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dados" sheetId="2" r:id="rId6"/>
    <sheet state="visible" name="Página3" sheetId="3" r:id="rId7"/>
    <sheet state="visible" name="Página4a" sheetId="4" r:id="rId8"/>
    <sheet state="visible" name="Página4" sheetId="5" r:id="rId9"/>
    <sheet state="visible" name="Página5" sheetId="6" r:id="rId10"/>
    <sheet state="visible" name="Página6" sheetId="7" r:id="rId11"/>
    <sheet state="visible" name="Página7" sheetId="8" r:id="rId12"/>
    <sheet state="visible" name="Página8" sheetId="9" r:id="rId13"/>
    <sheet state="visible" name="Página9" sheetId="10" r:id="rId14"/>
    <sheet state="visible" name="Página10" sheetId="11" r:id="rId15"/>
    <sheet state="visible" name="Página11" sheetId="12" r:id="rId16"/>
    <sheet state="visible" name="Página12" sheetId="13" r:id="rId17"/>
    <sheet state="visible" name="Página13" sheetId="14" r:id="rId18"/>
    <sheet state="visible" name="Página15" sheetId="15" r:id="rId19"/>
  </sheets>
  <definedNames>
    <definedName hidden="1" localSheetId="1" name="_xlnm._FilterDatabase">dados!$A$1:$AF$7066</definedName>
  </definedNames>
  <calcPr/>
  <pivotCaches>
    <pivotCache cacheId="0" r:id="rId20"/>
    <pivotCache cacheId="1" r:id="rId21"/>
    <pivotCache cacheId="2" r:id="rId2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Esta base de dados, no formato CSV (colunas separadas por vírgula) foi importada e aplicado filtro de dados na primeira linha.</t>
      </text>
    </comment>
    <comment authorId="0" ref="G1">
      <text>
        <t xml:space="preserve">A variável contínua precipitação foi discretizada em classes climáticas (seco, normal e chuvoso) por meio de limiares definidos a partir de um índice pluviométrico relativo à média, gerando uma variável categórica adequada para análises exploratórias e comparativas.</t>
      </text>
    </comment>
    <comment authorId="0" ref="I1">
      <text>
        <t xml:space="preserve">A variável vendas foi discretizada a partir de um índice relativo à média, obtido pela razão entre o valor mensal e a média do período, sendo classificada em categorias baixa, normal e alta conforme limiares predefinidos, com o objetivo de padronizar a análise e facilitar a comparação.</t>
      </text>
    </comment>
    <comment authorId="0" ref="O1">
      <text>
        <t xml:space="preserve">Vamos atribuir pesos com base na precipitação mensal: Meses com precipitação acima da mediana → peso 2. Meses com precipitação igual ou abaixo da mediana → peso 1.</t>
      </text>
    </comment>
    <comment authorId="0" ref="P1">
      <text>
        <t xml:space="preserve">Coluna temporária.</t>
      </text>
    </comment>
    <comment authorId="0" ref="F2">
      <text>
        <t xml:space="preserve">A fórmula estima a proporção de vendas realizadas por mulheres em função da precipitação mensal. Trata-se de um modelo simplificado, utilizado apenas para fins ilustrativos.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0">
      <text>
        <t xml:space="preserve">Saiba mais sobre Análise Multivariada em https://en.wikipedia.org/wiki/Multivariate_statistics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4">
      <text>
        <t xml:space="preserve">Você é um tutor de Estatística. Considere que eu sou um aluno de graduação em Engenharia, cursando a disciplina de Métodos Quantitativos. Explique de forma clara e didática a fórmula da média aritmética. Descreva o significado de cada variável, como elas se relacionam entre si e por que os valores são combinados por soma e divisão pelo número de observações. Explique também que tipo de valor essa média representa e em que situações ela é mais adequada do que outras médias, como a geométrica ou a harmônica. Use linguagem simples e exemplos intuitivos.</t>
      </text>
    </comment>
    <comment authorId="0" ref="B26">
      <text>
        <t xml:space="preserve">Você é um tutor de Estatística. Considere que eu sou um aluno de graduação em Engenharia, cursando a disciplina de Métodos Quantitativos. Explique de forma clara e didática a fórmula da média aritmética. Descreva o significado de cada variável, como elas se relacionam entre si e por que os valores são combinados por soma e divisão pelo número de observações. Explique também que tipo de valor essa média representa e em que situações ela é mais adequada do que outras médias, como a geométrica ou a harmônica. Use linguagem simples e exemplos intuitivos.</t>
      </text>
    </comment>
    <comment authorId="0" ref="B28">
      <text>
        <t xml:space="preserve">Você é um tutor de Estatística. Considere que eu sou um aluno de graduação em Engenharia, cursando a disciplina de Métodos Quantitativos. Explique de forma clara e didática a fórmula da média aritmética. Descreva o significado de cada variável, como elas se relacionam entre si e por que os valores são combinados por soma e divisão pelo número de observações. Explique também que tipo de valor essa média representa e em que situações ela é mais adequada do que outras médias, como a geométrica ou a harmônica. Use linguagem simples e exemplos intuitivos.</t>
      </text>
    </comment>
    <comment authorId="0" ref="B32">
      <text>
        <t xml:space="preserve">Você é um tutor de Estatística. Considere que eu sou um aluno de graduação em Engenharia, cursando a disciplina de Métodos Quantitativos. Explique de forma clara e didática a fórmula da média aritmética. Descreva o significado de cada variável, como elas se relacionam entre si e por que os valores são combinados por soma e divisão pelo número de observações. Explique também que tipo de valor essa média representa e em que situações ela é mais adequada do que outras médias, como a geométrica ou a harmônica. Use linguagem simples e exemplos intuitivos.</t>
      </text>
    </comment>
    <comment authorId="0" ref="B34">
      <text>
        <t xml:space="preserve">Você é um tutor de Estatística. Considere que eu sou um aluno de graduação em Engenharia, cursando a disciplina de Métodos Quantitativos. Explique de forma clara e didática a fórmula da média aritmética. Descreva o significado de cada variável, como elas se relacionam entre si e por que os valores são combinados por soma e divisão pelo número de observações. Explique também que tipo de valor essa média representa e em que situações ela é mais adequada do que outras médias, como a geométrica ou a harmônica. Use linguagem simples e exemplos intuitivos.</t>
      </text>
    </comment>
    <comment authorId="0" ref="B36">
      <text>
        <t xml:space="preserve">Você é um tutor de Estatística. Considere que eu sou um aluno de graduação em Engenharia, cursando a disciplina de Métodos Quantitativos. Explique de forma clara e didática a fórmula da média aritmética. Descreva o significado de cada variável, como elas se relacionam entre si e por que os valores são combinados por soma e divisão pelo número de observações. Explique também que tipo de valor essa média representa e em que situações ela é mais adequada do que outras médias, como a geométrica ou a harmônica. Use linguagem simples e exemplos intuitivos.</t>
      </text>
    </comment>
    <comment authorId="0" ref="B38">
      <text>
        <t xml:space="preserve">Você é um tutor de Estatística. Considere que eu sou um aluno de graduação em Engenharia, cursando a disciplina de Métodos Quantitativos. Explique de forma clara e didática a fórmula da média aritmética. Descreva o significado de cada variável, como elas se relacionam entre si e por que os valores são combinados por soma e divisão pelo número de observações. Explique também que tipo de valor essa média representa e em que situações ela é mais adequada do que outras médias, como a geométrica ou a harmônica. Use linguagem simples e exemplos intuitivos.</t>
      </text>
    </comment>
    <comment authorId="0" ref="B40">
      <text>
        <t xml:space="preserve">Você é um tutor de Estatística. Considere que eu sou um aluno de graduação em Engenharia, cursando a disciplina de Métodos Quantitativos. Explique de forma clara e didática a fórmula da média aritmética. Descreva o significado de cada variável, como elas se relacionam entre si e por que os valores são combinados por soma e divisão pelo número de observações. Explique também que tipo de valor essa média representa e em que situações ela é mais adequada do que outras médias, como a geométrica ou a harmônica. Use linguagem simples e exemplos intuitivos.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Você é um tutor de Estatística. Considere que eu sou um aluno de graduação em Engenharia, cursando a disciplina de Métodos Quantitativos. Explique de forma clara e didática a fórmula da média aritmética. Descreva o significado de cada variável, como elas se relacionam entre si e por que os valores são combinados por soma e divisão pelo número de observações. Explique também que tipo de valor essa média representa e em que situações ela é mais adequada do que outras médias, como a geométrica ou a harmônica. Use linguagem simples e exemplos intuitivos.</t>
      </text>
    </comment>
    <comment authorId="0" ref="B27">
      <text>
        <t xml:space="preserve">Você é um tutor de Estatística.  Considere que eu sou um aluno de graduação em Engenharia, cursando a disciplina de Métodos Quantitativos. Explique de forma clara e didática a fórmula da média geométrica. Descreva o significado de cada variável, como elas se relacionam entre si e por que os valores são combinados por multiplicação e raiz. Explique também que tipo de valor essa média representa e em que situações ela é mais adequada do que a média aritmética. Use linguagem simples e exemplos intuitivos.</t>
      </text>
    </comment>
    <comment authorId="0" ref="C35">
      <text>
        <t xml:space="preserve">Taxas e índices são adimensionais.</t>
      </text>
    </comment>
    <comment authorId="0" ref="B43">
      <text>
        <t xml:space="preserve">Você é um tutor de Estatística. Considere que eu sou um aluno de graduação em Engenharia, cursando a disciplina de Métodos Quantitativos. Você é um tutor de Estatística. Considere que eu sou um aluno de graduação em Engenharia, cursando a disciplina de Métodos Quantitativos. Explique de forma clara e didática a fórmula da média harmônica. Descreva o significado de cada variável, como elas se relacionam entre si e por que os valores aparecem no denominador da expressão. Explique também que tipo de valor essa média representa e em que situações ela é mais adequada do que a média aritmética. Use linguagem simples e exemplos intuitivos.</t>
      </text>
    </comment>
    <comment authorId="0" ref="B58">
      <text>
        <t xml:space="preserve">Você é um tutor de Estatística. Considere que eu sou um aluno de graduação em Engenharia, cursando a disciplina de Métodos Quantitativos. Explique de forma clara e didática a fórmula da média aritmética ponderada. Descreva o significado de cada variável, como os pesos se relacionam com os valores observados e por que eles representam importância relativa. Explique também que tipo de valor essa média representa e em que situações ela é mais adequada do que a média aritmética simples. Use linguagem simples e exemplos intuitivos.</t>
      </text>
    </comment>
    <comment authorId="0" ref="C65">
      <text>
        <t xml:space="preserve">Pesos são grandezas adimensionais.</t>
      </text>
    </comment>
    <comment authorId="0" ref="B70">
      <text>
        <t xml:space="preserve">Você é um tutor de Estatística. Considere que eu sou um aluno de graduação em Engenharia, cursando a disciplina de Métodos Quantitativos. Explique de forma clara e didática a fórmula da média geométrica ponderada. Descreva o significado de cada variável, como elas se relacionam entre si e por que os pesos aparecem como expoentes. Explique também que tipo de valor essa média representa e em que situações ela é mais adequada do que a média aritmética ponderada. Use linguagem simples e exemplos intuitivos.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Você é um tutor de Estatística. Considere que eu sou um aluno de graduação em Engenharia, cursando a disciplina de Métodos Quantitativos. Explique de forma clara e didática o conceito e a fórmula da mediana. Descreva o significado da ordenação dos dados, o papel do número de observações e como a mediana é determinada nos casos em que a quantidade de dados é ímpar ou par. Explique por que a mediana é definida a partir da posição central dos dados ordenados e que tipo de valor ela representa. Comente também em que situações a mediana é mais adequada do que a média aritmética, especialmente na presença de valores extremos. Use linguagem simples e exemplos intuitivos.</t>
      </text>
    </comment>
    <comment authorId="0" ref="B16">
      <text>
        <t xml:space="preserve">Leia-se x(n+1)/2.</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Você é um tutor de Estatística. Considere que eu sou um aluno de graduação em Engenharia, cursando a disciplina de Métodos Quantitativos. Explique de forma clara e didática o conceito de moda a partir da noção de frequência. Descreva o significado da frequência absoluta de um valor em um conjunto de dados e como ela é utilizada para identificar a moda. Explique por que a moda é definida como o(s) valor(es) que apresentam a maior frequência e como isso se relaciona com os picos de uma distribuição de frequências. Comente também a possibilidade de um conjunto de dados não possuir moda ou possuir mais de uma moda, distinguindo os casos unimodal, bimodal e multimodal. Use linguagem simples e exemplos intuitivos.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Você é um tutor de Estatística. Considere que eu sou um aluno de graduação em Engenharia, cursando a disciplina de Métodos Quantitativos. Pesquise e explique o conceito de variância populacional. Descreva o significado de cada termo presente na fórmula da variância populacional, incluindo as observações, a média populacional e o número total de elementos da população. Explique por que os desvios são elevados ao quadrado e o que a variância representa em termos de dispersão dos dados em torno da média. Utilize linguagem clara, exemplos simples e conecte a explicação a situações práticas da Engenharia.</t>
      </text>
    </comment>
    <comment authorId="0" ref="B6">
      <text>
        <t xml:space="preserve">Você é um tutor de Estatística. Considere que eu sou um aluno de graduação em Engenharia, cursando a disciplina de Métodos Quantitativos. Pesquise e explique o conceito de variância amostral. Descreva o significado de cada termo presente na fórmula da variância amostral, incluindo as observações, a média amostral e o tamanho da amostra. Explique por que a variância amostral utiliza o denominador (n - 1) em vez de (n) e como isso se relaciona com a correção de viés na estimação da variância populacional. Utilize linguagem clara, exemplos simples e conecte a explicação a situações práticas da Engenharia.</t>
      </text>
    </comment>
    <comment authorId="0" ref="B30">
      <text>
        <t xml:space="preserve">Você é um tutor de Estatística. Considere que eu sou um aluno de graduação em Engenharia, cursando a disciplina de Métodos Quantitativos. Explique de forma clara e didática o conceito de desvio padrão populacional. Descreva a relação entre variância e desvio padrão e o significado de cada termo presente na fórmula do desvio padrão populacional, incluindo as observações, a média populacional e o número total de elementos da população. Explique o que o valor do desvio padrão representa em termos de dispersão dos dados em torno da média e como ele deve ser interpretado em situações práticas da Engenharia.</t>
      </text>
    </comment>
    <comment authorId="0" ref="B32">
      <text>
        <t xml:space="preserve">Você é um tutor de Estatística. Considere que eu sou um aluno de graduação em Engenharia, cursando a disciplina de Métodos Quantitativos. Explique de forma clara e didática o conceito de desvio padrão amostral. Descreva a relação entre variância e desvio padrão e o significado de cada termo presente na fórmula do desvio padrão amostral, incluindo as observações, a média amostral e o tamanho da amostra. Explique por que o desvio padrão amostral utiliza o denominador (n - 1) e como isso se relaciona com o conceito de graus de liberdade e com a correção de Bessel. Interprete o valor do desvio padrão amostral em termos de dispersão dos dados em torno da média e conecte a explicação a situações práticas da Engenharia.</t>
      </text>
    </comment>
    <comment authorId="0" ref="B81">
      <text>
        <t xml:space="preserve">A distribuição normal pertence à família das distribuições contínuas. No Google Planilhas, é possível gerar valores aleatórios com distribuição normal por meio de funções nativas, sem necessidade de programação externa.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Você é um tutor de Estatística. Considere que eu sou um aluno de graduação em Engenharia, cursando a disciplina de Métodos Quantitativos. Explique de forma clara e didática o conceito de amplitude como medida de dispersão. Apresente a definição formal da amplitude, descrevendo como ela é calculada a partir do maior e do menor valor de um conjunto de dados. Explique que tipo de informação a amplitude fornece sobre a variabilidade dos dados e discuta suas principais limitações, especialmente a sensibilidade a valores extremos e o fato de considerar apenas dois valores do conjunto. Utilize linguagem simples e exemplos intuitivos relacionados a dados reais.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Você é um tutor de Estatística. Considere que eu sou um aluno de graduação em Engenharia, cursando a disciplina de Métodos Quantitativos. Explique de forma clara e didática o conceito de posição (P_j) associado às medidas separatrizes. Apresente a definição formal da posição (P_j) em um conjunto de dados ordenados, explicando o significado de cada termo da expressão (P_j = \frac{j,(n+1)}{m}). Descreva como essa posição é utilizada para localizar quartis, decis e percentis em um conjunto de dados e explique o que fazer quando a posição calculada não é um número inteiro. Utilize linguagem simples e exemplos intuitivos com dados reais para facilitar a compreensão do conceito.</t>
      </text>
    </comment>
    <comment authorId="0" ref="B12">
      <text>
        <t xml:space="preserve">Você é um tutor de Estatística. Considere que eu sou um aluno de graduação em Engenharia, cursando a disciplina de Métodos Quantitativos. Explique de forma clara e didática a aplicação da interpolação linear no cálculo das medidas de posição, como quartis, decis e percentis. Descreva o que significa a posição relativa (P_j) em um conjunto de dados ordenados e explique por que a interpolação linear é necessária quando essa posição não é inteira. Apresente a lógica do procedimento de interpolação entre valores adjacentes e interprete o resultado obtido no contexto da distribuição dos dados. Utilize linguagem simples e exemplos intuitivos com dados reais para facilitar a compreensão do método.</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6">
      <text>
        <t xml:space="preserve">Este sumário estatístico também é chamado de Resumo de Cinco Números de Tukey, em referência ao matemático John Wilder Tukey, consiste nos valores Min, Q1, Q2, Q3 e Max de um conjunto de dados.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Para uma distribuição aproximadamente normal: IQR≈1,349σ e 1,5×IQR≈2,02σ. Isso implica que as cercas de Tukey ficam aproximadamente em:
μ±2σ. O que, na normal, cobre cerca de 95% dos dados. Assim, valores fora das cercas tendem a ser raros, mas não extremamente raros, um bom limiar para sinalizar possíveis outliers.</t>
      </text>
    </comment>
    <comment authorId="0" ref="B7">
      <text>
        <t xml:space="preserve">Você é um tutor de Estatística. Considere que eu sou um aluno de graduação em Engenharia, cursando a disciplina de Métodos Quantitativos. Explique de forma clara e didática o conceito de cerca de Tukey como critério para identificação de outliers. Apresente a definição matemática das cercas inferior e superior a partir dos quartis e do intervalo interquartil (IQR), explicando o papel do fator 1,5. Descreva como interpretar observações que ultrapassam esses limites e diferencie outliers potenciais de outliers extremos. Utilize linguagem simples e um exemplo numérico intuitivo para ilustrar a aplicação do método.</t>
      </text>
    </comment>
    <comment authorId="0" ref="B9">
      <text>
        <t xml:space="preserve">Você é um tutor de Estatística. Considere que eu sou um aluno de graduação em Engenharia, cursando a disciplina de Métodos Quantitativos. Explique de forma clara e didática o conceito de cerca de Tukey como critério para identificação de outliers. Apresente a definição matemática das cercas inferior e superior a partir dos quartis e do intervalo interquartil (IQR), explicando o papel do fator 1,5. Descreva como interpretar observações que ultrapassam esses limites e diferencie outliers potenciais de outliers extremos. Utilize linguagem simples e um exemplo numérico intuitivo para ilustrar a aplicação do método.</t>
      </text>
    </comment>
  </commentList>
</comments>
</file>

<file path=xl/sharedStrings.xml><?xml version="1.0" encoding="utf-8"?>
<sst xmlns="http://schemas.openxmlformats.org/spreadsheetml/2006/main" count="654" uniqueCount="415">
  <si>
    <t>Fundamentos de Estatística - Conceitos e Aplicações</t>
  </si>
  <si>
    <r>
      <rPr>
        <rFont val="Arial"/>
        <color theme="1"/>
      </rPr>
      <t xml:space="preserve">Bem-vindo à seção </t>
    </r>
    <r>
      <rPr>
        <rFont val="Arial"/>
        <b/>
        <color theme="1"/>
      </rPr>
      <t>Fundamentos de Estatística - Conceitos e Aplicações</t>
    </r>
    <r>
      <rPr>
        <rFont val="Arial"/>
        <color theme="1"/>
      </rPr>
      <t>. Nesta seção exploramos os fundamentos da estatística, com foco especial em estatística descritiva e estatística inferencial. Nas subseções a seguir, apresentamos a teoria estatística e fornecemos aplicações práticas no Google Planilhas. Caso você ainda não esteja familiarizado com Google Planilhas, recomenda-se primeiro acessar a página de suporte do programa.</t>
    </r>
  </si>
  <si>
    <t>Treinamento e ajuda do Planilhas Google</t>
  </si>
  <si>
    <t>O Google Planilhas é um programa de planilhas baseado na nuvem que faz parte do pacote gratuito do Google. Ele permite criar, editar e formatar tabelas diretamente no seu navegador ou aplicativo móvel, sem a necessidade de instalar softwares como o Excel.</t>
  </si>
  <si>
    <t>Pilares do Google Planilha</t>
  </si>
  <si>
    <r>
      <rPr>
        <rFont val="&quot;Google Sans Text&quot;, Roboto, &quot;Helvetica Neue&quot;, Helvetica, sans-serif, &quot;Noto Color Emoji&quot;"/>
        <b/>
        <color rgb="FF1F1F1F"/>
        <sz val="10.0"/>
      </rPr>
      <t>Colaboração em Tempo Real:</t>
    </r>
    <r>
      <rPr>
        <rFont val="&quot;Google Sans Text&quot;, Roboto, &quot;Helvetica Neue&quot;, Helvetica, sans-serif, &quot;Noto Color Emoji&quot;"/>
        <color rgb="FF1F1F1F"/>
        <sz val="10.0"/>
      </rPr>
      <t xml:space="preserve"> Diversas pessoas podem editar o mesmo arquivo simultaneamente. Você vê quem está alterando cada célula e pode conversar via chat ou comentários dentro do documento.</t>
    </r>
  </si>
  <si>
    <r>
      <rPr>
        <rFont val="&quot;Google Sans Text&quot;, Roboto, &quot;Helvetica Neue&quot;, Helvetica, sans-serif, &quot;Noto Color Emoji&quot;"/>
        <b/>
        <color rgb="FF1F1F1F"/>
        <sz val="10.0"/>
      </rPr>
      <t>Armazenamento na Nuvem</t>
    </r>
    <r>
      <rPr>
        <rFont val="&quot;Google Sans Text&quot;, Roboto, &quot;Helvetica Neue&quot;, Helvetica, sans-serif, &quot;Noto Color Emoji&quot;"/>
        <color rgb="FF1F1F1F"/>
        <sz val="10.0"/>
      </rPr>
      <t>: Todos os arquivos são salvos automaticamente no Google Drive. Isso significa que você pode acessar seus dados de qualquer dispositivo com internet e nunca perde o trabalho por esquecer de salvar.</t>
    </r>
  </si>
  <si>
    <r>
      <rPr>
        <rFont val="&quot;Google Sans Text&quot;, Roboto, &quot;Helvetica Neue&quot;, Helvetica, sans-serif, &quot;Noto Color Emoji&quot;"/>
        <b/>
        <color rgb="FF1F1F1F"/>
        <sz val="10.0"/>
      </rPr>
      <t>Gratuidade e Acessibilidade</t>
    </r>
    <r>
      <rPr>
        <rFont val="&quot;Google Sans Text&quot;, Roboto, &quot;Helvetica Neue&quot;, Helvetica, sans-serif, &quot;Noto Color Emoji&quot;"/>
        <color rgb="FF1F1F1F"/>
        <sz val="10.0"/>
      </rPr>
      <t>: Para uso pessoal, a ferramenta é totalmente gratuita. Basta ter uma conta Google (@gmail.com).</t>
    </r>
  </si>
  <si>
    <t>Primeiros Passos</t>
  </si>
  <si>
    <r>
      <rPr>
        <rFont val="&quot;Google Sans Text&quot;, Roboto, &quot;Helvetica Neue&quot;, Helvetica, sans-serif, &quot;Noto Color Emoji&quot;"/>
        <color rgb="FF1155CC"/>
        <sz val="10.0"/>
        <u/>
      </rPr>
      <t>Folha de referência do Planilhas</t>
    </r>
  </si>
  <si>
    <r>
      <rPr>
        <rFont val="&quot;Google Sans Text&quot;, Roboto, &quot;Helvetica Neue&quot;, Helvetica, sans-serif, &quot;Noto Color Emoji&quot;"/>
        <color rgb="FF1155CC"/>
        <sz val="10.0"/>
        <u/>
      </rPr>
      <t>Guias de produtividade do Planilhas</t>
    </r>
  </si>
  <si>
    <r>
      <rPr>
        <rFont val="&quot;Google Sans Text&quot;, Roboto, &quot;Helvetica Neue&quot;, Helvetica, sans-serif, &quot;Noto Color Emoji&quot;"/>
        <color rgb="FF1155CC"/>
        <sz val="10.0"/>
        <u/>
      </rPr>
      <t>Solução de problemas e mais recursos do Planilhas</t>
    </r>
  </si>
  <si>
    <r>
      <t xml:space="preserve">Instalar o Planilhas: </t>
    </r>
    <r>
      <rPr>
        <rFont val="&quot;Google Sans Text&quot;, Roboto, &quot;Helvetica Neue&quot;, Helvetica, sans-serif, &quot;Noto Color Emoji&quot;"/>
        <color rgb="FF1155CC"/>
        <sz val="10.0"/>
        <u/>
      </rPr>
      <t>Web (sheets.google.com)</t>
    </r>
    <r>
      <rPr>
        <rFont val="&quot;Google Sans Text&quot;, Roboto, &quot;Helvetica Neue&quot;, Helvetica, sans-serif, &quot;Noto Color Emoji&quot;"/>
        <color rgb="FF1F1F1F"/>
        <sz val="10.0"/>
      </rPr>
      <t xml:space="preserve">, </t>
    </r>
    <r>
      <rPr>
        <rFont val="&quot;Google Sans Text&quot;, Roboto, &quot;Helvetica Neue&quot;, Helvetica, sans-serif, &quot;Noto Color Emoji&quot;"/>
        <color rgb="FF1155CC"/>
        <sz val="10.0"/>
        <u/>
      </rPr>
      <t>Android</t>
    </r>
    <r>
      <rPr>
        <rFont val="&quot;Google Sans Text&quot;, Roboto, &quot;Helvetica Neue&quot;, Helvetica, sans-serif, &quot;Noto Color Emoji&quot;"/>
        <color rgb="FF1F1F1F"/>
        <sz val="10.0"/>
      </rPr>
      <t xml:space="preserve"> ou </t>
    </r>
    <r>
      <rPr>
        <rFont val="&quot;Google Sans Text&quot;, Roboto, &quot;Helvetica Neue&quot;, Helvetica, sans-serif, &quot;Noto Color Emoji&quot;"/>
        <color rgb="FF1155CC"/>
        <sz val="10.0"/>
        <u/>
      </rPr>
      <t>iOS</t>
    </r>
  </si>
  <si>
    <t>Complementos (add-on) usados</t>
  </si>
  <si>
    <t>Um complemento (add-on) é um software de terceiros que você instala dentro de um aplicativo (como o Google Planilhas ou Docs) para adicionar novas funcionalidades que não existem originalmente no programa.</t>
  </si>
  <si>
    <t>O XLMiner Analysis ToolPak é o principal complemento (add-on) para o Google Planilhas que permite realizar análises estatísticas complexas, funcionando como um substituto direto para a ferramenta "Análise de Dados" do Excel de desktop.</t>
  </si>
  <si>
    <t>Link:</t>
  </si>
  <si>
    <t>XLMiner Analysis ToolPak</t>
  </si>
  <si>
    <t>Como funcionam no ecossistema Google</t>
  </si>
  <si>
    <t>Os complementos permitem que você personalize sua ferramenta de trabalho. Eles estendem o poder da planilha para tarefas específicas.</t>
  </si>
  <si>
    <r>
      <rPr>
        <rFont val="Arial"/>
        <b/>
        <color theme="1"/>
      </rPr>
      <t>Instalação</t>
    </r>
    <r>
      <rPr>
        <rFont val="Arial"/>
        <color theme="1"/>
      </rPr>
      <t>: São encontrados no Google Workspace Marketplace.</t>
    </r>
  </si>
  <si>
    <r>
      <rPr>
        <rFont val="Arial"/>
        <b/>
        <color theme="1"/>
      </rPr>
      <t>Integração</t>
    </r>
    <r>
      <rPr>
        <rFont val="Arial"/>
        <color theme="1"/>
      </rPr>
      <t>: Após instalados, eles aparecem no menu Extensões.</t>
    </r>
  </si>
  <si>
    <r>
      <rPr>
        <rFont val="Arial"/>
        <b/>
        <color theme="1"/>
      </rPr>
      <t>Foco</t>
    </r>
    <r>
      <rPr>
        <rFont val="Arial"/>
        <color theme="1"/>
      </rPr>
      <t>: Geralmente resolvem problemas de nicho, como automação de e-mails, criação de gráficos avançados ou, no caso do XLMiner, análises estatísticas complexas.</t>
    </r>
  </si>
  <si>
    <t>Citação</t>
  </si>
  <si>
    <t>Estas aulas são baseadas no projeto de e-learning SOGA-Py que foi desenvolvido no Departamento de Ciências da Terra por Annette Rudolph, Joachim Krois e Kai Hartmann. O contato pode ser realizado por e-mail, pelo endereço soga[at]zedat.fu-berlin.de.</t>
  </si>
  <si>
    <t>Você pode utilizar este projeto livremente sob a Licença Creative Commons Atribuição-CompartilhaIgual 4.0 Internacional.</t>
  </si>
  <si>
    <t>Por favor, cite da seguinte forma: Rudolph, A., Krois, J., Hartmann, K. (2023): Estatística e Análise de Geodados usando Python (SOGA-Py). Departamento de Ciências da Terra, Universidade Livre de Berlim.</t>
  </si>
  <si>
    <t>Mês</t>
  </si>
  <si>
    <t>Precipitação</t>
  </si>
  <si>
    <t>Temperatura</t>
  </si>
  <si>
    <t>Vento</t>
  </si>
  <si>
    <t>Vendas</t>
  </si>
  <si>
    <t>Feminino</t>
  </si>
  <si>
    <t>Classe Pluv.</t>
  </si>
  <si>
    <t>Índice Vendas</t>
  </si>
  <si>
    <t>Classe Vendas</t>
  </si>
  <si>
    <t>Tipo Falha</t>
  </si>
  <si>
    <t>Qtde Falhas</t>
  </si>
  <si>
    <t>Taxa</t>
  </si>
  <si>
    <t>Fator</t>
  </si>
  <si>
    <t>Custo Mensal</t>
  </si>
  <si>
    <t>Peso</t>
  </si>
  <si>
    <t>Fator Ponderado</t>
  </si>
  <si>
    <t>xi^wi</t>
  </si>
  <si>
    <t>und. vend. ord.</t>
  </si>
  <si>
    <t>Mediana</t>
  </si>
  <si>
    <t>Média</t>
  </si>
  <si>
    <t>und. vend. ord. 2024</t>
  </si>
  <si>
    <t>Mediana 2024</t>
  </si>
  <si>
    <t>Média 2024</t>
  </si>
  <si>
    <t>Costura</t>
  </si>
  <si>
    <t>Montagem</t>
  </si>
  <si>
    <t>Varetas</t>
  </si>
  <si>
    <t>Tecido</t>
  </si>
  <si>
    <t>Temp.</t>
  </si>
  <si>
    <t>Freq.</t>
  </si>
  <si>
    <t>Dados</t>
  </si>
  <si>
    <t>Desvios</t>
  </si>
  <si>
    <t>Desv. Pos.</t>
  </si>
  <si>
    <t>Desv. Neg.</t>
  </si>
  <si>
    <t>Notas</t>
  </si>
  <si>
    <t>Dados fictícios para fins acadêmicos relacionando condições metereológicas com a venda mensal de guarda-chuvas. Unidades: Preciptação em mm. Temperatura em oC, Velocidade do vento em km/h.</t>
  </si>
  <si>
    <t>Outros dados</t>
  </si>
  <si>
    <t>Total geral</t>
  </si>
  <si>
    <t>custo marketing</t>
  </si>
  <si>
    <t>R$/mês</t>
  </si>
  <si>
    <t>n</t>
  </si>
  <si>
    <t>ID</t>
  </si>
  <si>
    <t>Prep</t>
  </si>
  <si>
    <t>Desv. Prep.</t>
  </si>
  <si>
    <t>Temp</t>
  </si>
  <si>
    <t>Desv. Temp.</t>
  </si>
  <si>
    <t>SUM de Qtde Falhas</t>
  </si>
  <si>
    <t>Desv. Vento</t>
  </si>
  <si>
    <t>Media Vendas</t>
  </si>
  <si>
    <t>Desv. Vendas</t>
  </si>
  <si>
    <t>Q1</t>
  </si>
  <si>
    <t>Media</t>
  </si>
  <si>
    <t>Soma Desv.</t>
  </si>
  <si>
    <t>Q2</t>
  </si>
  <si>
    <t>Q3</t>
  </si>
  <si>
    <t>K</t>
  </si>
  <si>
    <t>AUC</t>
  </si>
  <si>
    <t>Valores</t>
  </si>
  <si>
    <t>Normal</t>
  </si>
  <si>
    <t>Std1</t>
  </si>
  <si>
    <t>Std2</t>
  </si>
  <si>
    <t>Std3</t>
  </si>
  <si>
    <t>Rótulos</t>
  </si>
  <si>
    <t>COUNTA de Prep</t>
  </si>
  <si>
    <t>Q4</t>
  </si>
  <si>
    <t>Estatística Descritiva Univariada e Bivariada</t>
  </si>
  <si>
    <r>
      <rPr>
        <rFont val="Arial"/>
        <color theme="1"/>
      </rPr>
      <t xml:space="preserve">A estatística envolve técnicas para </t>
    </r>
    <r>
      <rPr>
        <rFont val="Arial"/>
        <b/>
        <color theme="1"/>
      </rPr>
      <t>coletar, organizar, descrever, analisar e interpretar dados</t>
    </r>
    <r>
      <rPr>
        <rFont val="Arial"/>
        <color theme="1"/>
      </rPr>
      <t>, ou provenientes de experimentos, ou vindos de estudos observacionais (Barbetta, 2010).</t>
    </r>
  </si>
  <si>
    <r>
      <rPr>
        <rFont val="Arial"/>
        <b/>
        <color theme="1"/>
        <sz val="9.0"/>
      </rPr>
      <t>Fig. 1 - Técnicas envolvidas no processo estatístico.</t>
    </r>
    <r>
      <rPr>
        <rFont val="Arial"/>
        <color theme="1"/>
        <sz val="9.0"/>
      </rPr>
      <t xml:space="preserve"> Fluxo inicia na coleta, organização, descrição, análise e interepretação dos dados. Fonte: Autor, 2026.</t>
    </r>
  </si>
  <si>
    <r>
      <rPr>
        <rFont val="Arial"/>
        <color theme="1"/>
      </rPr>
      <t xml:space="preserve">A análise estatística de dados geralmente tem por objetivo </t>
    </r>
    <r>
      <rPr>
        <rFont val="Arial"/>
        <b/>
        <color theme="1"/>
      </rPr>
      <t>tomadas de decisões, resoluções de problemas ou produção de conhecimento</t>
    </r>
    <r>
      <rPr>
        <rFont val="Arial"/>
        <color theme="1"/>
      </rPr>
      <t xml:space="preserve">. Mas novos conhecimentos normalmente geram novos problemas de pesquisa, resultando em um </t>
    </r>
    <r>
      <rPr>
        <rFont val="Arial"/>
        <b/>
        <color theme="1"/>
      </rPr>
      <t>processo iterativo</t>
    </r>
    <r>
      <rPr>
        <rFont val="Arial"/>
        <color theme="1"/>
      </rPr>
      <t xml:space="preserve"> (Barbetta, 2010).</t>
    </r>
  </si>
  <si>
    <r>
      <rPr>
        <rFont val="Arial"/>
        <b/>
        <color theme="1"/>
        <sz val="9.0"/>
      </rPr>
      <t>Fig. 2 - Processo iterativo das pesquisas empíricas</t>
    </r>
    <r>
      <rPr>
        <rFont val="Arial"/>
        <color theme="1"/>
        <sz val="9.0"/>
      </rPr>
      <t>. Ciclo iniciando nas pesquisas, dados, informações e novos conhecimento e/ou problemas. Fonte: Autor, 2026.</t>
    </r>
  </si>
  <si>
    <r>
      <rPr>
        <rFont val="Arial"/>
        <color theme="1"/>
      </rPr>
      <t xml:space="preserve">A estatística aplicada pode ser dividida em duas áreas: </t>
    </r>
    <r>
      <rPr>
        <rFont val="Arial"/>
        <b/>
        <color theme="1"/>
      </rPr>
      <t>estatística descritiva e estatística inferencial</t>
    </r>
    <r>
      <rPr>
        <rFont val="Arial"/>
        <color theme="1"/>
      </rPr>
      <t>.</t>
    </r>
  </si>
  <si>
    <r>
      <rPr>
        <rFont val="Arial"/>
        <color theme="1"/>
      </rPr>
      <t xml:space="preserve">A estatística descritiva consiste em métodos para </t>
    </r>
    <r>
      <rPr>
        <rFont val="Arial"/>
        <b/>
        <color theme="1"/>
      </rPr>
      <t>sumarizar dados amostrais</t>
    </r>
    <r>
      <rPr>
        <rFont val="Arial"/>
        <color theme="1"/>
      </rPr>
      <t xml:space="preserve"> por meio de tabelas, gráficos e medidas-resumo. Em contraste, a estatística inferencial consiste em métodos que utilizam resultados amostrais para </t>
    </r>
    <r>
      <rPr>
        <rFont val="Arial"/>
        <b/>
        <color theme="1"/>
      </rPr>
      <t>tomar decisões ou fazer previsões sobre uma população</t>
    </r>
    <r>
      <rPr>
        <rFont val="Arial"/>
        <color theme="1"/>
      </rPr>
      <t xml:space="preserve"> subjacente (Mann, 2012; Weiss, 2010).</t>
    </r>
  </si>
  <si>
    <r>
      <rPr>
        <rFont val="Arial"/>
        <b/>
        <color theme="1"/>
        <sz val="9.0"/>
      </rPr>
      <t xml:space="preserve">Fig. 3 - Diferenças entre Estatística Descritiva e Inferencial. </t>
    </r>
    <r>
      <rPr>
        <rFont val="Arial"/>
        <color theme="1"/>
        <sz val="9.0"/>
      </rPr>
      <t>Ilustração de um levantamento por amostragem para avaliar a preferência do consumidor. Fonte: Barbetta, 2010.</t>
    </r>
  </si>
  <si>
    <r>
      <rPr>
        <rFont val="Arial"/>
        <color theme="1"/>
      </rPr>
      <t xml:space="preserve">O termo univariada refere-se ao fato de que apenas </t>
    </r>
    <r>
      <rPr>
        <rFont val="Arial"/>
        <b/>
        <color theme="1"/>
      </rPr>
      <t>uma variável</t>
    </r>
    <r>
      <rPr>
        <rFont val="Arial"/>
        <color theme="1"/>
      </rPr>
      <t xml:space="preserve"> está sendo considerada. O principal objetivo da estatística univariada é descrever e resumir os dados. Quando </t>
    </r>
    <r>
      <rPr>
        <rFont val="Arial"/>
        <b/>
        <color theme="1"/>
      </rPr>
      <t>duas ou mais variáveis</t>
    </r>
    <r>
      <rPr>
        <rFont val="Arial"/>
        <color theme="1"/>
      </rPr>
      <t xml:space="preserve"> são analisadas, utiliza-se a análise ou estatística bivariada ou multivariada, respectivamente. Nesse caso, o interesse principal recai sobre as </t>
    </r>
    <r>
      <rPr>
        <rFont val="Arial"/>
        <b/>
        <color theme="1"/>
      </rPr>
      <t>relações entre um conjunto de variáveis</t>
    </r>
    <r>
      <rPr>
        <rFont val="Arial"/>
        <color theme="1"/>
      </rPr>
      <t>.</t>
    </r>
  </si>
  <si>
    <t>Saiba mais</t>
  </si>
  <si>
    <t>Estatística Descritiva</t>
  </si>
  <si>
    <t>Estatística Inferencial</t>
  </si>
  <si>
    <t>Análise Univariada</t>
  </si>
  <si>
    <t>Análise Bivariada</t>
  </si>
  <si>
    <t>Análise Multivariada</t>
  </si>
  <si>
    <t>Manipulação de Dados, Tabelas e Gráficos</t>
  </si>
  <si>
    <r>
      <rPr>
        <rFont val="Arial"/>
        <color theme="1"/>
      </rPr>
      <t xml:space="preserve">Na análise exploratória de dados, além de </t>
    </r>
    <r>
      <rPr>
        <rFont val="Arial"/>
        <b/>
        <color theme="1"/>
      </rPr>
      <t>descrever os dados</t>
    </r>
    <r>
      <rPr>
        <rFont val="Arial"/>
        <color theme="1"/>
      </rPr>
      <t xml:space="preserve">, busca-se compreender </t>
    </r>
    <r>
      <rPr>
        <rFont val="Arial"/>
        <b/>
        <color theme="1"/>
      </rPr>
      <t>características do processo</t>
    </r>
    <r>
      <rPr>
        <rFont val="Arial"/>
        <color theme="1"/>
      </rPr>
      <t xml:space="preserve"> que os gerou. Por meio do uso adequado de </t>
    </r>
    <r>
      <rPr>
        <rFont val="Arial"/>
        <b/>
        <color theme="1"/>
      </rPr>
      <t>tabelas, gráficos e medidas estatísticas</t>
    </r>
    <r>
      <rPr>
        <rFont val="Arial"/>
        <color theme="1"/>
      </rPr>
      <t>, é possível identificar padrões e estruturas que não são evidentes nos dados brutos.</t>
    </r>
  </si>
  <si>
    <r>
      <rPr>
        <rFont val="Arial"/>
        <b/>
        <color theme="1"/>
        <sz val="9.0"/>
      </rPr>
      <t>Fig. 4 – Estrutura de um conjunto de dados.</t>
    </r>
    <r>
      <rPr>
        <rFont val="Arial"/>
        <color theme="1"/>
        <sz val="9.0"/>
      </rPr>
      <t xml:space="preserve"> As linhas representam os indivíduos ou casos observados, enquanto as colunas correspondem às variáveis associadas a cada indivíduo (por exemplo, sexo, idade, nível de instrução e provedor). O conjunto de dados é formado pela combinação sistemática dessas observações, organizando a informação de cada indivíduo segundo as variáveis analisadas. Fonte: Barbetta, 2010.</t>
    </r>
  </si>
  <si>
    <t>Dados e Variáveis</t>
  </si>
  <si>
    <r>
      <rPr>
        <rFont val="Arial"/>
        <color theme="1"/>
      </rPr>
      <t xml:space="preserve">Os dados podem ser observações de </t>
    </r>
    <r>
      <rPr>
        <rFont val="Arial"/>
        <b/>
        <color theme="1"/>
      </rPr>
      <t>variáveis qualitativas ou de variáveis quantitativas</t>
    </r>
    <r>
      <rPr>
        <rFont val="Arial"/>
        <color theme="1"/>
      </rPr>
      <t>. E as técnicas de análise serão diferentes para cada caso. Quando os possíveis resultados de uma variável são números de certa escala, dizemos que essa variável é quantitativa. Quando os possíveis resultados são atributos ou qualidades, a variável é dita qualitativa (Barbetta, 2010)</t>
    </r>
  </si>
  <si>
    <r>
      <rPr>
        <rFont val="Arial"/>
        <b/>
        <color theme="1"/>
        <sz val="9.0"/>
      </rPr>
      <t>Fig. 5 – Classificação das variáveis estatísticas.</t>
    </r>
    <r>
      <rPr>
        <rFont val="Arial"/>
        <color theme="1"/>
        <sz val="9.0"/>
      </rPr>
      <t xml:space="preserve"> O diagrama ilustra a distinção entre variáveis quantitativas, que geram dados numéricos passíveis de operações aritméticas, e variáveis qualitativas ou categóricas, que produzem dados classificados em categorias ou rótulos. Essa classificação orienta a escolha das técnicas estatísticas adequadas para análise dos dados. Fonte: Barbetta, 2010.</t>
    </r>
  </si>
  <si>
    <r>
      <rPr>
        <rFont val="Arial"/>
        <color theme="1"/>
      </rPr>
      <t xml:space="preserve">Dentre as variáveis qualitativas, ainda podemos fazer uma distinção entre dois tipos: </t>
    </r>
    <r>
      <rPr>
        <rFont val="Arial"/>
        <b/>
        <color theme="1"/>
      </rPr>
      <t>variável qualitativa nominal</t>
    </r>
    <r>
      <rPr>
        <rFont val="Arial"/>
        <color theme="1"/>
      </rPr>
      <t xml:space="preserve">, para a qual não existe nenhuma ordenação nas possíveis realizações, e </t>
    </r>
    <r>
      <rPr>
        <rFont val="Arial"/>
        <b/>
        <color theme="1"/>
      </rPr>
      <t>variável qualitativa ordinal</t>
    </r>
    <r>
      <rPr>
        <rFont val="Arial"/>
        <color theme="1"/>
      </rPr>
      <t>, para a qual existe uma ordem nos seus resultados. O tipo de defeitos de produção dos guarda-chuvas é um variável qualitativa nominal, enquanto o nível de vendas ou índice pluviomẽtrico são exemplos de variáveis qualitativas ordinais (MORETIN, 2017).</t>
    </r>
  </si>
  <si>
    <t>Análise de Variáveis Qualitativas</t>
  </si>
  <si>
    <t>Um dos primeiros passos para analisar um arquivo de dados, especialmente quando o número de observações for grande, é a distribuição de frequências de cada variável.</t>
  </si>
  <si>
    <t>Categorias</t>
  </si>
  <si>
    <t>Freq. Absoluta</t>
  </si>
  <si>
    <t>Freq. Relativa</t>
  </si>
  <si>
    <t>Chuvoso</t>
  </si>
  <si>
    <t>Total</t>
  </si>
  <si>
    <r>
      <rPr>
        <rFont val="Arial"/>
        <b/>
        <color theme="1"/>
        <sz val="9.0"/>
      </rPr>
      <t>Fig. 6 – Distribuição das classes do índice pluviométrico.</t>
    </r>
    <r>
      <rPr>
        <rFont val="Arial"/>
        <color theme="1"/>
        <sz val="9.0"/>
      </rPr>
      <t xml:space="preserve"> A tabela e os gráficos apresentam a frequência absoluta e relativa das categorias seco, normal e chuvoso ao longo do período analisado. Observa-se predominância de meses classificados como normais, seguidos por meses secos e chuvosos, indicando que a maior parte das observações apresenta precipitação próxima à média histórica.</t>
    </r>
  </si>
  <si>
    <t>Tipo de Falha</t>
  </si>
  <si>
    <t>Qtde</t>
  </si>
  <si>
    <t>Perc.</t>
  </si>
  <si>
    <t>Perc. Acum.</t>
  </si>
  <si>
    <r>
      <rPr>
        <rFont val="Arial"/>
        <b/>
        <color theme="1"/>
        <sz val="9.0"/>
      </rPr>
      <t>Fig. 7 – Distribuição das classes do índice pluviométrico com uso do Diagrama de Pareto.</t>
    </r>
    <r>
      <rPr>
        <rFont val="Arial"/>
        <color theme="1"/>
        <sz val="9.0"/>
      </rPr>
      <t xml:space="preserve"> A tabela e os gráficos apresentam a frequência absoluta e relativa das categorias seco, normal e chuvoso ao longo do período analisado. Observa-se predominância de meses classificados como normais, seguidos por meses secos e chuvosos, indicando que a maior parte das observações apresenta precipitação próxima à média histórica.</t>
    </r>
  </si>
  <si>
    <t>Análise de Variáveis Quantitativas</t>
  </si>
  <si>
    <r>
      <rPr>
        <rFont val="Arial"/>
        <color theme="1"/>
      </rPr>
      <t xml:space="preserve">A variável quantitativa pode ser </t>
    </r>
    <r>
      <rPr>
        <rFont val="Arial"/>
        <b/>
        <color theme="1"/>
      </rPr>
      <t>contínua</t>
    </r>
    <r>
      <rPr>
        <rFont val="Arial"/>
        <color theme="1"/>
      </rPr>
      <t xml:space="preserve">, quando assume qualquer valor entre dois limites (ex: peso, altura, medições como pluviometria, vento e temperatura), ou pode ser </t>
    </r>
    <r>
      <rPr>
        <rFont val="Arial"/>
        <b/>
        <color theme="1"/>
      </rPr>
      <t>discreta</t>
    </r>
    <r>
      <rPr>
        <rFont val="Arial"/>
        <color theme="1"/>
      </rPr>
      <t>, quando só pode assumir valores pertencentes a um conjunto enumerável (ex: nº de filhos, contagem em geral, como as vendas ou quantidade de defeitos dos guarda-chuvas) .</t>
    </r>
  </si>
  <si>
    <r>
      <rPr>
        <rFont val="Arial"/>
        <b/>
        <color theme="1"/>
        <sz val="9.0"/>
      </rPr>
      <t>Fig. 8 – Evolução temporal da temperatura e do vento.</t>
    </r>
    <r>
      <rPr>
        <rFont val="Arial"/>
        <color theme="1"/>
        <sz val="9.0"/>
      </rPr>
      <t xml:space="preserve"> O gráfico apresenta as séries mensais de temperatura (°C) e velocidade do vento (km/h) ao longo do período analisado. Observa-se um comportamento sazonal da temperatura, com alternância entre períodos mais quentes e mais frios, enquanto o vento apresenta variações menos regulares, com picos pontuais ao longo do tempo. </t>
    </r>
  </si>
  <si>
    <r>
      <rPr>
        <rFont val="Arial"/>
        <b/>
        <color theme="1"/>
        <sz val="9.0"/>
      </rPr>
      <t>Fig. 9 – Distribuição da precipitação mensal ao longo do período analisado</t>
    </r>
    <r>
      <rPr>
        <rFont val="Arial"/>
        <color theme="1"/>
        <sz val="9.0"/>
      </rPr>
      <t xml:space="preserve">. As barras representam os valores observados de precipitação mensal, enquanto a linha suavizada indica a tendência temporal da série, evidenciando a sazonalidade do regime pluviométrico, com períodos recorrentes de maior e menor volume de chuvas. </t>
    </r>
  </si>
  <si>
    <t>Lim. Inf.</t>
  </si>
  <si>
    <t>Lim. Sup.</t>
  </si>
  <si>
    <t>Notação</t>
  </si>
  <si>
    <t>Frequência</t>
  </si>
  <si>
    <t>Tamanho da Amostra (n)</t>
  </si>
  <si>
    <t>Máximo</t>
  </si>
  <si>
    <t>Mínimo</t>
  </si>
  <si>
    <t>Amplitude total (A)</t>
  </si>
  <si>
    <t>Número de Classes Sturges (k)</t>
  </si>
  <si>
    <t>Amplitude Classe (h)</t>
  </si>
  <si>
    <t>15</t>
  </si>
  <si>
    <r>
      <rPr>
        <rFont val="Arial"/>
        <b/>
        <color theme="1"/>
        <sz val="9.0"/>
      </rPr>
      <t>Fig. 10 – Histograma da pluviometria.</t>
    </r>
    <r>
      <rPr>
        <rFont val="Arial"/>
        <color theme="1"/>
        <sz val="9.0"/>
      </rPr>
      <t xml:space="preserve"> A tabela e os gráficos apresentam a frequência absoluta e relativa das categorias seco, normal e chuvoso ao longo do período analisado. Observa-se predominância de meses classificados como normais, seguidos por meses secos e chuvosos, indicando que a maior parte das observações apresenta precipitação próxima à média histórica.</t>
    </r>
  </si>
  <si>
    <r>
      <rPr>
        <rFont val="Arial"/>
        <b/>
        <color theme="1"/>
        <sz val="9.0"/>
      </rPr>
      <t>Fig. 11 – Gráfico de dispersão entre precipitação e vendas.</t>
    </r>
    <r>
      <rPr>
        <rFont val="Arial"/>
        <color theme="1"/>
        <sz val="9.0"/>
      </rPr>
      <t xml:space="preserve"> Cada ponto representa a relação entre a precipitação mensal e o volume de vendas de guarda-chuvas, enquanto a linha indica o ajuste de uma relação linear. Observa-se uma associação positiva, sugerindo que meses com maior precipitação tendem a apresentar maiores volumes de venda.</t>
    </r>
  </si>
  <si>
    <t>Variáveis</t>
  </si>
  <si>
    <t>DIstribuição de Frequências</t>
  </si>
  <si>
    <t>Gráfico de Barras</t>
  </si>
  <si>
    <t>Gráfico de Pizza</t>
  </si>
  <si>
    <t>Gráfico de Linha</t>
  </si>
  <si>
    <t>Histograma</t>
  </si>
  <si>
    <t>Gráfico de Dispersão</t>
  </si>
  <si>
    <t>Medidas de Tendência Central</t>
  </si>
  <si>
    <r>
      <rPr>
        <rFont val="Arial"/>
        <color theme="1"/>
      </rPr>
      <t xml:space="preserve">Para obter intuição sobre qualquer conjunto de dados, este pode ser descrito por meio de </t>
    </r>
    <r>
      <rPr>
        <rFont val="Arial"/>
        <b/>
        <color theme="1"/>
      </rPr>
      <t>medidas-resumo numéricas</t>
    </r>
    <r>
      <rPr>
        <rFont val="Arial"/>
        <color theme="1"/>
      </rPr>
      <t xml:space="preserve">. Existem três principais </t>
    </r>
    <r>
      <rPr>
        <rFont val="Arial"/>
        <b/>
        <color theme="1"/>
      </rPr>
      <t>medidas de tendência central: a média, a mediana e a moda</t>
    </r>
    <r>
      <rPr>
        <rFont val="Arial"/>
        <color theme="1"/>
      </rPr>
      <t xml:space="preserve">. No entanto, há também outras medidas de tendência central, como a </t>
    </r>
    <r>
      <rPr>
        <rFont val="Arial"/>
        <b/>
        <color theme="1"/>
      </rPr>
      <t>média harmônica, a média ponderada e a média geométrica</t>
    </r>
    <r>
      <rPr>
        <rFont val="Arial"/>
        <color theme="1"/>
      </rPr>
      <t>. Nas próximas páginas serão apresentadas as definições e aplicações dessas medidas.</t>
    </r>
  </si>
  <si>
    <r>
      <rPr>
        <rFont val="Arial"/>
        <b/>
        <color theme="1"/>
        <sz val="9.0"/>
      </rPr>
      <t>Fig. 12 - Diveras médias generalizadas Mp(1,x).</t>
    </r>
    <r>
      <rPr>
        <rFont val="Arial"/>
        <color theme="1"/>
        <sz val="9.0"/>
      </rPr>
      <t xml:space="preserve"> Hierarquia completa, do menor para o maior valor, é: média harmônica, geométricas, arimtimética, quadrática (RMS) e cúbica. Fonte: Wikipedia, 2026.</t>
    </r>
  </si>
  <si>
    <r>
      <rPr>
        <rFont val="Arial"/>
        <color theme="1"/>
      </rPr>
      <t xml:space="preserve">Se p é um número real não nulo, e x1, …, xn são números reais positivos, então a </t>
    </r>
    <r>
      <rPr>
        <rFont val="Arial"/>
        <b/>
        <color theme="1"/>
      </rPr>
      <t>média generalizada</t>
    </r>
    <r>
      <rPr>
        <rFont val="Arial"/>
        <color theme="1"/>
      </rPr>
      <t>, ou média de potência, com expoente p desses números reais positivos é definida como.</t>
    </r>
  </si>
  <si>
    <t>(1)</t>
  </si>
  <si>
    <r>
      <rPr>
        <rFont val="Arial"/>
        <color theme="1"/>
      </rPr>
      <t xml:space="preserve">A </t>
    </r>
    <r>
      <rPr>
        <rFont val="Arial"/>
        <b/>
        <color theme="1"/>
      </rPr>
      <t>média generalizada</t>
    </r>
    <r>
      <rPr>
        <rFont val="Arial"/>
        <color theme="1"/>
      </rPr>
      <t xml:space="preserve"> pode ser expressa na forma usando raiz p-ésima:</t>
    </r>
  </si>
  <si>
    <t>(2)</t>
  </si>
  <si>
    <r>
      <rPr>
        <rFont val="Arial"/>
        <color theme="1"/>
      </rPr>
      <t xml:space="preserve">Para p → -∞, define-se a média como o </t>
    </r>
    <r>
      <rPr>
        <rFont val="Arial"/>
        <b/>
        <color theme="1"/>
      </rPr>
      <t>mínimo</t>
    </r>
    <r>
      <rPr>
        <rFont val="Arial"/>
        <color theme="1"/>
      </rPr>
      <t xml:space="preserve"> dos valores observados:</t>
    </r>
  </si>
  <si>
    <t>(3)</t>
  </si>
  <si>
    <r>
      <rPr>
        <rFont val="Arial"/>
        <color theme="1"/>
      </rPr>
      <t xml:space="preserve">Para p = −1, define-se a média como a </t>
    </r>
    <r>
      <rPr>
        <rFont val="Arial"/>
        <b/>
        <color theme="1"/>
      </rPr>
      <t>média harmônica</t>
    </r>
    <r>
      <rPr>
        <rFont val="Arial"/>
        <color theme="1"/>
      </rPr>
      <t>:</t>
    </r>
  </si>
  <si>
    <r>
      <rPr>
        <rFont val="Arial"/>
        <color theme="1"/>
      </rPr>
      <t xml:space="preserve">Para p = 0, define-se a média como a </t>
    </r>
    <r>
      <rPr>
        <rFont val="Arial"/>
        <b/>
        <color theme="1"/>
      </rPr>
      <t>média geométrica</t>
    </r>
    <r>
      <rPr>
        <rFont val="Arial"/>
        <color theme="1"/>
      </rPr>
      <t>:</t>
    </r>
  </si>
  <si>
    <r>
      <rPr>
        <rFont val="Arial"/>
        <color theme="1"/>
      </rPr>
      <t xml:space="preserve">Para p = 1, define-se a média como a </t>
    </r>
    <r>
      <rPr>
        <rFont val="Arial"/>
        <b/>
        <color theme="1"/>
      </rPr>
      <t>média aritmética</t>
    </r>
    <r>
      <rPr>
        <rFont val="Arial"/>
        <color theme="1"/>
      </rPr>
      <t>:</t>
    </r>
  </si>
  <si>
    <r>
      <rPr>
        <rFont val="Arial"/>
        <color theme="1"/>
      </rPr>
      <t xml:space="preserve">Para p = 2, define-se a média como a </t>
    </r>
    <r>
      <rPr>
        <rFont val="Arial"/>
        <b/>
        <color theme="1"/>
      </rPr>
      <t>média quadrática</t>
    </r>
    <r>
      <rPr>
        <rFont val="Arial"/>
        <color theme="1"/>
      </rPr>
      <t>, também conhecida como root mean square (RMS):</t>
    </r>
  </si>
  <si>
    <r>
      <rPr>
        <rFont val="Arial"/>
        <color theme="1"/>
      </rPr>
      <t xml:space="preserve">Para p → ∞, define-se a média como o </t>
    </r>
    <r>
      <rPr>
        <rFont val="Arial"/>
        <b/>
        <color theme="1"/>
      </rPr>
      <t>máximo</t>
    </r>
    <r>
      <rPr>
        <rFont val="Arial"/>
        <color theme="1"/>
      </rPr>
      <t xml:space="preserve"> dos valores observados:</t>
    </r>
  </si>
  <si>
    <t>Tendência Central</t>
  </si>
  <si>
    <t>Moda</t>
  </si>
  <si>
    <t>Média Harmônica</t>
  </si>
  <si>
    <t>Média Ponderada</t>
  </si>
  <si>
    <t>Média Aritimética</t>
  </si>
  <si>
    <t>A média aritmética é definida da seguinte forma:</t>
  </si>
  <si>
    <r>
      <rPr>
        <rFont val="Arial"/>
        <color theme="1"/>
      </rPr>
      <t xml:space="preserve">A média aritmética calculada para </t>
    </r>
    <r>
      <rPr>
        <rFont val="Arial"/>
        <b/>
        <color theme="1"/>
      </rPr>
      <t>dados amostrai</t>
    </r>
    <r>
      <rPr>
        <rFont val="Arial"/>
        <color theme="1"/>
      </rPr>
      <t xml:space="preserve">s é denotada por x̄ (lê-se “x barra”), enquanto a média aritmética para </t>
    </r>
    <r>
      <rPr>
        <rFont val="Arial"/>
        <b/>
        <color theme="1"/>
      </rPr>
      <t>dados populacionai</t>
    </r>
    <r>
      <rPr>
        <rFont val="Arial"/>
        <color theme="1"/>
      </rPr>
      <t>s é denotada por μ (letra grega mu, lê-se "mi"). Assim, a média aritmética pode ser calculada pelas seguintes expressões:</t>
    </r>
  </si>
  <si>
    <t>ou</t>
  </si>
  <si>
    <t>onde ∑ᵢ₌₁ⁿ xᵢ representa a soma de todos os valores (x₁, x₂, …, xₙ), N corresponde ao tamanho da população e n ao tamanho da amostra.</t>
  </si>
  <si>
    <t>Exemplo 1</t>
  </si>
  <si>
    <t>Considere o conjunto de dados de unidades vendidas de guarda-chuvas por mês ao longo de um determinado período, no qual as vendas variam entre meses devido a fatores sazonais e operacionais.</t>
  </si>
  <si>
    <r>
      <rPr>
        <rFont val="Arial"/>
        <color theme="1"/>
      </rPr>
      <t xml:space="preserve">Pergunta central: </t>
    </r>
    <r>
      <rPr>
        <rFont val="Arial"/>
        <b/>
        <color theme="1"/>
      </rPr>
      <t>Qual é a média mensal de vendas nesse período?</t>
    </r>
  </si>
  <si>
    <t>Cálculo por Etapas</t>
  </si>
  <si>
    <t>Soma Valores</t>
  </si>
  <si>
    <t>un</t>
  </si>
  <si>
    <t>A média aritmética é sensível a valores atípicos, ou seja, números muito altos ou muito baixos distorcem a medida estatística.</t>
  </si>
  <si>
    <t>Tamanho Amostra</t>
  </si>
  <si>
    <t>mês</t>
  </si>
  <si>
    <t>xart (manual)</t>
  </si>
  <si>
    <t>un/mês</t>
  </si>
  <si>
    <t>Cálculo Direto</t>
  </si>
  <si>
    <t>xart (função)</t>
  </si>
  <si>
    <t>Média Geométrica</t>
  </si>
  <si>
    <r>
      <rPr>
        <rFont val="Arial"/>
        <color theme="1"/>
      </rPr>
      <t xml:space="preserve">Ao estudar fenômenos como inflação ou crescimento populacional, que envolvem </t>
    </r>
    <r>
      <rPr>
        <rFont val="Arial"/>
        <b/>
        <color theme="1"/>
      </rPr>
      <t>aumentos ou reduções periódicas (conhecidos como taxas de variação ou índices)</t>
    </r>
    <r>
      <rPr>
        <rFont val="Arial"/>
        <color theme="1"/>
      </rPr>
      <t>, a média geométrica é mais adequada para determinar a variação média ao longo de todo o período analisado. Para calcular a média geométrica de uma sequência de n valores ( x1, x2, ..., xn ), multiplica-se esses valores e, em seguida, extrai-se a raiz n-ésima desse produto:</t>
    </r>
  </si>
  <si>
    <t>que pode ser escrita como</t>
  </si>
  <si>
    <t>onde ∏ᵢ₌₁ⁿ xᵢ indica que os valores são combinados por multiplicação, e n representa o número de observações, sendo utilizado como o índice da raiz que normaliza o produto para a escala original dos dados.</t>
  </si>
  <si>
    <t>Exemplo 2</t>
  </si>
  <si>
    <t>Considere os fatores de crescimento de vendas de guarda-chuvas ao longo dos meses. Como cada variação incide sobre o resultado anterior, deseja-se uma taxa média única que represente essa evolução tratando todos os meses com igual relevância</t>
  </si>
  <si>
    <r>
      <rPr>
        <rFont val="Arial"/>
        <color theme="1"/>
      </rPr>
      <t xml:space="preserve">Pergunta central: </t>
    </r>
    <r>
      <rPr>
        <rFont val="Arial"/>
        <b/>
        <color theme="1"/>
      </rPr>
      <t>Qual é a média de vendas no período?</t>
    </r>
  </si>
  <si>
    <t>Produtório Valores</t>
  </si>
  <si>
    <t>A média geométrica é sensível à volatilidade e a valores nulos. Suaviza o efeito de valores atípicos, sendo uma medida mais conservadora e realista do crescimento acumulado</t>
  </si>
  <si>
    <t>xgeo (manual)</t>
  </si>
  <si>
    <t>xgeo (função)</t>
  </si>
  <si>
    <r>
      <rPr>
        <rFont val="Arial"/>
        <color theme="1"/>
      </rPr>
      <t xml:space="preserve">A média harmônica é mais adequada quando desejamos calcular a média de </t>
    </r>
    <r>
      <rPr>
        <rFont val="Arial"/>
        <b/>
        <color theme="1"/>
      </rPr>
      <t>grandezas inversas</t>
    </r>
    <r>
      <rPr>
        <rFont val="Arial"/>
        <color theme="1"/>
      </rPr>
      <t>, como velocidade (km/h) ou densidade populacional (hab/km²).</t>
    </r>
  </si>
  <si>
    <t>A média harmônica xh de números reais positivos x1, x2, ..., xn é definida por</t>
  </si>
  <si>
    <t>onde ∑ᵢ₌₁ⁿ 1/xᵢ representa a soma dos inversos dos valores observados (x₁, x₂, …, xₙ), e n corresponde ao número total de observações consideradas no cálculo, sendo utilizado para obter a taxa média efetiva.</t>
  </si>
  <si>
    <t>Exemplo 3</t>
  </si>
  <si>
    <t>Considere o custo de aquisição por unidade vendida sob um investimento fixo mensal de marketing. Como o volume de vendas oscila drasticamente entre meses secos e chuvosos, deseja-se uma taxa que represente o custo médio real por guarda-chuva, ponderando cada período pelo seu volume de vendas.</t>
  </si>
  <si>
    <r>
      <rPr>
        <rFont val="Arial"/>
        <color theme="1"/>
      </rPr>
      <t xml:space="preserve">Pergunta central: </t>
    </r>
    <r>
      <rPr>
        <rFont val="Arial"/>
        <b/>
        <color theme="1"/>
      </rPr>
      <t>Qual é o custo médio por unidade que reflete o gasto total sobre a produção total do período?</t>
    </r>
  </si>
  <si>
    <t>Somatório</t>
  </si>
  <si>
    <t>un/R$</t>
  </si>
  <si>
    <t>A média harmônica é sensível a valores baixos e mais robusta para taxas e razões, pois preserva as relações entre os dados.</t>
  </si>
  <si>
    <t>xhrm (manual)</t>
  </si>
  <si>
    <t>R$/un</t>
  </si>
  <si>
    <t>xhrm (função)</t>
  </si>
  <si>
    <t>Média Aritimética Ponderada</t>
  </si>
  <si>
    <t>Há aplicações em que determinados valores de um conjunto de dados são considerados mais importantes do que outros. De forma geral, para uma sequência de n valores x1, x2, …, xn e seus respectivos pesos w1, w2, ..., wn, a média (aritmética) ponderada é dada por</t>
  </si>
  <si>
    <t>(4)</t>
  </si>
  <si>
    <t>onde ∑ᵢ₌₁ⁿ wᵢxᵢ representa a soma dos valores observados ponderados por seus respectivos pesos, e ∑ᵢ₌₁ⁿ wᵢ corresponde à soma total dos pesos, que normaliza o resultado de acordo com a importância relativa de cada observação.</t>
  </si>
  <si>
    <t>Exemplo 4</t>
  </si>
  <si>
    <t>Considere o conjunto de dados de unidades vendidas de guarda-chuvas por mês. Nem todos os meses têm a mesma importância para a análise do negócio, como por exemplo, meses mais chuvosos são mais relevantes para o faturamento.</t>
  </si>
  <si>
    <r>
      <rPr>
        <rFont val="Arial"/>
        <color theme="1"/>
      </rPr>
      <t xml:space="preserve">Pergunta central: </t>
    </r>
    <r>
      <rPr>
        <rFont val="Arial"/>
        <b/>
        <color theme="1"/>
      </rPr>
      <t>Qual é a média de unidades vendidas de guarda-chuvas considerando que meses mais chuvosos devem ter maior impacto na análise do negócio?</t>
    </r>
  </si>
  <si>
    <t>Somatório Num.</t>
  </si>
  <si>
    <t>A média ponderada atribui maior importância aos meses mais chuvosos, refletindo melhor a relevância desses períodos para o faturamento.</t>
  </si>
  <si>
    <t>Somatório Pesos</t>
  </si>
  <si>
    <t>xpon (manual)</t>
  </si>
  <si>
    <t>Média Geométrica Ponderada</t>
  </si>
  <si>
    <t>A média geométrica ponderada para os números reais positivos x1, x2, …, xn é definida pela seguinte equação:</t>
  </si>
  <si>
    <t>(5)</t>
  </si>
  <si>
    <t>onde ∏ᵢ₌₁ⁿ xᵢʷᵢ representa o produto dos valores observados elevados aos seus respectivos pesos, e ∑ᵢ₌₁ⁿ wᵢ corresponde à soma dos pesos, sendo utilizada no expoente para normalizar o produto e obter um valor representativo na mesma escala dos dados originais.</t>
  </si>
  <si>
    <t>Exemplo 5</t>
  </si>
  <si>
    <t>Considere os fatores de crescimento de vendas de guarda-chuvas e a precipitação mensal. Como os meses chuvosos são mais relevantes para a estratégia, deseja-se uma taxa média única que incorpore essa diferença de importância entre os períodos.</t>
  </si>
  <si>
    <r>
      <rPr>
        <rFont val="Arial"/>
        <color theme="1"/>
      </rPr>
      <t xml:space="preserve">Pergunta central: </t>
    </r>
    <r>
      <rPr>
        <rFont val="Arial"/>
        <b/>
        <color theme="1"/>
      </rPr>
      <t>Qual é a taxa única de variação mensal que melhor representa a performance real da empresa nesse período?</t>
    </r>
  </si>
  <si>
    <t>Produtório</t>
  </si>
  <si>
    <t>Expoente</t>
  </si>
  <si>
    <t>xgpn (manual)</t>
  </si>
  <si>
    <t>Uso da função ARRAY() para conjunto de dados das multiplicações</t>
  </si>
  <si>
    <t>Uso da regra do logaritmo: ln(a⋅b)=ln(a)+ln(b)</t>
  </si>
  <si>
    <t>Média Harmôníca Ponderada</t>
  </si>
  <si>
    <t>A média harmônica ponderada para os números reais positivos x1, x2, …, xn é definida pela seguinte equação:</t>
  </si>
  <si>
    <t>(6)</t>
  </si>
  <si>
    <t>Exemplo 6</t>
  </si>
  <si>
    <t>Considere o custo unitário de aquisição de clientes em meses com investimento fixo de marketing. Como meses com volumes de vendas diferentes impactam o custo total de forma desigual, deseja-se uma taxa média que pondere esses custos pela quantidade de unidades vendidas em cada período.</t>
  </si>
  <si>
    <r>
      <rPr>
        <rFont val="Arial"/>
        <color theme="1"/>
      </rPr>
      <t xml:space="preserve">Pergunta central: </t>
    </r>
    <r>
      <rPr>
        <rFont val="Arial"/>
        <b/>
        <color theme="1"/>
      </rPr>
      <t>Qual é o custo médio por unidade no período, considerando que o investimento foi fixo e que os meses de maior volume de vendas devem ter maior peso na média final?</t>
    </r>
  </si>
  <si>
    <t>Somatório Divisões</t>
  </si>
  <si>
    <t>xhpn (manual)</t>
  </si>
  <si>
    <t>Média Generalizada</t>
  </si>
  <si>
    <t>Média Aritmética</t>
  </si>
  <si>
    <t>Média Quadrática</t>
  </si>
  <si>
    <r>
      <rPr>
        <rFont val="Arial"/>
        <color theme="1"/>
      </rPr>
      <t>Outra medida de tendência central muito importante é a mediana. A mediana é o valor do</t>
    </r>
    <r>
      <rPr>
        <rFont val="Arial"/>
        <b/>
        <color theme="1"/>
      </rPr>
      <t xml:space="preserve"> termo centra</t>
    </r>
    <r>
      <rPr>
        <rFont val="Arial"/>
        <color theme="1"/>
      </rPr>
      <t xml:space="preserve">l de um conjunto de dados que foi </t>
    </r>
    <r>
      <rPr>
        <rFont val="Arial"/>
        <b/>
        <color theme="1"/>
      </rPr>
      <t>ordenado em ordem crescente</t>
    </r>
    <r>
      <rPr>
        <rFont val="Arial"/>
        <color theme="1"/>
      </rPr>
      <t xml:space="preserve">. Assim, a mediana divide um conjunto de dados ordenado em </t>
    </r>
    <r>
      <rPr>
        <rFont val="Arial"/>
        <b/>
        <color theme="1"/>
      </rPr>
      <t>duas partes iguais</t>
    </r>
    <r>
      <rPr>
        <rFont val="Arial"/>
        <color theme="1"/>
      </rPr>
      <t>.</t>
    </r>
  </si>
  <si>
    <t>O cálculo da mediana consiste nos dois passos a seguir:</t>
  </si>
  <si>
    <r>
      <rPr>
        <rFont val="Arial"/>
        <color theme="1"/>
      </rPr>
      <t xml:space="preserve">1. Ordenar o conjunto de dados em </t>
    </r>
    <r>
      <rPr>
        <rFont val="Arial"/>
        <b/>
        <color theme="1"/>
      </rPr>
      <t>ordem crescente</t>
    </r>
    <r>
      <rPr>
        <rFont val="Arial"/>
        <color theme="1"/>
      </rPr>
      <t>.</t>
    </r>
  </si>
  <si>
    <r>
      <rPr>
        <rFont val="Arial"/>
        <color theme="1"/>
      </rPr>
      <t xml:space="preserve">2. Identificar o </t>
    </r>
    <r>
      <rPr>
        <rFont val="Arial"/>
        <b/>
        <color theme="1"/>
      </rPr>
      <t>termo centra</t>
    </r>
    <r>
      <rPr>
        <rFont val="Arial"/>
        <color theme="1"/>
      </rPr>
      <t>l. O valor desse termo é a mediana.</t>
    </r>
  </si>
  <si>
    <r>
      <rPr>
        <rFont val="Arial"/>
        <color theme="1"/>
      </rPr>
      <t xml:space="preserve">Observe que, se o número de observações em um </t>
    </r>
    <r>
      <rPr>
        <rFont val="Arial"/>
        <b/>
        <color theme="1"/>
      </rPr>
      <t>conjunto de dados for ímpar</t>
    </r>
    <r>
      <rPr>
        <rFont val="Arial"/>
        <color theme="1"/>
      </rPr>
      <t xml:space="preserve">, a mediana é dada pelo valor do </t>
    </r>
    <r>
      <rPr>
        <rFont val="Arial"/>
        <b/>
        <color theme="1"/>
      </rPr>
      <t>termo central dos dados ordenados</t>
    </r>
    <r>
      <rPr>
        <rFont val="Arial"/>
        <color theme="1"/>
      </rPr>
      <t xml:space="preserve">. Entretanto, se o </t>
    </r>
    <r>
      <rPr>
        <rFont val="Arial"/>
        <b/>
        <color theme="1"/>
      </rPr>
      <t>número de observações for par</t>
    </r>
    <r>
      <rPr>
        <rFont val="Arial"/>
        <color theme="1"/>
      </rPr>
      <t xml:space="preserve">, a mediana é dada pela </t>
    </r>
    <r>
      <rPr>
        <rFont val="Arial"/>
        <b/>
        <color theme="1"/>
      </rPr>
      <t>média aritmética dos valores dos dois termos centrais</t>
    </r>
    <r>
      <rPr>
        <rFont val="Arial"/>
        <color theme="1"/>
      </rPr>
      <t xml:space="preserve"> (Mann, 2012).</t>
    </r>
  </si>
  <si>
    <t>Seja x1, x2, ..., xn um conjunto de observações reais, e seja x1 ≤ x2, ..., ≤ xn a amostra ordenada em ordem crescente, a mediana é definida por</t>
  </si>
  <si>
    <t>(7)</t>
  </si>
  <si>
    <t>onde n representa o tamanho da amostra.</t>
  </si>
  <si>
    <t>Exemplo 7a</t>
  </si>
  <si>
    <r>
      <rPr>
        <rFont val="Arial"/>
        <color theme="1"/>
      </rPr>
      <t xml:space="preserve">Pergunta central: </t>
    </r>
    <r>
      <rPr>
        <rFont val="Arial"/>
        <b/>
        <color theme="1"/>
      </rPr>
      <t>Qual valor mensal de unidades vendidas considerado representativo do período analisado?</t>
    </r>
  </si>
  <si>
    <t>Posição x(n+1/2)</t>
  </si>
  <si>
    <t>Mediana (manual)</t>
  </si>
  <si>
    <t>Mediana (função)</t>
  </si>
  <si>
    <t>Média (função)</t>
  </si>
  <si>
    <t>Exemplo 7b</t>
  </si>
  <si>
    <r>
      <rPr>
        <rFont val="Arial"/>
        <b/>
        <color theme="1"/>
      </rPr>
      <t>Fig. 13 -  Histograma das unidades vendidas.</t>
    </r>
    <r>
      <rPr>
        <rFont val="Arial"/>
        <color theme="1"/>
      </rPr>
      <t xml:space="preserve"> Observe a posição da média e da mediana no histograma. Note que o valor discrepante da classe [5500, 6500) puxa mais a média do que a mediana.</t>
    </r>
  </si>
  <si>
    <r>
      <rPr>
        <rFont val="Arial"/>
        <color theme="1"/>
      </rPr>
      <t xml:space="preserve">Pergunta central: </t>
    </r>
    <r>
      <rPr>
        <rFont val="Arial"/>
        <b/>
        <color theme="1"/>
      </rPr>
      <t>Qual valor mensal de unidades vendidas considerado representativo do período de 2024?</t>
    </r>
  </si>
  <si>
    <t>Posição x(n/2)</t>
  </si>
  <si>
    <t>Posição x(n/2+1)</t>
  </si>
  <si>
    <t>Elemento x(n/2)</t>
  </si>
  <si>
    <t>Elemento x(n/2+1)</t>
  </si>
  <si>
    <r>
      <rPr>
        <rFont val="Arial"/>
        <b/>
        <color theme="1"/>
      </rPr>
      <t>Fig. 14 -  Distribuição das unidades vendidas.</t>
    </r>
    <r>
      <rPr>
        <rFont val="Arial"/>
        <color theme="1"/>
      </rPr>
      <t xml:space="preserve"> Observe a robustez da mediana e sensibilidade da média aos valores atípicos como os meses e out/23 e nov/24.</t>
    </r>
  </si>
  <si>
    <t>Valor Atípico (Outlier)</t>
  </si>
  <si>
    <r>
      <rPr>
        <rFont val="Arial"/>
        <color theme="1"/>
      </rPr>
      <t xml:space="preserve">Em Estatística, a moda representa o </t>
    </r>
    <r>
      <rPr>
        <rFont val="Arial"/>
        <b/>
        <color theme="1"/>
      </rPr>
      <t>valor mais comum</t>
    </r>
    <r>
      <rPr>
        <rFont val="Arial"/>
        <color theme="1"/>
      </rPr>
      <t xml:space="preserve"> em um conjunto de dados. Portanto, a moda é o valor que ocorre com </t>
    </r>
    <r>
      <rPr>
        <rFont val="Arial"/>
        <b/>
        <color theme="1"/>
      </rPr>
      <t xml:space="preserve">maior frequência </t>
    </r>
    <r>
      <rPr>
        <rFont val="Arial"/>
        <color theme="1"/>
      </rPr>
      <t xml:space="preserve">em um conjunto de dados (Mann, 2012). Em termos de uma </t>
    </r>
    <r>
      <rPr>
        <rFont val="Arial"/>
        <b/>
        <color theme="1"/>
      </rPr>
      <t>distribuição gráfica de frequências</t>
    </r>
    <r>
      <rPr>
        <rFont val="Arial"/>
        <color theme="1"/>
      </rPr>
      <t xml:space="preserve">, a moda corresponde ao(s) </t>
    </r>
    <r>
      <rPr>
        <rFont val="Arial"/>
        <b/>
        <color theme="1"/>
      </rPr>
      <t>pico(s) do gráfico</t>
    </r>
    <r>
      <rPr>
        <rFont val="Arial"/>
        <color theme="1"/>
      </rPr>
      <t>.</t>
    </r>
  </si>
  <si>
    <r>
      <rPr>
        <rFont val="Arial"/>
        <color theme="1"/>
      </rPr>
      <t xml:space="preserve">Uma limitação importante da moda é que um conjunto de dados pode </t>
    </r>
    <r>
      <rPr>
        <rFont val="Arial"/>
        <b/>
        <color theme="1"/>
      </rPr>
      <t>não possuir moda</t>
    </r>
    <r>
      <rPr>
        <rFont val="Arial"/>
        <color theme="1"/>
      </rPr>
      <t xml:space="preserve"> ou pode </t>
    </r>
    <r>
      <rPr>
        <rFont val="Arial"/>
        <b/>
        <color theme="1"/>
      </rPr>
      <t>possuir mais de uma moda</t>
    </r>
    <r>
      <rPr>
        <rFont val="Arial"/>
        <color theme="1"/>
      </rPr>
      <t xml:space="preserve">, enquanto sempre haverá apenas </t>
    </r>
    <r>
      <rPr>
        <rFont val="Arial"/>
        <b/>
        <color theme="1"/>
      </rPr>
      <t>uma média e apenas uma mediana</t>
    </r>
    <r>
      <rPr>
        <rFont val="Arial"/>
        <color theme="1"/>
      </rPr>
      <t xml:space="preserve">. Por exemplo, um conjunto de dados no qual cada valor ocorre apenas uma vez não possui moda. Um conjunto de dados em que apenas um valor ocorre com a maior frequência possui </t>
    </r>
    <r>
      <rPr>
        <rFont val="Arial"/>
        <b/>
        <color theme="1"/>
      </rPr>
      <t>uma única moda</t>
    </r>
    <r>
      <rPr>
        <rFont val="Arial"/>
        <color theme="1"/>
      </rPr>
      <t xml:space="preserve">; nesse caso, o conjunto de dados é denominado </t>
    </r>
    <r>
      <rPr>
        <rFont val="Arial"/>
        <b/>
        <color theme="1"/>
      </rPr>
      <t>unimodal</t>
    </r>
    <r>
      <rPr>
        <rFont val="Arial"/>
        <color theme="1"/>
      </rPr>
      <t xml:space="preserve">. Um conjunto de dados com dois valores que ocorrem com maior frequência possui </t>
    </r>
    <r>
      <rPr>
        <rFont val="Arial"/>
        <b/>
        <color theme="1"/>
      </rPr>
      <t>duas modas</t>
    </r>
    <r>
      <rPr>
        <rFont val="Arial"/>
        <color theme="1"/>
      </rPr>
      <t xml:space="preserve">; a distribuição, nesse caso, é dita </t>
    </r>
    <r>
      <rPr>
        <rFont val="Arial"/>
        <b/>
        <color theme="1"/>
      </rPr>
      <t>bimodal</t>
    </r>
    <r>
      <rPr>
        <rFont val="Arial"/>
        <color theme="1"/>
      </rPr>
      <t xml:space="preserve">. Se mais de dois valores em um conjunto de dados ocorrerem com a maior frequência, então o conjunto possui </t>
    </r>
    <r>
      <rPr>
        <rFont val="Arial"/>
        <b/>
        <color theme="1"/>
      </rPr>
      <t>mais de duas modas</t>
    </r>
    <r>
      <rPr>
        <rFont val="Arial"/>
        <color theme="1"/>
      </rPr>
      <t xml:space="preserve"> e é classificado como </t>
    </r>
    <r>
      <rPr>
        <rFont val="Arial"/>
        <b/>
        <color theme="1"/>
      </rPr>
      <t>multimodal</t>
    </r>
    <r>
      <rPr>
        <rFont val="Arial"/>
        <color theme="1"/>
      </rPr>
      <t xml:space="preserve"> (Mann, 2012).</t>
    </r>
  </si>
  <si>
    <t>Considere uma amostra x1, x2, ..., xn e o conjunto dos valores distintos observados S={v1, v2 ,…, vk}. Defina a frequência absoluta de um valor v ∈ S por</t>
  </si>
  <si>
    <t>onde 1{xi=v} é a função indicadora, igual a 1 se xi=v e 0 caso contrário.</t>
  </si>
  <si>
    <r>
      <rPr>
        <rFont val="Arial"/>
        <color rgb="FF000000"/>
        <sz val="10.0"/>
      </rPr>
      <t xml:space="preserve">A </t>
    </r>
    <r>
      <rPr>
        <rFont val="Arial"/>
        <b/>
        <color rgb="FF000000"/>
        <sz val="10.0"/>
      </rPr>
      <t>moda</t>
    </r>
    <r>
      <rPr>
        <rFont val="Arial"/>
        <color rgb="FF000000"/>
        <sz val="10.0"/>
      </rPr>
      <t xml:space="preserve"> é definida como o conjunto dos valores que </t>
    </r>
    <r>
      <rPr>
        <rFont val="Arial"/>
        <b/>
        <color rgb="FF000000"/>
        <sz val="10.0"/>
      </rPr>
      <t>maximizam a frequência</t>
    </r>
    <r>
      <rPr>
        <rFont val="Arial"/>
        <color rgb="FF000000"/>
        <sz val="10.0"/>
      </rPr>
      <t>:</t>
    </r>
  </si>
  <si>
    <t>(8)</t>
  </si>
  <si>
    <t>Interpretação por casos</t>
  </si>
  <si>
    <t>Se |Mo⁡(X)∣=0|, diz-se que não há moda.</t>
  </si>
  <si>
    <t>Se |Mo⁡(X)|=1, a distribuição é unimodal e a moda é o único elemento desse conjunto.</t>
  </si>
  <si>
    <t>Se |Mo⁡(X)|=2, a distribuição é bimodal.</t>
  </si>
  <si>
    <t>Se |Mo⁡(X)∣&gt;2|, a distribuição é multimodal.</t>
  </si>
  <si>
    <r>
      <rPr>
        <rFont val="Arial"/>
        <b/>
        <color theme="1"/>
        <sz val="10.0"/>
      </rPr>
      <t xml:space="preserve">Figura 15 – Distribuições unimodal, bimodal e multimodal. </t>
    </r>
    <r>
      <rPr>
        <rFont val="Arial"/>
        <color theme="1"/>
        <sz val="10.0"/>
      </rPr>
      <t>A figura ilustra distribuições de frequência com uma, duas e mais de duas modas, evidenciadas pelos picos da curva. Observa-se que a moda corresponde aos máximos locais da distribuição e pode não ser única. Fonte: Adaptado de Freie Universität Berlin, SOGA – The Mode.</t>
    </r>
  </si>
  <si>
    <t>Exemplo 8</t>
  </si>
  <si>
    <t>Considere o conjunto de dados de temperatura média mensal, uma variável quantitativa discreta, observada ao longo do período analisado no dataset de guarda-chuvas.</t>
  </si>
  <si>
    <r>
      <rPr>
        <rFont val="Arial"/>
        <color theme="1"/>
      </rPr>
      <t xml:space="preserve">Pergunta central: </t>
    </r>
    <r>
      <rPr>
        <rFont val="Arial"/>
        <b/>
        <color theme="1"/>
      </rPr>
      <t>Qual ou quais valores de temperatura ocorrem com maior frequência no período analisado?</t>
    </r>
  </si>
  <si>
    <t>Valores Únicos</t>
  </si>
  <si>
    <t>Ordenados</t>
  </si>
  <si>
    <t>Quantidade</t>
  </si>
  <si>
    <t>Tipo</t>
  </si>
  <si>
    <r>
      <rPr>
        <rFont val="Arial"/>
        <b/>
        <color theme="1"/>
      </rPr>
      <t>Fig. 16 - Distribuição das frequência de temperatura.</t>
    </r>
    <r>
      <rPr>
        <rFont val="Arial"/>
        <color theme="1"/>
      </rPr>
      <t xml:space="preserve"> Identificação das modas na distribuição da temperatura no período.</t>
    </r>
  </si>
  <si>
    <t>Cálculo por Tabela Dinâmica</t>
  </si>
  <si>
    <r>
      <rPr>
        <rFont val="Arial"/>
        <b/>
        <color theme="1"/>
      </rPr>
      <t>Fig. 17 - Distribuição da temperatura.</t>
    </r>
    <r>
      <rPr>
        <rFont val="Arial"/>
        <color theme="1"/>
      </rPr>
      <t xml:space="preserve"> Identificação das modas na distribuição da temperatura no período.</t>
    </r>
  </si>
  <si>
    <t>Moda Única</t>
  </si>
  <si>
    <r>
      <rPr>
        <rFont val="Arial"/>
        <color theme="1"/>
      </rPr>
      <t xml:space="preserve">Ao contrário da média e da mediana, a moda pode ser aplicada tanto a </t>
    </r>
    <r>
      <rPr>
        <rFont val="Arial"/>
        <b/>
        <color theme="1"/>
      </rPr>
      <t>dados quantitativos</t>
    </r>
    <r>
      <rPr>
        <rFont val="Arial"/>
        <color theme="1"/>
      </rPr>
      <t xml:space="preserve"> (numéricos) quanto a </t>
    </r>
    <r>
      <rPr>
        <rFont val="Arial"/>
        <b/>
        <color theme="1"/>
      </rPr>
      <t>dados qualitativo</t>
    </r>
    <r>
      <rPr>
        <rFont val="Arial"/>
        <color theme="1"/>
      </rPr>
      <t xml:space="preserve">s (categóricos)
</t>
    </r>
  </si>
  <si>
    <t>Moda Múlipla</t>
  </si>
  <si>
    <r>
      <rPr>
        <rFont val="Arial"/>
        <b/>
        <color theme="1"/>
      </rPr>
      <t>Fig. 18 - Distribuição das frequência de temperatura.</t>
    </r>
    <r>
      <rPr>
        <rFont val="Arial"/>
        <color theme="1"/>
      </rPr>
      <t xml:space="preserve"> Identificação das modas na distribuição da temperatura no período usando um hsitograma com largura de classe 1.</t>
    </r>
  </si>
  <si>
    <t>Sumário Estatístico</t>
  </si>
  <si>
    <t>Medidas de Dispersão</t>
  </si>
  <si>
    <r>
      <rPr>
        <rFont val="Arial"/>
        <color theme="1"/>
      </rPr>
      <t xml:space="preserve">As medidas de tendência central, como a média, a mediana e a moda, </t>
    </r>
    <r>
      <rPr>
        <rFont val="Arial"/>
        <b/>
        <color theme="1"/>
      </rPr>
      <t>não revelam</t>
    </r>
    <r>
      <rPr>
        <rFont val="Arial"/>
        <color theme="1"/>
      </rPr>
      <t xml:space="preserve"> todo o panorama da distribuição de um conjunto de dados. Dois conjuntos de dados com a </t>
    </r>
    <r>
      <rPr>
        <rFont val="Arial"/>
        <b/>
        <color theme="1"/>
      </rPr>
      <t>mesma média</t>
    </r>
    <r>
      <rPr>
        <rFont val="Arial"/>
        <color theme="1"/>
      </rPr>
      <t xml:space="preserve"> podem apresentar </t>
    </r>
    <r>
      <rPr>
        <rFont val="Arial"/>
        <b/>
        <color theme="1"/>
      </rPr>
      <t>dispersões completamente diferentes</t>
    </r>
    <r>
      <rPr>
        <rFont val="Arial"/>
        <color theme="1"/>
      </rPr>
      <t xml:space="preserve">. A variação entre os valores das observações de um conjunto de dados pode ser muito maior ou muito menor do que a de outro conjunto. Assim, a média, a mediana ou a moda, isoladamente, geralmente </t>
    </r>
    <r>
      <rPr>
        <rFont val="Arial"/>
        <b/>
        <color theme="1"/>
      </rPr>
      <t>não são suficientes</t>
    </r>
    <r>
      <rPr>
        <rFont val="Arial"/>
        <color theme="1"/>
      </rPr>
      <t xml:space="preserve"> para revelar a forma da distribuição de um conjunto de dados. Também é necessária uma medida que forneça informações sobre a </t>
    </r>
    <r>
      <rPr>
        <rFont val="Arial"/>
        <b/>
        <color theme="1"/>
      </rPr>
      <t>variação entre os valores dos dados</t>
    </r>
    <r>
      <rPr>
        <rFont val="Arial"/>
        <color theme="1"/>
      </rPr>
      <t xml:space="preserve">. Essas medidas são chamadas de </t>
    </r>
    <r>
      <rPr>
        <rFont val="Arial"/>
        <b/>
        <color theme="1"/>
      </rPr>
      <t>medidas de dispersão</t>
    </r>
    <r>
      <rPr>
        <rFont val="Arial"/>
        <color theme="1"/>
      </rPr>
      <t xml:space="preserve">. As medidas de tendência central e de dispersão, quando consideradas em conjunto, fornecem uma </t>
    </r>
    <r>
      <rPr>
        <rFont val="Arial"/>
        <b/>
        <color theme="1"/>
      </rPr>
      <t>descrição mais completa</t>
    </r>
    <r>
      <rPr>
        <rFont val="Arial"/>
        <color theme="1"/>
      </rPr>
      <t xml:space="preserve"> de um conjunto de dados do que as medidas de tendência central isoladamente (Mann, 2012).</t>
    </r>
  </si>
  <si>
    <t>Variânca e Desvio Padrão</t>
  </si>
  <si>
    <r>
      <rPr>
        <rFont val="Arial"/>
        <color theme="1"/>
      </rPr>
      <t xml:space="preserve">A </t>
    </r>
    <r>
      <rPr>
        <rFont val="Arial"/>
        <b/>
        <color theme="1"/>
      </rPr>
      <t>variância</t>
    </r>
    <r>
      <rPr>
        <rFont val="Arial"/>
        <color theme="1"/>
      </rPr>
      <t xml:space="preserve"> é a média dos </t>
    </r>
    <r>
      <rPr>
        <rFont val="Arial"/>
        <b/>
        <color theme="1"/>
      </rPr>
      <t>quadrados dos desvios em relação à média</t>
    </r>
    <r>
      <rPr>
        <rFont val="Arial"/>
        <color theme="1"/>
      </rPr>
      <t>. A variância para dados populacionais é denotada por σ² (lê-se sigma ao quadrado) e a variância calculada para dados amostrais é denotada por s². Matematicamente, tem-se:</t>
    </r>
  </si>
  <si>
    <t>(9)</t>
  </si>
  <si>
    <t>e</t>
  </si>
  <si>
    <t>(10)</t>
  </si>
  <si>
    <r>
      <rPr>
        <rFont val="Arial"/>
        <color rgb="FF000000"/>
        <sz val="10.0"/>
      </rPr>
      <t xml:space="preserve">onde σ² é chamada de </t>
    </r>
    <r>
      <rPr>
        <rFont val="Arial"/>
        <b/>
        <color rgb="FF000000"/>
        <sz val="10.0"/>
      </rPr>
      <t>variância populacional</t>
    </r>
    <r>
      <rPr>
        <rFont val="Arial"/>
        <color rgb="FF000000"/>
        <sz val="10.0"/>
      </rPr>
      <t xml:space="preserve"> e s² é a </t>
    </r>
    <r>
      <rPr>
        <rFont val="Arial"/>
        <b/>
        <color rgb="FF000000"/>
        <sz val="10.0"/>
      </rPr>
      <t>variância amostral</t>
    </r>
    <r>
      <rPr>
        <rFont val="Arial"/>
        <color rgb="FF000000"/>
        <sz val="10.0"/>
      </rPr>
      <t>. A quantidade xi​−μ, respectivamente xi​−xˉ, nas expressões acima, é denominada desvio do valor xi (x1,x2,…,xn) em relação à média (Mann, 2012).</t>
    </r>
  </si>
  <si>
    <r>
      <rPr>
        <rFont val="Arial"/>
        <b/>
        <color rgb="FF000000"/>
        <sz val="10.0"/>
      </rPr>
      <t>Fig. 19 – Desvios da precipitação em relação à média e graus de liberdade.</t>
    </r>
    <r>
      <rPr>
        <rFont val="Arial"/>
        <color rgb="FF000000"/>
        <sz val="10.0"/>
      </rPr>
      <t xml:space="preserve"> A figura ilustra os desvios das observações em relação à média amostral, evidenciando que os desvios positivos e negativos se compensam de modo que sua soma é sempre nula. Nesta caso, essa restrição implica que, embora existam n=19 desvios, apenas n−1=18 podem variar livremente, caracterizando 18 graus de liberdade associados aos desvios. Essa perda de um grau de liberdade justifica o uso do denominador n−1 na variância amostral, conhecido como </t>
    </r>
    <r>
      <rPr>
        <rFont val="Arial"/>
        <b/>
        <color rgb="FF000000"/>
        <sz val="10.0"/>
      </rPr>
      <t>correção de Bessel</t>
    </r>
    <r>
      <rPr>
        <rFont val="Arial"/>
        <color rgb="FF000000"/>
        <sz val="10.0"/>
      </rPr>
      <t>, garantindo uma estimativa não viesada da variância populacional.</t>
    </r>
  </si>
  <si>
    <r>
      <rPr>
        <rFont val="Arial"/>
        <b/>
        <color rgb="FF000000"/>
        <sz val="10.0"/>
      </rPr>
      <t>Fig. 20 – Desvios padronizados das variáveis climáticas e de vendas ao longo das observações.</t>
    </r>
    <r>
      <rPr>
        <rFont val="Arial"/>
        <color rgb="FF000000"/>
        <sz val="10.0"/>
      </rPr>
      <t xml:space="preserve"> A figura apresenta o gráfico de dispersão dos desvios padronizados da precipitação, temperatura, velocidade do vento e unidades vendidas, calculados em relação às respectivas médias e desvios padrão. O eixo horizontal representa o identificador das observações, enquanto o eixo vertical mostra os valores padronizados no intervalo de −3 a 3, permitindo a comparação direta entre variáveis originalmente expressas em unidades distintas. Observa-se que, após a padronização, todas as variáveis passam a oscilar em torno de zero, evidenciando diferenças relativas de dispersão e destacando observações mais afastadas da média em termos de número de desvios padrão.</t>
    </r>
  </si>
  <si>
    <r>
      <rPr>
        <rFont val="Arial"/>
        <color rgb="FF000000"/>
        <sz val="10.0"/>
      </rPr>
      <t xml:space="preserve">O </t>
    </r>
    <r>
      <rPr>
        <rFont val="Arial"/>
        <b/>
        <color rgb="FF000000"/>
        <sz val="10.0"/>
      </rPr>
      <t>desvio padrão</t>
    </r>
    <r>
      <rPr>
        <rFont val="Arial"/>
        <color rgb="FF000000"/>
        <sz val="10.0"/>
      </rPr>
      <t xml:space="preserve"> é a medida de dispersão mais utilizada. O valor do desvio padrão indica o </t>
    </r>
    <r>
      <rPr>
        <rFont val="Arial"/>
        <b/>
        <color rgb="FF000000"/>
        <sz val="10.0"/>
      </rPr>
      <t>quão próximos</t>
    </r>
    <r>
      <rPr>
        <rFont val="Arial"/>
        <color rgb="FF000000"/>
        <sz val="10.0"/>
      </rPr>
      <t xml:space="preserve"> os valores de um conjunto de dados estão agrupados </t>
    </r>
    <r>
      <rPr>
        <rFont val="Arial"/>
        <b/>
        <color rgb="FF000000"/>
        <sz val="10.0"/>
      </rPr>
      <t>em torno da média</t>
    </r>
    <r>
      <rPr>
        <rFont val="Arial"/>
        <color rgb="FF000000"/>
        <sz val="10.0"/>
      </rPr>
      <t>. Em geral, um valor menor de desvio padrão indica que os valores do conjunto de dados estão distribuídos em um intervalo relativamente menor em torno da média. Em contraste, um valor maior de desvio padrão indica que os valores do conjunto de dados estão distribuídos em um intervalo relativamente maior em torno da média (Mann, 2012).</t>
    </r>
  </si>
  <si>
    <r>
      <rPr>
        <rFont val="Arial"/>
        <color theme="1"/>
      </rPr>
      <t xml:space="preserve">O desvio padrão é obtido tomando-se a </t>
    </r>
    <r>
      <rPr>
        <rFont val="Arial"/>
        <b/>
        <color theme="1"/>
      </rPr>
      <t>raiz quadrada da variância</t>
    </r>
    <r>
      <rPr>
        <rFont val="Arial"/>
        <color theme="1"/>
      </rPr>
      <t>. Consequentemente, o desvio padrão calculado para dados populacionais é denotado por σ, e o desvio padrão calculado para dados amostrais é denotado por s.</t>
    </r>
  </si>
  <si>
    <t>(11)</t>
  </si>
  <si>
    <t>(12)</t>
  </si>
  <si>
    <t>onde σ é o desvio padrão da população e s é o desvio padrão da amostra.</t>
  </si>
  <si>
    <t>Exemplo 9</t>
  </si>
  <si>
    <t>Como exercício, calculamos a média, a mediana, a variância e o desvio padrão para algumas variáveis numéricas de interesse do conjunto de dados sobre as vendas mensais de guarda-chuvas, apresentando os resultados de forma organizada e clara.</t>
  </si>
  <si>
    <t>Cálculo por Etapas para Uma Variável</t>
  </si>
  <si>
    <t>Venda Mensal</t>
  </si>
  <si>
    <t>Desvio Quad.</t>
  </si>
  <si>
    <t>Resumo para variável Venda</t>
  </si>
  <si>
    <t>n (amostra)</t>
  </si>
  <si>
    <t>Média (amostra)</t>
  </si>
  <si>
    <t>un/mês2</t>
  </si>
  <si>
    <t>s2 (manual)</t>
  </si>
  <si>
    <t>s (manual)</t>
  </si>
  <si>
    <t>Variável</t>
  </si>
  <si>
    <t>Variância</t>
  </si>
  <si>
    <t>Desvio Padrão</t>
  </si>
  <si>
    <t>Precip. (mm)</t>
  </si>
  <si>
    <t>Temp. (oC)</t>
  </si>
  <si>
    <t>Vento (km/h)</t>
  </si>
  <si>
    <t>Venda (mês)</t>
  </si>
  <si>
    <t>Teorema de Chebyshev</t>
  </si>
  <si>
    <r>
      <rPr>
        <rFont val="Arial"/>
        <color theme="1"/>
      </rPr>
      <t xml:space="preserve">Ao utilizar a média e o desvio padrão, podemos determinar a proporção ou porcentagem do total de observações que se encontram dentro de um determinado </t>
    </r>
    <r>
      <rPr>
        <rFont val="Arial"/>
        <b/>
        <color theme="1"/>
      </rPr>
      <t>intervalo em torno da média</t>
    </r>
    <r>
      <rPr>
        <rFont val="Arial"/>
        <color theme="1"/>
      </rPr>
      <t xml:space="preserve">. O </t>
    </r>
    <r>
      <rPr>
        <rFont val="Arial"/>
        <b/>
        <color theme="1"/>
      </rPr>
      <t>teorema de Chebyshev</t>
    </r>
    <r>
      <rPr>
        <rFont val="Arial"/>
        <color theme="1"/>
      </rPr>
      <t xml:space="preserve"> fornece um </t>
    </r>
    <r>
      <rPr>
        <rFont val="Arial"/>
        <b/>
        <color theme="1"/>
      </rPr>
      <t>limite inferior</t>
    </r>
    <r>
      <rPr>
        <rFont val="Arial"/>
        <color theme="1"/>
      </rPr>
      <t xml:space="preserve"> para a proporção de dados contida entre dois pontos que estão em lados opostos da média e à mesma distância dela.</t>
    </r>
  </si>
  <si>
    <t>Para qualquer número k maior que 1, pelo menos 1−1/k² dos valores dos dados estão situados a até k desvios padrão da média.</t>
  </si>
  <si>
    <t>O teorema aplica-se tanto a dados amostrais quanto a dados populacionais. Observe que o teorema de Chebyshev é válido para distribuições de qualquer forma. Entretanto, ele só pode ser utilizado para valores de k maiores que 1. Isso ocorre porque, quando k = 1, o valor de (1 − 1/k²) é zero, e quando k &lt; 1, o valor de (1 − 1/k²) é negativo (Mann, 2012).</t>
  </si>
  <si>
    <r>
      <rPr>
        <rFont val="Arial"/>
        <b/>
        <color rgb="FF000000"/>
        <sz val="10.0"/>
      </rPr>
      <t>Fig. 21 – Proporção mínima de dados dentro de k desvios padrão segundo o Teorema de Chebyshev.</t>
    </r>
    <r>
      <rPr>
        <rFont val="Arial"/>
        <color rgb="FF000000"/>
        <sz val="10.0"/>
      </rPr>
      <t xml:space="preserve"> A figura apresenta a relação entre o valor de k e a proporção mínima 1−1/k^2 dos dados contida no intervalo [μ−kσ, μ+kσ], conforme o Teorema de Chebyshev. Observa-se que a proporção mínima aumenta monotonicamente com k e que o teorema só é aplicável para k&gt;1, pois para k=1 o limite inferior é zero.</t>
    </r>
  </si>
  <si>
    <t>Regra Empírica</t>
  </si>
  <si>
    <r>
      <rPr>
        <rFont val="Arial"/>
        <color theme="1"/>
      </rPr>
      <t xml:space="preserve">Enquanto o teorema de Chebyshev é aplicável a distribuições de </t>
    </r>
    <r>
      <rPr>
        <rFont val="Arial"/>
        <b/>
        <color theme="1"/>
      </rPr>
      <t>qualquer forma</t>
    </r>
    <r>
      <rPr>
        <rFont val="Arial"/>
        <color theme="1"/>
      </rPr>
      <t xml:space="preserve">, a regra empírica aplica-se apenas a um tipo específico de distribuição, chamada </t>
    </r>
    <r>
      <rPr>
        <rFont val="Arial"/>
        <b/>
        <color theme="1"/>
      </rPr>
      <t>distribuição em forma de sino ou distribuição normal</t>
    </r>
    <r>
      <rPr>
        <rFont val="Arial"/>
        <color theme="1"/>
      </rPr>
      <t>. Essa regra estabelece três resultados aproximados:</t>
    </r>
  </si>
  <si>
    <t>Para uma distribuição em forma de sino, aproximadamente:</t>
  </si>
  <si>
    <r>
      <rPr>
        <rFont val="Arial"/>
        <color theme="1"/>
      </rPr>
      <t xml:space="preserve">- </t>
    </r>
    <r>
      <rPr>
        <rFont val="Arial"/>
        <b/>
        <color theme="1"/>
      </rPr>
      <t>68% das observações</t>
    </r>
    <r>
      <rPr>
        <rFont val="Arial"/>
        <color theme="1"/>
      </rPr>
      <t xml:space="preserve"> estão dentro de </t>
    </r>
    <r>
      <rPr>
        <rFont val="Arial"/>
        <b/>
        <color theme="1"/>
      </rPr>
      <t>um desvio padrão</t>
    </r>
    <r>
      <rPr>
        <rFont val="Arial"/>
        <color theme="1"/>
      </rPr>
      <t xml:space="preserve"> em relação à média;</t>
    </r>
  </si>
  <si>
    <r>
      <rPr>
        <rFont val="Arial"/>
        <color theme="1"/>
      </rPr>
      <t xml:space="preserve">- </t>
    </r>
    <r>
      <rPr>
        <rFont val="Arial"/>
        <b/>
        <color theme="1"/>
      </rPr>
      <t>95% das observações</t>
    </r>
    <r>
      <rPr>
        <rFont val="Arial"/>
        <color theme="1"/>
      </rPr>
      <t xml:space="preserve"> estão dentro de </t>
    </r>
    <r>
      <rPr>
        <rFont val="Arial"/>
        <b/>
        <color theme="1"/>
      </rPr>
      <t>dois desvios padrão</t>
    </r>
    <r>
      <rPr>
        <rFont val="Arial"/>
        <color theme="1"/>
      </rPr>
      <t xml:space="preserve"> em relação à média;</t>
    </r>
  </si>
  <si>
    <r>
      <rPr>
        <rFont val="Arial"/>
        <color theme="1"/>
      </rPr>
      <t xml:space="preserve">- </t>
    </r>
    <r>
      <rPr>
        <rFont val="Arial"/>
        <b/>
        <color theme="1"/>
      </rPr>
      <t>99,7% das observações</t>
    </r>
    <r>
      <rPr>
        <rFont val="Arial"/>
        <color theme="1"/>
      </rPr>
      <t xml:space="preserve"> estão dentro de </t>
    </r>
    <r>
      <rPr>
        <rFont val="Arial"/>
        <b/>
        <color theme="1"/>
      </rPr>
      <t>três desvios padrão</t>
    </r>
    <r>
      <rPr>
        <rFont val="Arial"/>
        <color theme="1"/>
      </rPr>
      <t xml:space="preserve"> em relação à média.</t>
    </r>
  </si>
  <si>
    <r>
      <rPr>
        <rFont val="Arial"/>
        <b/>
        <color rgb="FF000000"/>
        <sz val="10.0"/>
      </rPr>
      <t>Fig. 22 – Regra empírica aplicada à distribuição normal padrão.</t>
    </r>
    <r>
      <rPr>
        <rFont val="Arial"/>
        <color rgb="FF000000"/>
        <sz val="10.0"/>
      </rPr>
      <t xml:space="preserve"> A figura apresenta o histograma de densidade de uma distribuição em forma de sini (normal padrão), evidenciando a regra empírica. Observa-se que aproximadamente 68% das observações estão contidas no intervalo de um desvio padrão em torno da média, cerca de 95% dentro de dois desvios padrão e aproximadamente 99,7% dentro de três desvios padrão. Esses resultados ilustram o comportamento típico de uma distribuição normal em forma de sino e a concentração progressiva dos dados em torno da média à medida que o intervalo em desvios padrão é ampliado.</t>
    </r>
  </si>
  <si>
    <t>Exemplo 10</t>
  </si>
  <si>
    <t>Para obter uma visão geral da forma da distribuição de cada variável numérica, utilizamos gráficos do tipo histograma. Esse tipo de gráfico permite visualizar a frequência (ou densidade) dos valores ao longo de intervalos definidos, facilitando a análise da dispersão, da simetria e da presença de valores extremos</t>
  </si>
  <si>
    <r>
      <rPr>
        <rFont val="Arial"/>
        <b/>
        <color rgb="FF000000"/>
        <sz val="10.0"/>
      </rPr>
      <t>Fig. 23 – Histogramas das variáveis precipitação, temperatura, vento e vendas mensais.</t>
    </r>
    <r>
      <rPr>
        <rFont val="Arial"/>
        <color rgb="FF000000"/>
        <sz val="10.0"/>
      </rPr>
      <t xml:space="preserve"> A figura apresenta os histogramas das variáveis precipitação, temperatura, velocidade do vento e vendas mensais de guarda-chuvas, permitindo avaliar a forma das distribuições, a dispersão e a presença de assimetria ou valores extremos. Dessa forma, os histogramas indicam que a aplicação direta da regra empírica é limitada, sendo mais adequada apenas como referência qualitativa, especialmente para a variável temperatura. Para as demais variáveis, a assimetria observada sugere cautela na interpretação baseada em normalidade, reforçando a importância da análise gráfica antes da aplicação de pressupostos teóricos.</t>
    </r>
  </si>
  <si>
    <t>Variável: Precipitação</t>
  </si>
  <si>
    <t>Num. Obs.</t>
  </si>
  <si>
    <t>Proporção</t>
  </si>
  <si>
    <t>Intervalo 1dp</t>
  </si>
  <si>
    <t>Intervalo 2dp</t>
  </si>
  <si>
    <t>Intervalo 3dp</t>
  </si>
  <si>
    <t>Variável: Temperatura</t>
  </si>
  <si>
    <t>Distribuição Contínua</t>
  </si>
  <si>
    <t>Amplitude</t>
  </si>
  <si>
    <r>
      <rPr>
        <rFont val="Arial"/>
        <color theme="1"/>
      </rPr>
      <t xml:space="preserve">A amplitude é uma </t>
    </r>
    <r>
      <rPr>
        <rFont val="Arial"/>
        <b/>
        <color theme="1"/>
      </rPr>
      <t>medida de dispersão</t>
    </r>
    <r>
      <rPr>
        <rFont val="Arial"/>
        <color theme="1"/>
      </rPr>
      <t xml:space="preserve"> simples de calcular. Ela é definida como a </t>
    </r>
    <r>
      <rPr>
        <rFont val="Arial"/>
        <b/>
        <color theme="1"/>
      </rPr>
      <t>diferença entre o maior e o menor valor</t>
    </r>
    <r>
      <rPr>
        <rFont val="Arial"/>
        <color theme="1"/>
      </rPr>
      <t xml:space="preserve"> de um conjunto de dados {x1, x2, ..., xn}: </t>
    </r>
  </si>
  <si>
    <t>(13)</t>
  </si>
  <si>
    <r>
      <rPr>
        <rFont val="Arial"/>
        <color rgb="FF000000"/>
        <sz val="10.0"/>
      </rPr>
      <t xml:space="preserve">A amplitude, assim como a média, apresenta a desvantagem de ser </t>
    </r>
    <r>
      <rPr>
        <rFont val="Arial"/>
        <b/>
        <color rgb="FF000000"/>
        <sz val="10.0"/>
      </rPr>
      <t>influenciada por valores extremos</t>
    </r>
    <r>
      <rPr>
        <rFont val="Arial"/>
        <color rgb="FF000000"/>
        <sz val="10.0"/>
      </rPr>
      <t xml:space="preserve">. Consequentemente, a amplitude não é uma boa medida de dispersão para conjuntos de dados que contêm valores atípicos (outliers). Outra desvantagem do uso da amplitude como medida de dispersão é que seu cálculo se baseia </t>
    </r>
    <r>
      <rPr>
        <rFont val="Arial"/>
        <b/>
        <color rgb="FF000000"/>
        <sz val="10.0"/>
      </rPr>
      <t>apenas em dois valores</t>
    </r>
    <r>
      <rPr>
        <rFont val="Arial"/>
        <color rgb="FF000000"/>
        <sz val="10.0"/>
      </rPr>
      <t xml:space="preserve">: o maior e o menor. Todos os demais valores do </t>
    </r>
    <r>
      <rPr>
        <rFont val="Arial"/>
        <b/>
        <color rgb="FF000000"/>
        <sz val="10.0"/>
      </rPr>
      <t>conjunto de dados são ignorados</t>
    </r>
    <r>
      <rPr>
        <rFont val="Arial"/>
        <color rgb="FF000000"/>
        <sz val="10.0"/>
      </rPr>
      <t xml:space="preserve"> no cálculo da amplitude. Dessa forma, a amplitude não é uma medida de dispersão muito satisfatória (Mann, 2012).</t>
    </r>
  </si>
  <si>
    <t>Medidas de Posição</t>
  </si>
  <si>
    <r>
      <rPr>
        <rFont val="Arial"/>
        <color theme="1"/>
      </rPr>
      <t xml:space="preserve">Uma </t>
    </r>
    <r>
      <rPr>
        <rFont val="Arial"/>
        <b/>
        <color theme="1"/>
      </rPr>
      <t>medida de posição</t>
    </r>
    <r>
      <rPr>
        <rFont val="Arial"/>
        <color theme="1"/>
      </rPr>
      <t xml:space="preserve"> determina a posição de </t>
    </r>
    <r>
      <rPr>
        <rFont val="Arial"/>
        <b/>
        <color theme="1"/>
      </rPr>
      <t>um único valor</t>
    </r>
    <r>
      <rPr>
        <rFont val="Arial"/>
        <color theme="1"/>
      </rPr>
      <t xml:space="preserve"> em relação aos demais valores de uma amostra ou de uma população. Diferentemente da média ou do desvio padrão, as medidas descritivas baseadas em </t>
    </r>
    <r>
      <rPr>
        <rFont val="Arial"/>
        <b/>
        <color theme="1"/>
      </rPr>
      <t>não são sensíveis</t>
    </r>
    <r>
      <rPr>
        <rFont val="Arial"/>
        <color theme="1"/>
      </rPr>
      <t xml:space="preserve"> à influência de poucos valores extremos. Por esse motivo, medidas descritivas baseadas em quantis são </t>
    </r>
    <r>
      <rPr>
        <rFont val="Arial"/>
        <b/>
        <color theme="1"/>
      </rPr>
      <t>frequentemente preferidas</t>
    </r>
    <r>
      <rPr>
        <rFont val="Arial"/>
        <color theme="1"/>
      </rPr>
      <t xml:space="preserve"> àquelas baseadas na média e no desvio padrão (Weiss, 2010).</t>
    </r>
  </si>
  <si>
    <r>
      <rPr>
        <rFont val="Arial"/>
        <color rgb="FF000000"/>
        <sz val="10.0"/>
      </rPr>
      <t xml:space="preserve">Quantis são </t>
    </r>
    <r>
      <rPr>
        <rFont val="Arial"/>
        <b/>
        <color rgb="FF000000"/>
        <sz val="10.0"/>
      </rPr>
      <t>pontos de corte</t>
    </r>
    <r>
      <rPr>
        <rFont val="Arial"/>
        <color rgb="FF000000"/>
        <sz val="10.0"/>
      </rPr>
      <t xml:space="preserve"> que dividem o intervalo dos dados em subintervalos contíguos com </t>
    </r>
    <r>
      <rPr>
        <rFont val="Arial"/>
        <b/>
        <color rgb="FF000000"/>
        <sz val="10.0"/>
      </rPr>
      <t>probabilidades iguais</t>
    </r>
    <r>
      <rPr>
        <rFont val="Arial"/>
        <color rgb="FF000000"/>
        <sz val="10.0"/>
      </rPr>
      <t xml:space="preserve">. Alguns quantis são particularmente importantes: a </t>
    </r>
    <r>
      <rPr>
        <rFont val="Arial"/>
        <b/>
        <color rgb="FF000000"/>
        <sz val="10.0"/>
      </rPr>
      <t>mediana</t>
    </r>
    <r>
      <rPr>
        <rFont val="Arial"/>
        <color rgb="FF000000"/>
        <sz val="10.0"/>
      </rPr>
      <t xml:space="preserve"> divide o conjunto de dados em duas partes iguais, os 50% inferiores e os 50% superiores. Os </t>
    </r>
    <r>
      <rPr>
        <rFont val="Arial"/>
        <b/>
        <color rgb="FF000000"/>
        <sz val="10.0"/>
      </rPr>
      <t>quartis</t>
    </r>
    <r>
      <rPr>
        <rFont val="Arial"/>
        <color rgb="FF000000"/>
        <sz val="10.0"/>
      </rPr>
      <t xml:space="preserve"> dividem os dados em quatro partes iguais, e os </t>
    </r>
    <r>
      <rPr>
        <rFont val="Arial"/>
        <b/>
        <color rgb="FF000000"/>
        <sz val="10.0"/>
      </rPr>
      <t>percentis</t>
    </r>
    <r>
      <rPr>
        <rFont val="Arial"/>
        <color rgb="FF000000"/>
        <sz val="10.0"/>
      </rPr>
      <t xml:space="preserve"> os dividem em centésimos, ou seja, 100 partes iguais. Observe que a mediana corresponde ao </t>
    </r>
    <r>
      <rPr>
        <rFont val="Arial"/>
        <b/>
        <color rgb="FF000000"/>
        <sz val="10.0"/>
      </rPr>
      <t>50º percentil</t>
    </r>
    <r>
      <rPr>
        <rFont val="Arial"/>
        <color rgb="FF000000"/>
        <sz val="10.0"/>
      </rPr>
      <t xml:space="preserve">. Os </t>
    </r>
    <r>
      <rPr>
        <rFont val="Arial"/>
        <b/>
        <color rgb="FF000000"/>
        <sz val="10.0"/>
      </rPr>
      <t>decis</t>
    </r>
    <r>
      <rPr>
        <rFont val="Arial"/>
        <color rgb="FF000000"/>
        <sz val="10.0"/>
      </rPr>
      <t xml:space="preserve"> dividem o conjunto de dados em dez partes iguais, e os </t>
    </r>
    <r>
      <rPr>
        <rFont val="Arial"/>
        <b/>
        <color rgb="FF000000"/>
        <sz val="10.0"/>
      </rPr>
      <t>quintis</t>
    </r>
    <r>
      <rPr>
        <rFont val="Arial"/>
        <color rgb="FF000000"/>
        <sz val="10.0"/>
      </rPr>
      <t xml:space="preserve"> em cinco partes iguais. Há sempre um quantil a menos do que o número de grupos formados (por exemplo, existem </t>
    </r>
    <r>
      <rPr>
        <rFont val="Arial"/>
        <b/>
        <color rgb="FF000000"/>
        <sz val="10.0"/>
      </rPr>
      <t>3 quartis</t>
    </r>
    <r>
      <rPr>
        <rFont val="Arial"/>
        <color rgb="FF000000"/>
        <sz val="10.0"/>
      </rPr>
      <t xml:space="preserve"> que dividem os dados em </t>
    </r>
    <r>
      <rPr>
        <rFont val="Arial"/>
        <b/>
        <color rgb="FF000000"/>
        <sz val="10.0"/>
      </rPr>
      <t>4 partes iguais</t>
    </r>
    <r>
      <rPr>
        <rFont val="Arial"/>
        <color rgb="FF000000"/>
        <sz val="10.0"/>
      </rPr>
      <t>).</t>
    </r>
  </si>
  <si>
    <r>
      <rPr>
        <rFont val="Arial"/>
        <color rgb="FF000000"/>
        <sz val="10.0"/>
      </rPr>
      <t xml:space="preserve">O cálculo de qualquer medida de posição pode ser expressa em </t>
    </r>
    <r>
      <rPr>
        <rFont val="Arial"/>
        <b/>
        <color rgb="FF000000"/>
        <sz val="10.0"/>
      </rPr>
      <t>termos da posição relativa</t>
    </r>
    <r>
      <rPr>
        <rFont val="Arial"/>
        <color rgb="FF000000"/>
        <sz val="10.0"/>
      </rPr>
      <t xml:space="preserve"> de um determinado </t>
    </r>
    <r>
      <rPr>
        <rFont val="Arial"/>
        <b/>
        <color rgb="FF000000"/>
        <sz val="10.0"/>
      </rPr>
      <t>ponto de corte</t>
    </r>
    <r>
      <rPr>
        <rFont val="Arial"/>
        <color rgb="FF000000"/>
        <sz val="10.0"/>
      </rPr>
      <t xml:space="preserve"> no conjunto de dados.</t>
    </r>
  </si>
  <si>
    <t>Dado um conjunto de dados ordenados x1,x2, … ,xn, a posição Pj da j-ésima medida de posição (também chamada de medida separatriz) pode ser definida por</t>
  </si>
  <si>
    <t>onde n representa o número total de observações e m corresponde ao número de partes iguais em que o conjunto de dados é dividido, conforme o tipo de medida de posição considerada (por exemplo, m=4 para quartis, m=10 para decis ou m=100 para percentis).</t>
  </si>
  <si>
    <r>
      <rPr>
        <rFont val="Arial"/>
        <color rgb="FF000000"/>
        <sz val="10.0"/>
      </rPr>
      <t xml:space="preserve">Se a posição relativa Pj não for inteira, é necessária uma </t>
    </r>
    <r>
      <rPr>
        <rFont val="Arial"/>
        <b/>
        <color rgb="FF000000"/>
        <sz val="10.0"/>
      </rPr>
      <t>interpolação linear</t>
    </r>
    <r>
      <rPr>
        <rFont val="Arial"/>
        <color rgb="FF000000"/>
        <sz val="10.0"/>
      </rPr>
      <t xml:space="preserve"> entre os dois valores adjacentes para determinar a medida de posição desejada.</t>
    </r>
  </si>
  <si>
    <t xml:space="preserve"> A interpolação linear entre dois pontos (x0, y0) e (x1, y1) pode ser deduzida usando-se proporcionalidade:</t>
  </si>
  <si>
    <t>(14)</t>
  </si>
  <si>
    <t xml:space="preserve">em que x representa a posição fracionária associada à medida de posição, e y corresponde ao valor interpolado da variável de interesse.
</t>
  </si>
  <si>
    <t>Com o objetivo de identificar valores extremos de precipitação, analistas decidiram calcular o percentil 95 (P95) da variável precipitação. Esse percentil representa um limite superior a partir do qual apenas aproximadamente 5% das observações apresentam valores mais elevados de precipitação, sendo útil para a caracterização de meses com chuvas excepcionalmente intensas. Observação: Não use a observação referente ao último mês do conjunto de dados.</t>
  </si>
  <si>
    <t>(removido dez/25)</t>
  </si>
  <si>
    <t>m</t>
  </si>
  <si>
    <t>j</t>
  </si>
  <si>
    <t>Posição</t>
  </si>
  <si>
    <t>Quartil</t>
  </si>
  <si>
    <t>P95</t>
  </si>
  <si>
    <t>Quantis</t>
  </si>
  <si>
    <t>Interpolação Linear</t>
  </si>
  <si>
    <t>Quartis e Interquartis</t>
  </si>
  <si>
    <r>
      <rPr>
        <rFont val="Arial"/>
        <color theme="1"/>
      </rPr>
      <t xml:space="preserve">Os </t>
    </r>
    <r>
      <rPr>
        <rFont val="Arial"/>
        <b/>
        <color theme="1"/>
      </rPr>
      <t>quartis</t>
    </r>
    <r>
      <rPr>
        <rFont val="Arial"/>
        <color theme="1"/>
      </rPr>
      <t xml:space="preserve"> dividem um conjunto de dados ordenados em quatro partes iguais. Essas três medidas são denominadas </t>
    </r>
    <r>
      <rPr>
        <rFont val="Arial"/>
        <b/>
        <color theme="1"/>
      </rPr>
      <t>primeiro quartil</t>
    </r>
    <r>
      <rPr>
        <rFont val="Arial"/>
        <color theme="1"/>
      </rPr>
      <t xml:space="preserve"> (denotado por Q1), </t>
    </r>
    <r>
      <rPr>
        <rFont val="Arial"/>
        <b/>
        <color theme="1"/>
      </rPr>
      <t>segundo quartil</t>
    </r>
    <r>
      <rPr>
        <rFont val="Arial"/>
        <color theme="1"/>
      </rPr>
      <t xml:space="preserve"> (denotado por Q2) e </t>
    </r>
    <r>
      <rPr>
        <rFont val="Arial"/>
        <b/>
        <color theme="1"/>
      </rPr>
      <t>terceiro quartil</t>
    </r>
    <r>
      <rPr>
        <rFont val="Arial"/>
        <color theme="1"/>
      </rPr>
      <t xml:space="preserve"> (denotado por Q3). O segundo quartil é equivalente à </t>
    </r>
    <r>
      <rPr>
        <rFont val="Arial"/>
        <b/>
        <color theme="1"/>
      </rPr>
      <t>mediana</t>
    </r>
    <r>
      <rPr>
        <rFont val="Arial"/>
        <color theme="1"/>
      </rPr>
      <t xml:space="preserve"> do conjunto de dados. O primeiro quartil corresponde ao valor do termo central entre as observações que são menores do que a mediana, e o terceiro quartil corresponde ao valor do termo central entre as observações que são maiores do que a mediana (Mann, 2012).</t>
    </r>
  </si>
  <si>
    <r>
      <rPr>
        <b/>
        <color rgb="FF000000"/>
        <sz val="10.0"/>
      </rPr>
      <t xml:space="preserve">Fig. 24 – Representação gráfica dos quartis e da mediana. </t>
    </r>
    <r>
      <rPr>
        <color rgb="FF000000"/>
        <sz val="10.0"/>
      </rPr>
      <t xml:space="preserve">A figura ilustra a divisão de um conjunto de dados ordenados em quatro partes iguais por meio de três quartis. O primeiro quartil (Q1) delimita os 25% menores valores, a mediana (M ou Q2) divide o conjunto em duas metades iguais, e o terceiro quartil (Q3) separa os 75% menores dos 25% maiores valores. Cada intervalo entre os quantis contém aproximadamente 25% das observações, evidenciando o uso dos quartis como medidas de posição robustas à presença de valores extremos. Fonte: Adaptado de </t>
    </r>
    <r>
      <rPr>
        <color rgb="FF1155CC"/>
        <sz val="10.0"/>
        <u/>
      </rPr>
      <t>https://www.sigmamagic.com/blogs/what-are-quartiles/</t>
    </r>
    <r>
      <rPr>
        <color rgb="FF000000"/>
        <sz val="10.0"/>
      </rPr>
      <t xml:space="preserve"> .</t>
    </r>
  </si>
  <si>
    <r>
      <rPr>
        <rFont val="Arial"/>
        <color rgb="FF000000"/>
        <sz val="10.0"/>
      </rPr>
      <t xml:space="preserve">Aproximadamente 25% dos valores em um </t>
    </r>
    <r>
      <rPr>
        <rFont val="Arial"/>
        <b/>
        <color rgb="FF000000"/>
        <sz val="10.0"/>
      </rPr>
      <t>conjunto de dados ordenado</t>
    </r>
    <r>
      <rPr>
        <rFont val="Arial"/>
        <color rgb="FF000000"/>
        <sz val="10.0"/>
      </rPr>
      <t xml:space="preserve"> são menores que (Q1) e cerca de 75% são maiores que (Q1). O segundo quartil, (Q2), divide um conjunto de dados ordenado em </t>
    </r>
    <r>
      <rPr>
        <rFont val="Arial"/>
        <b/>
        <color rgb="FF000000"/>
        <sz val="10.0"/>
      </rPr>
      <t>duas partes iguais</t>
    </r>
    <r>
      <rPr>
        <rFont val="Arial"/>
        <color rgb="FF000000"/>
        <sz val="10.0"/>
      </rPr>
      <t xml:space="preserve">; portanto, </t>
    </r>
    <r>
      <rPr>
        <rFont val="Arial"/>
        <b/>
        <color rgb="FF000000"/>
        <sz val="10.0"/>
      </rPr>
      <t>o segundo quartil e a mediana são</t>
    </r>
    <r>
      <rPr>
        <rFont val="Arial"/>
        <color rgb="FF000000"/>
        <sz val="10.0"/>
      </rPr>
      <t xml:space="preserve"> </t>
    </r>
    <r>
      <rPr>
        <rFont val="Arial"/>
        <b/>
        <color rgb="FF000000"/>
        <sz val="10.0"/>
      </rPr>
      <t>equivalentes</t>
    </r>
    <r>
      <rPr>
        <rFont val="Arial"/>
        <color rgb="FF000000"/>
        <sz val="10.0"/>
      </rPr>
      <t xml:space="preserve">. Aproximadamente 75% dos valores dos dados são menores que (Q3) e cerca de 25% são maiores que (Q3). </t>
    </r>
    <r>
      <rPr>
        <rFont val="Arial"/>
        <b/>
        <color rgb="FF000000"/>
        <sz val="10.0"/>
      </rPr>
      <t>A diferença entre o terceiro quartil e o primeiro quartil</t>
    </r>
    <r>
      <rPr>
        <rFont val="Arial"/>
        <color rgb="FF000000"/>
        <sz val="10.0"/>
      </rPr>
      <t xml:space="preserve"> de um conjunto de dados é chamada de interquartil (IQR) (Mann, 2012).</t>
    </r>
  </si>
  <si>
    <t>Exemplo 11</t>
  </si>
  <si>
    <r>
      <rPr>
        <rFont val="Arial"/>
        <color theme="1"/>
      </rPr>
      <t xml:space="preserve">Considere o conjunto de dados mensais de vendas de guarda-chuvas, composto pelas variáveis Precipitação, Temperatura, Vento e Vendas. Para cada uma das variáveis do conjunto de dados, construa um resumo estatístico contendo as seguintes medidas: </t>
    </r>
    <r>
      <rPr>
        <rFont val="Arial"/>
        <b/>
        <color theme="1"/>
      </rPr>
      <t>Valor mínimo, Primeiro quartil (Q1), Mediana (Q2), Terceiro quartil (Q3), Valor máximo e Intervalo interquartil (IQR).</t>
    </r>
  </si>
  <si>
    <t>Cálculo por Etapas (Variável Preciptação)</t>
  </si>
  <si>
    <t>IQR</t>
  </si>
  <si>
    <r>
      <rPr>
        <rFont val="Arial"/>
        <b/>
        <color rgb="FF000000"/>
        <sz val="10.0"/>
      </rPr>
      <t>Fig. 25 – Distribuição da precipitação mensal por quartis.</t>
    </r>
    <r>
      <rPr>
        <rFont val="Arial"/>
        <color rgb="FF000000"/>
        <sz val="10.0"/>
      </rPr>
      <t xml:space="preserve"> Observa-se a concentração dos menores valores de precipitação nos quartis inferiores e o deslocamento progressivo da frequência para valores mais elevados nos quartis superiores, evidenciando a variabilidade sazonal do regime pluviométrico ao longo do período analisado.</t>
    </r>
  </si>
  <si>
    <t>Quartis</t>
  </si>
  <si>
    <t>Interquartil</t>
  </si>
  <si>
    <t>Sumário de Cinco Número de Tukey</t>
  </si>
  <si>
    <t>Valos Atípicos (Outliers)</t>
  </si>
  <si>
    <r>
      <rPr>
        <rFont val="Arial"/>
        <color theme="1"/>
      </rPr>
      <t xml:space="preserve">Na análise de dados, a identificação de outliers (valores atípicos), isto é, observações que se </t>
    </r>
    <r>
      <rPr>
        <rFont val="Arial"/>
        <b/>
        <color theme="1"/>
      </rPr>
      <t>afastam significativamente do padrão geral dos dados</t>
    </r>
    <r>
      <rPr>
        <rFont val="Arial"/>
        <color theme="1"/>
      </rPr>
      <t xml:space="preserve">, é muito importante. </t>
    </r>
    <r>
      <rPr>
        <rFont val="Arial"/>
        <b/>
        <color theme="1"/>
      </rPr>
      <t>Um outlier requer atenção especial</t>
    </r>
    <r>
      <rPr>
        <rFont val="Arial"/>
        <color theme="1"/>
      </rPr>
      <t>. Ele pode ser resultado de um erro de medição ou de registro, uma observação proveniente de uma população diferente ou uma observação extrema incomum. Observe que uma observação extrema não precisa necessariamente ser um outlier; ela pode, em vez disso, ser uma indicação de assimetria da distribuição (Weiss 2010).</t>
    </r>
  </si>
  <si>
    <r>
      <rPr>
        <rFont val="Arial"/>
        <color rgb="FF000000"/>
        <sz val="10.0"/>
      </rPr>
      <t xml:space="preserve">Ao observar um outlier, deve-se tentar </t>
    </r>
    <r>
      <rPr>
        <rFont val="Arial"/>
        <b/>
        <color rgb="FF000000"/>
        <sz val="10.0"/>
      </rPr>
      <t>determinar sua causa</t>
    </r>
    <r>
      <rPr>
        <rFont val="Arial"/>
        <color rgb="FF000000"/>
        <sz val="10.0"/>
      </rPr>
      <t xml:space="preserve">. Se o outlier for causado por um erro de medição ou de registro, ou se por algum outro motivo estiver claro que ele não pertence ao conjunto de dados, o outlier pode simplesmente ser </t>
    </r>
    <r>
      <rPr>
        <rFont val="Arial"/>
        <b/>
        <color rgb="FF000000"/>
        <sz val="10.0"/>
      </rPr>
      <t>removido</t>
    </r>
    <r>
      <rPr>
        <rFont val="Arial"/>
        <color rgb="FF000000"/>
        <sz val="10.0"/>
      </rPr>
      <t xml:space="preserve">. No entanto, se não houver uma explicação evidente para o outlier, a </t>
    </r>
    <r>
      <rPr>
        <rFont val="Arial"/>
        <b/>
        <color rgb="FF000000"/>
        <sz val="10.0"/>
      </rPr>
      <t>decisão de mantê-lo ou não no conjunto de dados</t>
    </r>
    <r>
      <rPr>
        <rFont val="Arial"/>
        <color rgb="FF000000"/>
        <sz val="10.0"/>
      </rPr>
      <t xml:space="preserve"> constitui um julgamento difícil.</t>
    </r>
  </si>
  <si>
    <r>
      <rPr>
        <rFont val="Arial"/>
        <color rgb="FF000000"/>
        <sz val="10.0"/>
      </rPr>
      <t xml:space="preserve">Tradicionalmente, a cerca de Tukey é utilizada como uma ferramenta diagnóstica para a identificação de observações que podem ser consideradas outliers, baseando-se exclusivamente nos quartis e no intervalo interquartil (IQR). Para isso, definem-se o </t>
    </r>
    <r>
      <rPr>
        <rFont val="Arial"/>
        <b/>
        <color rgb="FF000000"/>
        <sz val="10.0"/>
      </rPr>
      <t>limite inferior e o limite superior</t>
    </r>
    <r>
      <rPr>
        <rFont val="Arial"/>
        <color rgb="FF000000"/>
        <sz val="10.0"/>
      </rPr>
      <t xml:space="preserve"> de um conjunto de dados. O limite inferior é o valor que se encontra 1,5 vezes o IQR abaixo do primeiro quartil; o limite superior é o valor que se encontra 1,5 vezes o IQR acima do terceiro quartil. Observações que estejam </t>
    </r>
    <r>
      <rPr>
        <rFont val="Arial"/>
        <b/>
        <color rgb="FF000000"/>
        <sz val="10.0"/>
      </rPr>
      <t>abaixo do limite inferior ou acima do limite superior</t>
    </r>
    <r>
      <rPr>
        <rFont val="Arial"/>
        <color rgb="FF000000"/>
        <sz val="10.0"/>
      </rPr>
      <t xml:space="preserve"> são consideradas </t>
    </r>
    <r>
      <rPr>
        <rFont val="Arial"/>
        <b/>
        <color rgb="FF000000"/>
        <sz val="10.0"/>
      </rPr>
      <t>potenciais outliers</t>
    </r>
    <r>
      <rPr>
        <rFont val="Arial"/>
        <color rgb="FF000000"/>
        <sz val="10.0"/>
      </rPr>
      <t xml:space="preserve"> (Weiss 2010).</t>
    </r>
  </si>
  <si>
    <r>
      <rPr>
        <rFont val="Arial"/>
        <color rgb="FF000000"/>
        <sz val="10.0"/>
      </rPr>
      <t xml:space="preserve">Sejam Q1 o primeiro quartil, Q3 o terceiro quartil e IQR=Q3−Q1. O </t>
    </r>
    <r>
      <rPr>
        <rFont val="Arial"/>
        <b/>
        <color rgb="FF000000"/>
        <sz val="10.0"/>
      </rPr>
      <t>limite inferior</t>
    </r>
    <r>
      <rPr>
        <rFont val="Arial"/>
        <color rgb="FF000000"/>
        <sz val="10.0"/>
      </rPr>
      <t xml:space="preserve"> </t>
    </r>
    <r>
      <rPr>
        <rFont val="Arial"/>
        <b/>
        <color rgb="FF000000"/>
        <sz val="10.0"/>
      </rPr>
      <t xml:space="preserve">L </t>
    </r>
    <r>
      <rPr>
        <rFont val="Arial"/>
        <color rgb="FF000000"/>
        <sz val="10.0"/>
      </rPr>
      <t>é definido como:</t>
    </r>
  </si>
  <si>
    <t>(15)</t>
  </si>
  <si>
    <r>
      <rPr>
        <rFont val="Arial"/>
        <color rgb="FF000000"/>
        <sz val="10.0"/>
      </rPr>
      <t xml:space="preserve">e o </t>
    </r>
    <r>
      <rPr>
        <rFont val="Arial"/>
        <b/>
        <color rgb="FF000000"/>
        <sz val="10.0"/>
      </rPr>
      <t xml:space="preserve">limite superior U </t>
    </r>
    <r>
      <rPr>
        <rFont val="Arial"/>
        <color rgb="FF000000"/>
        <sz val="10.0"/>
      </rPr>
      <t>é definido como</t>
    </r>
  </si>
  <si>
    <t>(16)</t>
  </si>
  <si>
    <r>
      <rPr>
        <rFont val="Arial"/>
        <color rgb="FF000000"/>
        <sz val="10.0"/>
      </rPr>
      <t xml:space="preserve">Um </t>
    </r>
    <r>
      <rPr>
        <rFont val="Arial"/>
        <b/>
        <color rgb="FF000000"/>
        <sz val="10.0"/>
      </rPr>
      <t>boxplot</t>
    </r>
    <r>
      <rPr>
        <rFont val="Arial"/>
        <color rgb="FF000000"/>
        <sz val="10.0"/>
      </rPr>
      <t xml:space="preserve">, também chamado de </t>
    </r>
    <r>
      <rPr>
        <rFont val="Arial"/>
        <b/>
        <color rgb="FF000000"/>
        <sz val="10.0"/>
      </rPr>
      <t>diagrama de caixa e bigodes</t>
    </r>
    <r>
      <rPr>
        <rFont val="Arial"/>
        <color rgb="FF000000"/>
        <sz val="10.0"/>
      </rPr>
      <t xml:space="preserve">, baseia-se no resumo de cinco números e pode ser utilizado para fornecer uma representação gráfica da </t>
    </r>
    <r>
      <rPr>
        <rFont val="Arial"/>
        <b/>
        <color rgb="FF000000"/>
        <sz val="10.0"/>
      </rPr>
      <t>posição central e da variabilidade</t>
    </r>
    <r>
      <rPr>
        <rFont val="Arial"/>
        <color rgb="FF000000"/>
        <sz val="10.0"/>
      </rPr>
      <t xml:space="preserve"> de um conjunto de dados. Esses diagramas foram introduzidos pelo matemático John Wilder Tukey. Diversos tipos de boxplots são comumente utilizados.</t>
    </r>
  </si>
  <si>
    <r>
      <rPr>
        <rFont val="Arial"/>
        <color rgb="FF000000"/>
        <sz val="10.0"/>
      </rPr>
      <t xml:space="preserve">Os diagramas de caixa e bigodes fornecem uma representação gráfica dos dados utilizando cinco medidas: </t>
    </r>
    <r>
      <rPr>
        <rFont val="Arial"/>
        <b/>
        <color rgb="FF000000"/>
        <sz val="10.0"/>
      </rPr>
      <t>a mediana, o primeiro quartil, o terceiro quartil, bem como o menor e o maior valor</t>
    </r>
    <r>
      <rPr>
        <rFont val="Arial"/>
        <color rgb="FF000000"/>
        <sz val="10.0"/>
      </rPr>
      <t xml:space="preserve"> situados entre os limites inferior e superior do conjunto de dados. O espaçamento entre as diferentes partes da caixa indica o</t>
    </r>
    <r>
      <rPr>
        <rFont val="Arial"/>
        <b/>
        <color rgb="FF000000"/>
        <sz val="10.0"/>
      </rPr>
      <t xml:space="preserve"> grau de dispersão </t>
    </r>
    <r>
      <rPr>
        <rFont val="Arial"/>
        <color rgb="FF000000"/>
        <sz val="10.0"/>
      </rPr>
      <t xml:space="preserve">e de </t>
    </r>
    <r>
      <rPr>
        <rFont val="Arial"/>
        <b/>
        <color rgb="FF000000"/>
        <sz val="10.0"/>
      </rPr>
      <t>assimetria dos dados</t>
    </r>
    <r>
      <rPr>
        <rFont val="Arial"/>
        <color rgb="FF000000"/>
        <sz val="10.0"/>
      </rPr>
      <t>. É possível comparar diferentes distribuições construindo boxplots para cada uma delas, além de facilitar a</t>
    </r>
    <r>
      <rPr>
        <rFont val="Arial"/>
        <b/>
        <color rgb="FF000000"/>
        <sz val="10.0"/>
      </rPr>
      <t xml:space="preserve"> identificação de outliers</t>
    </r>
    <r>
      <rPr>
        <rFont val="Arial"/>
        <color rgb="FF000000"/>
        <sz val="10.0"/>
      </rPr>
      <t xml:space="preserve"> (Mann 2012). Os boxplots podem ser construídos tanto na orientação horizontal quanto vertical.</t>
    </r>
  </si>
  <si>
    <r>
      <rPr>
        <rFont val="Arial"/>
        <b/>
        <color rgb="FF000000"/>
        <sz val="10.0"/>
      </rPr>
      <t>Fig. 26 – Boxplot horizontal e assimetria da distribuição</t>
    </r>
    <r>
      <rPr>
        <rFont val="Arial"/>
        <color rgb="FF000000"/>
        <sz val="10.0"/>
      </rPr>
      <t>. O diagrama de caixa e bigodes ilustra a relação entre quartis, mediana e valores extremos para distribuições com assimetria negativa (à esquerda) e positiva (à direita). A posição relativa da mediana dentro da caixa, o comprimento desigual dos bigodes adjacentes e a presença de outliers indicam o sentido e o grau de assimetria da distribuição, em correspondência com o formato da função densidade de probabilidade associada.</t>
    </r>
  </si>
  <si>
    <t>Exemplo 12</t>
  </si>
  <si>
    <t>Uma empresa varejista que comercializa guarda-chuvas analisa mensalmente variáveis climáticas e de mercado, principalmente precipitação, temperatura, vento e vendas. Para garantir a qualidade da análise estatística, é necessário identificar observações potencialmente atípicas que possam distorcer futuras decisões de negócio.</t>
  </si>
  <si>
    <t>Outliers</t>
  </si>
  <si>
    <r>
      <rPr>
        <rFont val="Arial"/>
        <b/>
        <color rgb="FF000000"/>
        <sz val="10.0"/>
      </rPr>
      <t>Fig. 27 – Boxplots das variáveis climáticas e de vendas.</t>
    </r>
    <r>
      <rPr>
        <rFont val="Arial"/>
        <color rgb="FF000000"/>
        <sz val="10.0"/>
      </rPr>
      <t xml:space="preserve"> Os diagramas de caixa representam a distribuição das variáveis Precipitação, Temperatura, Vento e Vendas, destacando os quartis e a variabilidade dos dados. A precipitação tem mediana posicionada levemente acima do centro da caixa, indicando tendência a valores mais elevados, IQR sugere variabilidade moderada, o bigode superior é mais longo, indicando assimetria positiva, com meses mais chuvosos estendendo a cauda direita. A temperatura tem mediana deslocada do centro da caixa, refletindo assimetria associada à sazonalidade anual com IQR amplo, coerente com variações entre meses mais frios e mais quentes. Bigodes mostram extensão tanto para valores baixos quanto altos, reforçando o efeito sazonal. Vento possui mediana próxima ao centro da caixa, indicando distribuição relativamente equilibrada com IQR pequeno em relação à escala, evidenciando baixa variabilidade. Bigodes superior é mais longo, sugerindo assimetria positiva. Embora não destacados no boxplot, a análise numérica indica outliers com poucos valores acima da cerca superior. Vendas possui mediana situada no intervalo entre aproximadamente 2000 e 3000 unidades. IQR concentrado entre cerca de 2000 e 4000, indicando que a maior parte das vendas ocorre nessa faixa, com picos ocasionais associados a meses de demanda excepcional.. O bigode superior é bastante alongado, indicando assimetria positiva acentuada.</t>
    </r>
  </si>
  <si>
    <t>Outlier</t>
  </si>
  <si>
    <t>i</t>
  </si>
  <si>
    <t>Altura</t>
  </si>
  <si>
    <t>Altura Ordenada</t>
  </si>
  <si>
    <t>DesvPad</t>
  </si>
  <si>
    <t>cm</t>
  </si>
  <si>
    <t>Variancia</t>
  </si>
  <si>
    <t>cm2</t>
  </si>
  <si>
    <t>Quartil 1</t>
  </si>
  <si>
    <t>x</t>
  </si>
  <si>
    <t>Quartil 2</t>
  </si>
  <si>
    <t>y</t>
  </si>
  <si>
    <t>Percentil 50</t>
  </si>
  <si>
    <t>Quartil 3</t>
  </si>
  <si>
    <t>Linf</t>
  </si>
  <si>
    <t>Lsup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</si>
</sst>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yy"/>
    <numFmt numFmtId="165" formatCode="dd.mm"/>
    <numFmt numFmtId="166" formatCode="d.m"/>
    <numFmt numFmtId="167" formatCode="#,##0.0000"/>
    <numFmt numFmtId="168" formatCode="0.0"/>
  </numFmts>
  <fonts count="32">
    <font>
      <sz val="10.0"/>
      <color rgb="FF000000"/>
      <name val="Arial"/>
      <scheme val="minor"/>
    </font>
    <font>
      <b/>
      <sz val="16.0"/>
      <color theme="1"/>
      <name val="Arial"/>
      <scheme val="minor"/>
    </font>
    <font>
      <color theme="1"/>
      <name val="Arial"/>
      <scheme val="minor"/>
    </font>
    <font>
      <color theme="1"/>
      <name val="&quot;Google Sans&quot;"/>
    </font>
    <font>
      <b/>
      <sz val="14.0"/>
      <color theme="1"/>
      <name val="&quot;Google Sans&quot;"/>
    </font>
    <font>
      <sz val="10.0"/>
      <color rgb="FF1F1F1F"/>
      <name val="&quot;Google Sans Text&quot;"/>
    </font>
    <font>
      <b/>
      <sz val="12.0"/>
      <color rgb="FF1F1F1F"/>
      <name val="&quot;Google Sans Text&quot;"/>
    </font>
    <font>
      <u/>
      <sz val="10.0"/>
      <color rgb="FF1F1F1F"/>
      <name val="&quot;Google Sans Text&quot;"/>
    </font>
    <font>
      <b/>
      <sz val="14.0"/>
      <color theme="1"/>
      <name val="Arial"/>
      <scheme val="minor"/>
    </font>
    <font>
      <u/>
      <color rgb="FF0000FF"/>
    </font>
    <font>
      <b/>
      <sz val="12.0"/>
      <color theme="1"/>
      <name val="Arial"/>
      <scheme val="minor"/>
    </font>
    <font>
      <b/>
      <sz val="10.0"/>
      <color theme="1"/>
      <name val="Arial"/>
      <scheme val="minor"/>
    </font>
    <font>
      <sz val="8.0"/>
      <color theme="1"/>
      <name val="Arial"/>
      <scheme val="minor"/>
    </font>
    <font>
      <u/>
      <sz val="8.0"/>
      <color rgb="FF0000FF"/>
    </font>
    <font>
      <b/>
      <color theme="1"/>
      <name val="Arial"/>
      <scheme val="minor"/>
    </font>
    <font>
      <color rgb="FFB7B7B7"/>
      <name val="Arial"/>
      <scheme val="minor"/>
    </font>
    <font>
      <b/>
      <color rgb="FFB7B7B7"/>
      <name val="Arial"/>
      <scheme val="minor"/>
    </font>
    <font>
      <b/>
      <i/>
      <color theme="1"/>
      <name val="Arial"/>
      <scheme val="minor"/>
    </font>
    <font>
      <i/>
      <color theme="1"/>
      <name val="Arial"/>
      <scheme val="minor"/>
    </font>
    <font>
      <sz val="9.0"/>
      <color theme="1"/>
      <name val="Arial"/>
      <scheme val="minor"/>
    </font>
    <font>
      <color theme="1"/>
      <name val="Arial"/>
    </font>
    <font>
      <sz val="9.0"/>
      <color theme="1"/>
      <name val="Arial"/>
    </font>
    <font>
      <sz val="16.0"/>
      <color theme="1"/>
      <name val="Arial"/>
      <scheme val="minor"/>
    </font>
    <font>
      <sz val="10.0"/>
      <color theme="1"/>
      <name val="Arial"/>
      <scheme val="minor"/>
    </font>
    <font>
      <b/>
      <color theme="1"/>
      <name val="Roboto Serif"/>
    </font>
    <font>
      <b/>
      <color theme="1"/>
      <name val="Arial"/>
    </font>
    <font>
      <b/>
      <sz val="12.0"/>
      <color theme="1"/>
      <name val="Arial"/>
    </font>
    <font>
      <b/>
      <sz val="14.0"/>
      <color theme="1"/>
      <name val="Arial"/>
    </font>
    <font>
      <sz val="12.0"/>
      <color theme="1"/>
      <name val="Arial"/>
    </font>
    <font>
      <b/>
      <sz val="14.0"/>
      <color rgb="FF000000"/>
      <name val="Arial"/>
      <scheme val="minor"/>
    </font>
    <font>
      <u/>
      <sz val="10.0"/>
      <color rgb="FF000000"/>
    </font>
    <font>
      <color rgb="FFFFFFFF"/>
      <name val="Arial"/>
      <scheme val="minor"/>
    </font>
  </fonts>
  <fills count="5">
    <fill>
      <patternFill patternType="none"/>
    </fill>
    <fill>
      <patternFill patternType="lightGray"/>
    </fill>
    <fill>
      <patternFill patternType="solid">
        <fgColor rgb="FFF3F3F3"/>
        <bgColor rgb="FFF3F3F3"/>
      </patternFill>
    </fill>
    <fill>
      <patternFill patternType="solid">
        <fgColor rgb="FFD9D9D9"/>
        <bgColor rgb="FFD9D9D9"/>
      </patternFill>
    </fill>
    <fill>
      <patternFill patternType="solid">
        <fgColor rgb="FFFFFF00"/>
        <bgColor rgb="FFFFFF00"/>
      </patternFill>
    </fill>
  </fills>
  <borders count="1">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shrinkToFit="0" wrapText="1"/>
    </xf>
    <xf borderId="0" fillId="2" fontId="3" numFmtId="0" xfId="0" applyAlignment="1" applyFont="1">
      <alignment horizontal="left" readingOrder="0"/>
    </xf>
    <xf borderId="0" fillId="2" fontId="4" numFmtId="0" xfId="0" applyAlignment="1" applyFont="1">
      <alignment horizontal="left" readingOrder="0"/>
    </xf>
    <xf borderId="0" fillId="2" fontId="5" numFmtId="0" xfId="0" applyAlignment="1" applyFont="1">
      <alignment horizontal="left" readingOrder="0" shrinkToFit="0" wrapText="1"/>
    </xf>
    <xf borderId="0" fillId="2" fontId="6" numFmtId="0" xfId="0" applyAlignment="1" applyFont="1">
      <alignment horizontal="left" readingOrder="0"/>
    </xf>
    <xf borderId="0" fillId="2" fontId="5" numFmtId="0" xfId="0" applyAlignment="1" applyFont="1">
      <alignment horizontal="left" readingOrder="0"/>
    </xf>
    <xf borderId="0" fillId="2" fontId="2" numFmtId="0" xfId="0" applyFont="1"/>
    <xf borderId="0" fillId="2" fontId="7" numFmtId="0" xfId="0" applyAlignment="1" applyFont="1">
      <alignment horizontal="left" readingOrder="0"/>
    </xf>
    <xf borderId="0" fillId="2" fontId="8" numFmtId="0" xfId="0" applyAlignment="1" applyFont="1">
      <alignment readingOrder="0"/>
    </xf>
    <xf borderId="0" fillId="2" fontId="2" numFmtId="0" xfId="0" applyAlignment="1" applyFont="1">
      <alignment readingOrder="0"/>
    </xf>
    <xf borderId="0" fillId="2" fontId="9" numFmtId="0" xfId="0" applyAlignment="1" applyFont="1">
      <alignment readingOrder="0"/>
    </xf>
    <xf borderId="0" fillId="2" fontId="10" numFmtId="0" xfId="0" applyAlignment="1" applyFont="1">
      <alignment readingOrder="0"/>
    </xf>
    <xf borderId="0" fillId="2" fontId="2" numFmtId="0" xfId="0" applyAlignment="1" applyFont="1">
      <alignment readingOrder="0" shrinkToFit="0" wrapText="1"/>
    </xf>
    <xf borderId="0" fillId="2" fontId="11" numFmtId="0" xfId="0" applyAlignment="1" applyFont="1">
      <alignment readingOrder="0"/>
    </xf>
    <xf borderId="0" fillId="2" fontId="12" numFmtId="0" xfId="0" applyAlignment="1" applyFont="1">
      <alignment readingOrder="0" shrinkToFit="0" wrapText="1"/>
    </xf>
    <xf borderId="0" fillId="2" fontId="12" numFmtId="0" xfId="0" applyAlignment="1" applyFont="1">
      <alignment readingOrder="0" shrinkToFit="0" wrapText="1"/>
    </xf>
    <xf borderId="0" fillId="2" fontId="13" numFmtId="0" xfId="0" applyAlignment="1" applyFont="1">
      <alignment readingOrder="0" shrinkToFit="0" wrapText="1"/>
    </xf>
    <xf borderId="0" fillId="3" fontId="14" numFmtId="0" xfId="0" applyAlignment="1" applyFill="1" applyFont="1">
      <alignment horizontal="center" readingOrder="0" vertical="center"/>
    </xf>
    <xf borderId="0" fillId="0" fontId="2" numFmtId="4" xfId="0" applyAlignment="1" applyFont="1" applyNumberFormat="1">
      <alignment horizontal="center" readingOrder="0"/>
    </xf>
    <xf borderId="0" fillId="0" fontId="14" numFmtId="4" xfId="0" applyAlignment="1" applyFont="1" applyNumberFormat="1">
      <alignment horizontal="center" readingOrder="0"/>
    </xf>
    <xf borderId="0" fillId="0" fontId="2" numFmtId="2" xfId="0" applyAlignment="1" applyFont="1" applyNumberForma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15" numFmtId="0" xfId="0" applyAlignment="1" applyFont="1">
      <alignment horizontal="center" readingOrder="0"/>
    </xf>
    <xf borderId="0" fillId="2" fontId="2" numFmtId="164" xfId="0" applyAlignment="1" applyFont="1" applyNumberFormat="1">
      <alignment horizontal="center" readingOrder="0"/>
    </xf>
    <xf borderId="0" fillId="2" fontId="2" numFmtId="4" xfId="0" applyAlignment="1" applyFont="1" applyNumberFormat="1">
      <alignment horizontal="center" readingOrder="0"/>
    </xf>
    <xf borderId="0" fillId="2" fontId="2" numFmtId="3" xfId="0" applyAlignment="1" applyFont="1" applyNumberFormat="1">
      <alignment horizontal="center" readingOrder="0"/>
    </xf>
    <xf borderId="0" fillId="0" fontId="2" numFmtId="9" xfId="0" applyAlignment="1" applyFont="1" applyNumberFormat="1">
      <alignment horizontal="center"/>
    </xf>
    <xf borderId="0" fillId="0" fontId="2" numFmtId="4" xfId="0" applyAlignment="1" applyFont="1" applyNumberFormat="1">
      <alignment horizontal="center"/>
    </xf>
    <xf borderId="0" fillId="0" fontId="2" numFmtId="3" xfId="0" applyAlignment="1" applyFont="1" applyNumberFormat="1">
      <alignment horizontal="center"/>
    </xf>
    <xf borderId="0" fillId="0" fontId="2" numFmtId="2" xfId="0" applyAlignment="1" applyFont="1" applyNumberFormat="1">
      <alignment horizontal="center"/>
    </xf>
    <xf borderId="0" fillId="0" fontId="2" numFmtId="0" xfId="0" applyAlignment="1" applyFont="1">
      <alignment horizontal="center"/>
    </xf>
    <xf borderId="0" fillId="0" fontId="15" numFmtId="4" xfId="0" applyAlignment="1" applyFont="1" applyNumberFormat="1">
      <alignment horizontal="center"/>
    </xf>
    <xf borderId="0" fillId="0" fontId="15" numFmtId="3" xfId="0" applyAlignment="1" applyFont="1" applyNumberFormat="1">
      <alignment horizontal="center"/>
    </xf>
    <xf borderId="0" fillId="0" fontId="16" numFmtId="3" xfId="0" applyAlignment="1" applyFont="1" applyNumberFormat="1">
      <alignment horizontal="center"/>
    </xf>
    <xf borderId="0" fillId="0" fontId="2" numFmtId="0" xfId="0" applyFont="1"/>
    <xf borderId="0" fillId="0" fontId="2" numFmtId="4" xfId="0" applyFont="1" applyNumberFormat="1"/>
    <xf borderId="0" fillId="0" fontId="2" numFmtId="1" xfId="0" applyAlignment="1" applyFont="1" applyNumberFormat="1">
      <alignment horizontal="center"/>
    </xf>
    <xf borderId="0" fillId="0" fontId="15" numFmtId="0" xfId="0" applyAlignment="1" applyFont="1">
      <alignment horizontal="center"/>
    </xf>
    <xf borderId="0" fillId="2" fontId="17" numFmtId="0" xfId="0" applyAlignment="1" applyFont="1">
      <alignment readingOrder="0"/>
    </xf>
    <xf borderId="0" fillId="2" fontId="2" numFmtId="4" xfId="0" applyAlignment="1" applyFont="1" applyNumberFormat="1">
      <alignment readingOrder="0"/>
    </xf>
    <xf borderId="0" fillId="2" fontId="18" numFmtId="0" xfId="0" applyAlignment="1" applyFont="1">
      <alignment readingOrder="0" shrinkToFit="0" vertical="top" wrapText="1"/>
    </xf>
    <xf borderId="0" fillId="2" fontId="14" numFmtId="0" xfId="0" applyAlignment="1" applyFont="1">
      <alignment readingOrder="0"/>
    </xf>
    <xf borderId="0" fillId="0" fontId="2" numFmtId="3" xfId="0" applyAlignment="1" applyFont="1" applyNumberFormat="1">
      <alignment horizontal="center" readingOrder="0"/>
    </xf>
    <xf borderId="0" fillId="0" fontId="2" numFmtId="0" xfId="0" applyAlignment="1" applyFont="1">
      <alignment horizontal="center" readingOrder="0" vertical="center"/>
    </xf>
    <xf borderId="0" fillId="0" fontId="2" numFmtId="2" xfId="0" applyAlignment="1" applyFont="1" applyNumberFormat="1">
      <alignment horizontal="center"/>
    </xf>
    <xf borderId="0" fillId="0" fontId="2" numFmtId="1" xfId="0" applyAlignment="1" applyFont="1" applyNumberFormat="1">
      <alignment horizontal="center" readingOrder="0"/>
    </xf>
    <xf borderId="0" fillId="0" fontId="2" numFmtId="1" xfId="0" applyAlignment="1" applyFont="1" applyNumberFormat="1">
      <alignment readingOrder="0"/>
    </xf>
    <xf borderId="0" fillId="0" fontId="2" numFmtId="1" xfId="0" applyFont="1" applyNumberFormat="1"/>
    <xf borderId="0" fillId="0" fontId="14" numFmtId="0" xfId="0" applyAlignment="1" applyFont="1">
      <alignment horizontal="center"/>
    </xf>
    <xf borderId="0" fillId="0" fontId="14" numFmtId="2" xfId="0" applyAlignment="1" applyFont="1" applyNumberFormat="1">
      <alignment horizontal="center"/>
    </xf>
    <xf borderId="0" fillId="0" fontId="14" numFmtId="3" xfId="0" applyAlignment="1" applyFont="1" applyNumberFormat="1">
      <alignment horizontal="center"/>
    </xf>
    <xf borderId="0" fillId="0" fontId="14" numFmtId="2" xfId="0" applyAlignment="1" applyFont="1" applyNumberFormat="1">
      <alignment horizontal="center"/>
    </xf>
    <xf borderId="0" fillId="0" fontId="14" numFmtId="0" xfId="0" applyFont="1"/>
    <xf borderId="0" fillId="0" fontId="14" numFmtId="4" xfId="0" applyAlignment="1" applyFont="1" applyNumberFormat="1">
      <alignment horizontal="center"/>
    </xf>
    <xf borderId="0" fillId="0" fontId="2" numFmtId="9" xfId="0" applyFont="1" applyNumberFormat="1"/>
    <xf borderId="0" fillId="0" fontId="2" numFmtId="165" xfId="0" applyAlignment="1" applyFont="1" applyNumberFormat="1">
      <alignment horizontal="center" readingOrder="0"/>
    </xf>
    <xf borderId="0" fillId="0" fontId="2" numFmtId="0" xfId="0" applyAlignment="1" applyFont="1">
      <alignment readingOrder="0" shrinkToFit="0" wrapText="1"/>
    </xf>
    <xf borderId="0" fillId="0" fontId="14" numFmtId="0" xfId="0" applyAlignment="1" applyFont="1">
      <alignment horizontal="center" readingOrder="0" shrinkToFit="0" wrapText="1"/>
    </xf>
    <xf borderId="0" fillId="0" fontId="14" numFmtId="0" xfId="0" applyAlignment="1" applyFont="1">
      <alignment readingOrder="0" shrinkToFit="0" wrapText="1"/>
    </xf>
    <xf borderId="0" fillId="0" fontId="2" numFmtId="0" xfId="0" applyAlignment="1" applyFont="1">
      <alignment horizontal="center" readingOrder="0" shrinkToFit="0" wrapText="1"/>
    </xf>
    <xf borderId="0" fillId="0" fontId="2" numFmtId="9" xfId="0" applyAlignment="1" applyFont="1" applyNumberFormat="1">
      <alignment horizontal="center" readingOrder="0" shrinkToFit="0" wrapText="1"/>
    </xf>
    <xf borderId="0" fillId="0" fontId="2" numFmtId="166" xfId="0" applyAlignment="1" applyFont="1" applyNumberFormat="1">
      <alignment horizontal="center" readingOrder="0"/>
    </xf>
    <xf borderId="0" fillId="0" fontId="2" numFmtId="4" xfId="0" applyAlignment="1" applyFont="1" applyNumberFormat="1">
      <alignment readingOrder="0"/>
    </xf>
    <xf borderId="0" fillId="0" fontId="2" numFmtId="167" xfId="0" applyAlignment="1" applyFont="1" applyNumberFormat="1">
      <alignment readingOrder="0"/>
    </xf>
    <xf borderId="0" fillId="0" fontId="2" numFmtId="3" xfId="0" applyFont="1" applyNumberFormat="1"/>
    <xf borderId="0" fillId="0" fontId="2" numFmtId="2" xfId="0" applyAlignment="1" applyFont="1" applyNumberFormat="1">
      <alignment horizontal="right"/>
    </xf>
    <xf borderId="0" fillId="0" fontId="2" numFmtId="0" xfId="0" applyAlignment="1" applyFont="1">
      <alignment horizontal="right"/>
    </xf>
    <xf borderId="0" fillId="0" fontId="2" numFmtId="1" xfId="0" applyAlignment="1" applyFont="1" applyNumberFormat="1">
      <alignment horizontal="center"/>
    </xf>
    <xf borderId="0" fillId="2" fontId="1" numFmtId="0" xfId="0" applyAlignment="1" applyFont="1">
      <alignment readingOrder="0" shrinkToFit="0" wrapText="1"/>
    </xf>
    <xf borderId="0" fillId="2" fontId="19" numFmtId="0" xfId="0" applyAlignment="1" applyFont="1">
      <alignment horizontal="center" readingOrder="0" shrinkToFit="0" wrapText="1"/>
    </xf>
    <xf borderId="0" fillId="2" fontId="2" numFmtId="0" xfId="0" applyAlignment="1" applyFont="1">
      <alignment horizontal="center" readingOrder="0" shrinkToFit="0" wrapText="1"/>
    </xf>
    <xf borderId="0" fillId="2" fontId="20" numFmtId="0" xfId="0" applyAlignment="1" applyFont="1">
      <alignment vertical="bottom"/>
    </xf>
    <xf borderId="0" fillId="2" fontId="21" numFmtId="0" xfId="0" applyAlignment="1" applyFont="1">
      <alignment horizontal="center" readingOrder="0" shrinkToFit="0" vertical="bottom" wrapText="1"/>
    </xf>
    <xf borderId="0" fillId="2" fontId="20" numFmtId="0" xfId="0" applyAlignment="1" applyFont="1">
      <alignment vertical="bottom"/>
    </xf>
    <xf borderId="0" fillId="0" fontId="20" numFmtId="0" xfId="0" applyAlignment="1" applyFont="1">
      <alignment vertical="bottom"/>
    </xf>
    <xf borderId="0" fillId="2" fontId="2" numFmtId="0" xfId="0" applyAlignment="1" applyFont="1">
      <alignment horizontal="center" readingOrder="0" shrinkToFit="0" vertical="center" wrapText="1"/>
    </xf>
    <xf borderId="0" fillId="2" fontId="22" numFmtId="0" xfId="0" applyAlignment="1" applyFont="1">
      <alignment readingOrder="0"/>
    </xf>
    <xf borderId="0" fillId="2" fontId="2" numFmtId="0" xfId="0" applyAlignment="1" applyFont="1">
      <alignment horizontal="center" vertical="center"/>
    </xf>
    <xf borderId="0" fillId="2" fontId="19" numFmtId="0" xfId="0" applyAlignment="1" applyFont="1">
      <alignment horizontal="left" readingOrder="0" shrinkToFit="0" wrapText="1"/>
    </xf>
    <xf borderId="0" fillId="2" fontId="2" numFmtId="0" xfId="0" applyAlignment="1" applyFont="1">
      <alignment readingOrder="0" shrinkToFit="0" vertical="center" wrapText="1"/>
    </xf>
    <xf borderId="0" fillId="2" fontId="23" numFmtId="0" xfId="0" applyFont="1"/>
    <xf borderId="0" fillId="2" fontId="2" numFmtId="0" xfId="0" applyAlignment="1" applyFont="1">
      <alignment horizontal="center" shrinkToFit="0" vertical="top" wrapText="1"/>
    </xf>
    <xf borderId="0" fillId="0" fontId="23" numFmtId="0" xfId="0" applyFont="1"/>
    <xf borderId="0" fillId="2" fontId="2" numFmtId="0" xfId="0" applyAlignment="1" applyFont="1">
      <alignment horizontal="left" readingOrder="0" shrinkToFit="0" vertical="top" wrapText="1"/>
    </xf>
    <xf borderId="0" fillId="2" fontId="14" numFmtId="0" xfId="0" applyAlignment="1" applyFont="1">
      <alignment horizontal="left" readingOrder="0" shrinkToFit="0" vertical="top" wrapText="1"/>
    </xf>
    <xf borderId="0" fillId="2" fontId="11" numFmtId="0" xfId="0" applyAlignment="1" applyFont="1">
      <alignment horizontal="center" readingOrder="0"/>
    </xf>
    <xf borderId="0" fillId="2" fontId="23" numFmtId="0" xfId="0" applyAlignment="1" applyFont="1">
      <alignment horizontal="center"/>
    </xf>
    <xf borderId="0" fillId="2" fontId="24" numFmtId="49" xfId="0" applyAlignment="1" applyFont="1" applyNumberFormat="1">
      <alignment horizontal="center" readingOrder="0" vertical="center"/>
    </xf>
    <xf borderId="0" fillId="2" fontId="2" numFmtId="9" xfId="0" applyAlignment="1" applyFont="1" applyNumberFormat="1">
      <alignment horizontal="left" shrinkToFit="0" vertical="top" wrapText="1"/>
    </xf>
    <xf borderId="0" fillId="2" fontId="23" numFmtId="9" xfId="0" applyAlignment="1" applyFont="1" applyNumberFormat="1">
      <alignment horizontal="center"/>
    </xf>
    <xf borderId="0" fillId="2" fontId="19" numFmtId="0" xfId="0" applyAlignment="1" applyFont="1">
      <alignment horizontal="left" readingOrder="0" shrinkToFit="0" vertical="top" wrapText="1"/>
    </xf>
    <xf borderId="0" fillId="2" fontId="2" numFmtId="0" xfId="0" applyAlignment="1" applyFont="1">
      <alignment horizontal="left" shrinkToFit="0" vertical="top" wrapText="1"/>
    </xf>
    <xf borderId="0" fillId="2" fontId="2" numFmtId="3" xfId="0" applyAlignment="1" applyFont="1" applyNumberFormat="1">
      <alignment horizontal="center" shrinkToFit="0" vertical="top" wrapText="1"/>
    </xf>
    <xf borderId="0" fillId="2" fontId="23" numFmtId="10" xfId="0" applyAlignment="1" applyFont="1" applyNumberFormat="1">
      <alignment horizontal="center"/>
    </xf>
    <xf borderId="0" fillId="2" fontId="14" numFmtId="0" xfId="0" applyAlignment="1" applyFont="1">
      <alignment horizontal="center" readingOrder="0" shrinkToFit="0" vertical="top" wrapText="1"/>
    </xf>
    <xf borderId="0" fillId="2" fontId="2" numFmtId="0" xfId="0" applyAlignment="1" applyFont="1">
      <alignment horizontal="center" readingOrder="0" shrinkToFit="0" vertical="top" wrapText="1"/>
    </xf>
    <xf borderId="0" fillId="2" fontId="23" numFmtId="49" xfId="0" applyAlignment="1" applyFont="1" applyNumberFormat="1">
      <alignment horizontal="center"/>
    </xf>
    <xf borderId="0" fillId="2" fontId="23" numFmtId="0" xfId="0" applyAlignment="1" applyFont="1">
      <alignment horizontal="left" readingOrder="0"/>
    </xf>
    <xf borderId="0" fillId="2" fontId="20" numFmtId="49" xfId="0" applyAlignment="1" applyFont="1" applyNumberFormat="1">
      <alignment horizontal="center" readingOrder="0" vertical="center"/>
    </xf>
    <xf borderId="0" fillId="2" fontId="2" numFmtId="49" xfId="0" applyAlignment="1" applyFont="1" applyNumberFormat="1">
      <alignment horizontal="center" shrinkToFit="0" vertical="top" wrapText="1"/>
    </xf>
    <xf borderId="0" fillId="2" fontId="11" numFmtId="0" xfId="0" applyAlignment="1" applyFont="1">
      <alignment horizontal="left" readingOrder="0"/>
    </xf>
    <xf borderId="0" fillId="2" fontId="25" numFmtId="49" xfId="0" applyAlignment="1" applyFont="1" applyNumberFormat="1">
      <alignment horizontal="center" readingOrder="0" vertical="center"/>
    </xf>
    <xf borderId="0" fillId="2" fontId="23" numFmtId="0" xfId="0" applyAlignment="1" applyFont="1">
      <alignment horizontal="left"/>
    </xf>
    <xf borderId="0" fillId="2" fontId="2" numFmtId="0" xfId="0" applyAlignment="1" applyFont="1">
      <alignment horizontal="center"/>
    </xf>
    <xf borderId="0" fillId="2" fontId="1" numFmtId="0" xfId="0" applyAlignment="1" applyFont="1">
      <alignment horizontal="left" readingOrder="0"/>
    </xf>
    <xf borderId="0" fillId="2" fontId="2" numFmtId="0" xfId="0" applyAlignment="1" applyFont="1">
      <alignment horizontal="left" readingOrder="0"/>
    </xf>
    <xf borderId="0" fillId="2" fontId="2" numFmtId="0" xfId="0" applyAlignment="1" applyFont="1">
      <alignment horizontal="left" readingOrder="0" shrinkToFit="0" wrapText="1"/>
    </xf>
    <xf borderId="0" fillId="2" fontId="2" numFmtId="0" xfId="0" applyAlignment="1" applyFont="1">
      <alignment horizontal="left"/>
    </xf>
    <xf borderId="0" fillId="2" fontId="8" numFmtId="0" xfId="0" applyAlignment="1" applyFont="1">
      <alignment horizontal="left" readingOrder="0" shrinkToFit="0" wrapText="1"/>
    </xf>
    <xf borderId="0" fillId="2" fontId="26" numFmtId="0" xfId="0" applyAlignment="1" applyFont="1">
      <alignment readingOrder="0" shrinkToFit="0" vertical="bottom" wrapText="1"/>
    </xf>
    <xf borderId="0" fillId="2" fontId="2" numFmtId="3" xfId="0" applyAlignment="1" applyFont="1" applyNumberFormat="1">
      <alignment horizontal="left" shrinkToFit="0" wrapText="1"/>
    </xf>
    <xf borderId="0" fillId="2" fontId="2" numFmtId="0" xfId="0" applyAlignment="1" applyFont="1">
      <alignment horizontal="left" shrinkToFit="0" wrapText="1"/>
    </xf>
    <xf borderId="0" fillId="2" fontId="14" numFmtId="0" xfId="0" applyAlignment="1" applyFont="1">
      <alignment horizontal="left" readingOrder="0" shrinkToFit="0" wrapText="1"/>
    </xf>
    <xf borderId="0" fillId="2" fontId="2" numFmtId="4" xfId="0" applyAlignment="1" applyFont="1" applyNumberFormat="1">
      <alignment horizontal="left" shrinkToFit="0" wrapText="1"/>
    </xf>
    <xf borderId="0" fillId="2" fontId="2" numFmtId="0" xfId="0" applyAlignment="1" applyFont="1">
      <alignment horizontal="center" shrinkToFit="0" wrapText="1"/>
    </xf>
    <xf borderId="0" fillId="2" fontId="2" numFmtId="0" xfId="0" applyAlignment="1" applyFont="1">
      <alignment horizontal="center" shrinkToFit="0" vertical="center" wrapText="1"/>
    </xf>
    <xf borderId="0" fillId="2" fontId="27" numFmtId="0" xfId="0" applyAlignment="1" applyFont="1">
      <alignment readingOrder="0" shrinkToFit="0" vertical="bottom" wrapText="1"/>
    </xf>
    <xf borderId="0" fillId="2" fontId="2" numFmtId="2" xfId="0" applyAlignment="1" applyFont="1" applyNumberFormat="1">
      <alignment horizontal="left" shrinkToFit="0" wrapText="1"/>
    </xf>
    <xf borderId="0" fillId="2" fontId="1" numFmtId="0" xfId="0" applyAlignment="1" applyFont="1">
      <alignment horizontal="left" readingOrder="0" shrinkToFit="0" vertical="top" wrapText="1"/>
    </xf>
    <xf borderId="0" fillId="2" fontId="2" numFmtId="2" xfId="0" applyAlignment="1" applyFont="1" applyNumberFormat="1">
      <alignment horizontal="left" shrinkToFit="0" vertical="top" wrapText="1"/>
    </xf>
    <xf borderId="0" fillId="2" fontId="2" numFmtId="4" xfId="0" applyAlignment="1" applyFont="1" applyNumberFormat="1">
      <alignment horizontal="left" shrinkToFit="0" vertical="top" wrapText="1"/>
    </xf>
    <xf borderId="0" fillId="2" fontId="2" numFmtId="0" xfId="0" applyAlignment="1" applyFont="1">
      <alignment horizontal="left" readingOrder="0" shrinkToFit="0" vertical="center" wrapText="1"/>
    </xf>
    <xf borderId="0" fillId="2" fontId="2" numFmtId="0" xfId="0" applyAlignment="1" applyFont="1">
      <alignment readingOrder="0" shrinkToFit="0" vertical="top" wrapText="1"/>
    </xf>
    <xf borderId="0" fillId="2" fontId="14" numFmtId="0" xfId="0" applyAlignment="1" applyFont="1">
      <alignment horizontal="left" readingOrder="0" shrinkToFit="0" vertical="center" wrapText="1"/>
    </xf>
    <xf borderId="0" fillId="2" fontId="28" numFmtId="0" xfId="0" applyAlignment="1" applyFont="1">
      <alignment readingOrder="0" shrinkToFit="0" vertical="bottom" wrapText="1"/>
    </xf>
    <xf borderId="0" fillId="2" fontId="2" numFmtId="0" xfId="0" applyAlignment="1" applyFont="1">
      <alignment shrinkToFit="0" wrapText="1"/>
    </xf>
    <xf borderId="0" fillId="2" fontId="2" numFmtId="0" xfId="0" applyAlignment="1" applyFont="1">
      <alignment shrinkToFit="0" vertical="center" wrapText="1"/>
    </xf>
    <xf borderId="0" fillId="2" fontId="14" numFmtId="0" xfId="0" applyAlignment="1" applyFont="1">
      <alignment readingOrder="0" shrinkToFit="0" wrapText="1"/>
    </xf>
    <xf borderId="0" fillId="2" fontId="14" numFmtId="3" xfId="0" applyAlignment="1" applyFont="1" applyNumberFormat="1">
      <alignment horizontal="left" shrinkToFit="0" wrapText="1"/>
    </xf>
    <xf borderId="0" fillId="2" fontId="2" numFmtId="3" xfId="0" applyAlignment="1" applyFont="1" applyNumberFormat="1">
      <alignment horizontal="left" readingOrder="0" shrinkToFit="0" wrapText="1"/>
    </xf>
    <xf borderId="0" fillId="2" fontId="20" numFmtId="0" xfId="0" applyAlignment="1" applyFont="1">
      <alignment shrinkToFit="0" vertical="bottom" wrapText="1"/>
    </xf>
    <xf borderId="0" fillId="2" fontId="20" numFmtId="0" xfId="0" applyAlignment="1" applyFont="1">
      <alignment vertical="top"/>
    </xf>
    <xf borderId="0" fillId="2" fontId="0" numFmtId="0" xfId="0" applyAlignment="1" applyFont="1">
      <alignment readingOrder="0"/>
    </xf>
    <xf borderId="0" fillId="2" fontId="29" numFmtId="0" xfId="0" applyAlignment="1" applyFont="1">
      <alignment readingOrder="0"/>
    </xf>
    <xf borderId="0" fillId="2" fontId="8" numFmtId="0" xfId="0" applyAlignment="1" applyFont="1">
      <alignment horizontal="center" readingOrder="0" shrinkToFit="0" vertical="center" wrapText="1"/>
    </xf>
    <xf borderId="0" fillId="2" fontId="23" numFmtId="0" xfId="0" applyAlignment="1" applyFont="1">
      <alignment horizontal="left" readingOrder="0" shrinkToFit="0" wrapText="1"/>
    </xf>
    <xf borderId="0" fillId="3" fontId="14" numFmtId="0" xfId="0" applyAlignment="1" applyFont="1">
      <alignment horizontal="left" readingOrder="0" shrinkToFit="0" wrapText="1"/>
    </xf>
    <xf borderId="0" fillId="3" fontId="14" numFmtId="0" xfId="0" applyAlignment="1" applyFont="1">
      <alignment horizontal="left" readingOrder="0"/>
    </xf>
    <xf borderId="0" fillId="3" fontId="14" numFmtId="0" xfId="0" applyAlignment="1" applyFont="1">
      <alignment horizontal="left" readingOrder="0" shrinkToFit="0" vertical="top" wrapText="1"/>
    </xf>
    <xf borderId="0" fillId="2" fontId="2" numFmtId="3" xfId="0" applyAlignment="1" applyFont="1" applyNumberFormat="1">
      <alignment horizontal="left"/>
    </xf>
    <xf borderId="0" fillId="2" fontId="2" numFmtId="3" xfId="0" applyAlignment="1" applyFont="1" applyNumberFormat="1">
      <alignment horizontal="left" readingOrder="0" shrinkToFit="0" vertical="top" wrapText="1"/>
    </xf>
    <xf borderId="0" fillId="2" fontId="2" numFmtId="4" xfId="0" applyAlignment="1" applyFont="1" applyNumberFormat="1">
      <alignment horizontal="left" readingOrder="0" shrinkToFit="0" vertical="top" wrapText="1"/>
    </xf>
    <xf borderId="0" fillId="2" fontId="0" numFmtId="0" xfId="0" applyAlignment="1" applyFont="1">
      <alignment readingOrder="0" shrinkToFit="0" wrapText="1"/>
    </xf>
    <xf borderId="0" fillId="2" fontId="14" numFmtId="0" xfId="0" applyAlignment="1" applyFont="1">
      <alignment horizontal="center"/>
    </xf>
    <xf borderId="0" fillId="2" fontId="14" numFmtId="0" xfId="0" applyAlignment="1" applyFont="1">
      <alignment horizontal="center" readingOrder="0" shrinkToFit="0" wrapText="1"/>
    </xf>
    <xf borderId="0" fillId="2" fontId="2" numFmtId="164" xfId="0" applyAlignment="1" applyFont="1" applyNumberFormat="1">
      <alignment horizontal="center"/>
    </xf>
    <xf borderId="0" fillId="2" fontId="2" numFmtId="3" xfId="0" applyAlignment="1" applyFont="1" applyNumberFormat="1">
      <alignment horizontal="center" readingOrder="0" shrinkToFit="0" wrapText="1"/>
    </xf>
    <xf borderId="0" fillId="2" fontId="2" numFmtId="4" xfId="0" applyAlignment="1" applyFont="1" applyNumberFormat="1">
      <alignment horizontal="center" readingOrder="0" shrinkToFit="0" wrapText="1"/>
    </xf>
    <xf borderId="0" fillId="2" fontId="14" numFmtId="4" xfId="0" applyAlignment="1" applyFont="1" applyNumberFormat="1">
      <alignment horizontal="center" readingOrder="0" shrinkToFit="0" wrapText="1"/>
    </xf>
    <xf borderId="0" fillId="2" fontId="2" numFmtId="4" xfId="0" applyAlignment="1" applyFont="1" applyNumberFormat="1">
      <alignment horizontal="center" shrinkToFit="0" wrapText="1"/>
    </xf>
    <xf borderId="0" fillId="2" fontId="2" numFmtId="4" xfId="0" applyAlignment="1" applyFont="1" applyNumberFormat="1">
      <alignment horizontal="center"/>
    </xf>
    <xf borderId="0" fillId="2" fontId="8" numFmtId="0" xfId="0" applyAlignment="1" applyFont="1">
      <alignment readingOrder="0" shrinkToFit="0" wrapText="1"/>
    </xf>
    <xf borderId="0" fillId="2" fontId="10" numFmtId="0" xfId="0" applyAlignment="1" applyFont="1">
      <alignment readingOrder="0" shrinkToFit="0" wrapText="1"/>
    </xf>
    <xf borderId="0" fillId="2" fontId="2" numFmtId="9" xfId="0" applyAlignment="1" applyFont="1" applyNumberFormat="1">
      <alignment horizontal="center" readingOrder="0" shrinkToFit="0" wrapText="1"/>
    </xf>
    <xf borderId="0" fillId="2" fontId="2" numFmtId="2" xfId="0" applyAlignment="1" applyFont="1" applyNumberFormat="1">
      <alignment horizontal="center" readingOrder="0" shrinkToFit="0" wrapText="1"/>
    </xf>
    <xf borderId="0" fillId="2" fontId="2" numFmtId="1" xfId="0" applyAlignment="1" applyFont="1" applyNumberFormat="1">
      <alignment horizontal="center" readingOrder="0" shrinkToFit="0" wrapText="1"/>
    </xf>
    <xf borderId="0" fillId="2" fontId="14" numFmtId="4" xfId="0" applyAlignment="1" applyFont="1" applyNumberFormat="1">
      <alignment readingOrder="0" shrinkToFit="0" wrapText="1"/>
    </xf>
    <xf borderId="0" fillId="2" fontId="2" numFmtId="2" xfId="0" applyAlignment="1" applyFont="1" applyNumberFormat="1">
      <alignment horizontal="center" shrinkToFit="0" wrapText="1"/>
    </xf>
    <xf borderId="0" fillId="2" fontId="2" numFmtId="2" xfId="0" applyAlignment="1" applyFont="1" applyNumberFormat="1">
      <alignment horizontal="center"/>
    </xf>
    <xf borderId="0" fillId="2" fontId="30" numFmtId="0" xfId="0" applyAlignment="1" applyFont="1">
      <alignment readingOrder="0" shrinkToFit="0" wrapText="1"/>
    </xf>
    <xf borderId="0" fillId="2" fontId="0" numFmtId="0" xfId="0" applyAlignment="1" applyFont="1">
      <alignment readingOrder="0" shrinkToFit="0" wrapText="1"/>
    </xf>
    <xf borderId="0" fillId="2" fontId="14" numFmtId="0" xfId="0" applyAlignment="1" applyFont="1">
      <alignment horizontal="left" readingOrder="0"/>
    </xf>
    <xf borderId="0" fillId="2" fontId="14" numFmtId="0" xfId="0" applyAlignment="1" applyFont="1">
      <alignment horizontal="center" readingOrder="0"/>
    </xf>
    <xf borderId="0" fillId="2" fontId="2" numFmtId="3" xfId="0" applyAlignment="1" applyFont="1" applyNumberFormat="1">
      <alignment horizontal="center"/>
    </xf>
    <xf borderId="0" fillId="0" fontId="31" numFmtId="4" xfId="0" applyFont="1" applyNumberFormat="1"/>
    <xf borderId="0" fillId="4" fontId="2" numFmtId="0" xfId="0" applyFill="1" applyFont="1"/>
    <xf borderId="0" fillId="4" fontId="2" numFmtId="0" xfId="0" applyAlignment="1" applyFont="1">
      <alignment readingOrder="0"/>
    </xf>
    <xf borderId="0" fillId="0" fontId="2" numFmtId="168"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22" Type="http://schemas.openxmlformats.org/officeDocument/2006/relationships/pivotCacheDefinition" Target="pivotCache/pivotCacheDefinition3.xml"/><Relationship Id="rId10" Type="http://schemas.openxmlformats.org/officeDocument/2006/relationships/worksheet" Target="worksheets/sheet6.xml"/><Relationship Id="rId21" Type="http://schemas.openxmlformats.org/officeDocument/2006/relationships/pivotCacheDefinition" Target="pivotCache/pivotCacheDefinition2.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6964285714285715"/>
          <c:y val="0.08592814371257486"/>
          <c:w val="0.8090561224489795"/>
          <c:h val="0.7562874251497007"/>
        </c:manualLayout>
      </c:layout>
      <c:barChart>
        <c:barDir val="col"/>
        <c:grouping val="stacked"/>
        <c:ser>
          <c:idx val="0"/>
          <c:order val="0"/>
          <c:tx>
            <c:strRef>
              <c:f>'Página4a'!$C$13</c:f>
            </c:strRef>
          </c:tx>
          <c:spPr>
            <a:solidFill>
              <a:schemeClr val="accent1"/>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cat>
            <c:strRef>
              <c:f>'Página4a'!$B$14:$B$16</c:f>
            </c:strRef>
          </c:cat>
          <c:val>
            <c:numRef>
              <c:f>'Página4a'!$C$14:$C$16</c:f>
              <c:numCache/>
            </c:numRef>
          </c:val>
        </c:ser>
        <c:overlap val="100"/>
        <c:axId val="403296973"/>
        <c:axId val="1723726631"/>
      </c:barChart>
      <c:catAx>
        <c:axId val="4032969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23726631"/>
      </c:catAx>
      <c:valAx>
        <c:axId val="1723726631"/>
        <c:scaling>
          <c:orientation val="minMax"/>
          <c:max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 Absoluta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3296973"/>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6079734219269086"/>
          <c:y val="0.2070063694267516"/>
          <c:w val="0.9478405315614616"/>
          <c:h val="0.7429936305732484"/>
        </c:manualLayout>
      </c:layout>
      <c:pieChart>
        <c:varyColors val="1"/>
        <c:ser>
          <c:idx val="0"/>
          <c:order val="0"/>
          <c:tx>
            <c:strRef>
              <c:f>'Página4a'!$D$13</c:f>
            </c:strRef>
          </c:tx>
          <c:dPt>
            <c:idx val="0"/>
            <c:explosion val="0"/>
            <c:spPr>
              <a:solidFill>
                <a:srgbClr val="4285F4"/>
              </a:solidFill>
            </c:spPr>
          </c:dPt>
          <c:dPt>
            <c:idx val="1"/>
            <c:spPr>
              <a:solidFill>
                <a:srgbClr val="EA4335"/>
              </a:solidFill>
            </c:spPr>
          </c:dPt>
          <c:dPt>
            <c:idx val="2"/>
            <c:explosion val="10"/>
            <c:spPr>
              <a:solidFill>
                <a:srgbClr val="FBBC04"/>
              </a:solidFill>
            </c:spPr>
          </c:dPt>
          <c:dLbls>
            <c:showLegendKey val="0"/>
            <c:showVal val="0"/>
            <c:showCatName val="0"/>
            <c:showSerName val="0"/>
            <c:showPercent val="1"/>
            <c:showBubbleSize val="0"/>
            <c:showLeaderLines val="1"/>
          </c:dLbls>
          <c:cat>
            <c:strRef>
              <c:f>'Página4a'!$B$14:$B$16</c:f>
            </c:strRef>
          </c:cat>
          <c:val>
            <c:numRef>
              <c:f>'Página4a'!$D$14:$D$16</c:f>
              <c:numCache/>
            </c:numRef>
          </c:val>
        </c:ser>
        <c:dLbls>
          <c:showLegendKey val="0"/>
          <c:showVal val="0"/>
          <c:showCatName val="0"/>
          <c:showSerName val="0"/>
          <c:showPercent val="0"/>
          <c:showBubbleSize val="0"/>
        </c:dLbls>
        <c:firstSliceAng val="0"/>
      </c:pieChart>
    </c:plotArea>
    <c:legend>
      <c:legendPos val="t"/>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9005102040816327"/>
          <c:y val="0.08592814371257486"/>
          <c:w val="0.7886479591836734"/>
          <c:h val="0.7562874251497007"/>
        </c:manualLayout>
      </c:layout>
      <c:barChart>
        <c:barDir val="col"/>
        <c:grouping val="stacked"/>
        <c:ser>
          <c:idx val="0"/>
          <c:order val="0"/>
          <c:tx>
            <c:strRef>
              <c:f>'Página4a'!$D$13</c:f>
            </c:strRef>
          </c:tx>
          <c:spPr>
            <a:solidFill>
              <a:schemeClr val="accent1"/>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cat>
            <c:strRef>
              <c:f>'Página4a'!$B$14:$B$16</c:f>
            </c:strRef>
          </c:cat>
          <c:val>
            <c:numRef>
              <c:f>'Página4a'!$D$14:$D$16</c:f>
              <c:numCache/>
            </c:numRef>
          </c:val>
        </c:ser>
        <c:overlap val="100"/>
        <c:axId val="1703620838"/>
        <c:axId val="477131609"/>
      </c:barChart>
      <c:catAx>
        <c:axId val="17036208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77131609"/>
      </c:catAx>
      <c:valAx>
        <c:axId val="477131609"/>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 Relativa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3620838"/>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'Página4a'!$C$28</c:f>
            </c:strRef>
          </c:tx>
          <c:spPr>
            <a:solidFill>
              <a:schemeClr val="accent1"/>
            </a:solidFill>
            <a:ln cmpd="sng">
              <a:solidFill>
                <a:srgbClr val="000000"/>
              </a:solidFill>
            </a:ln>
          </c:spPr>
          <c:cat>
            <c:strRef>
              <c:f>'Página4a'!$B$29:$B$32</c:f>
            </c:strRef>
          </c:cat>
          <c:val>
            <c:numRef>
              <c:f>'Página4a'!$C$29:$C$32</c:f>
              <c:numCache/>
            </c:numRef>
          </c:val>
        </c:ser>
        <c:axId val="640090280"/>
        <c:axId val="2129714534"/>
      </c:barChart>
      <c:catAx>
        <c:axId val="640090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29714534"/>
      </c:catAx>
      <c:valAx>
        <c:axId val="2129714534"/>
        <c:scaling>
          <c:orientation val="minMax"/>
          <c:max val="8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0090280"/>
      </c:valAx>
      <c:lineChart>
        <c:varyColors val="0"/>
        <c:ser>
          <c:idx val="1"/>
          <c:order val="1"/>
          <c:tx>
            <c:strRef>
              <c:f>'Página4a'!$E$28</c:f>
            </c:strRef>
          </c:tx>
          <c:spPr>
            <a:ln cmpd="sng">
              <a:solidFill>
                <a:srgbClr val="EA4335"/>
              </a:solidFill>
            </a:ln>
          </c:spPr>
          <c:marker>
            <c:symbol val="circle"/>
            <c:size val="7"/>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'Página4a'!$B$29:$B$32</c:f>
            </c:strRef>
          </c:cat>
          <c:val>
            <c:numRef>
              <c:f>'Página4a'!$E$29:$E$32</c:f>
              <c:numCache/>
            </c:numRef>
          </c:val>
          <c:smooth val="0"/>
        </c:ser>
        <c:axId val="2117340513"/>
        <c:axId val="539262968"/>
      </c:lineChart>
      <c:catAx>
        <c:axId val="2117340513"/>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539262968"/>
      </c:catAx>
      <c:valAx>
        <c:axId val="53926296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7340513"/>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dados!$B$1</c:f>
            </c:strRef>
          </c:tx>
          <c:spPr>
            <a:solidFill>
              <a:schemeClr val="accent1"/>
            </a:solidFill>
            <a:ln cmpd="sng">
              <a:solidFill>
                <a:srgbClr val="000000"/>
              </a:solidFill>
            </a:ln>
          </c:spPr>
          <c:cat>
            <c:strRef>
              <c:f>dados!$A$2:$A$32</c:f>
            </c:strRef>
          </c:cat>
          <c:val>
            <c:numRef>
              <c:f>dados!$B$2:$B$32</c:f>
              <c:numCache/>
            </c:numRef>
          </c:val>
        </c:ser>
        <c:axId val="179070047"/>
        <c:axId val="1356768990"/>
      </c:barChart>
      <c:lineChart>
        <c:varyColors val="0"/>
        <c:ser>
          <c:idx val="1"/>
          <c:order val="1"/>
          <c:tx>
            <c:strRef>
              <c:f>dados!$B$1</c:f>
            </c:strRef>
          </c:tx>
          <c:spPr>
            <a:ln cmpd="sng">
              <a:solidFill>
                <a:srgbClr val="EA4335"/>
              </a:solidFill>
            </a:ln>
          </c:spPr>
          <c:marker>
            <c:symbol val="none"/>
          </c:marker>
          <c:cat>
            <c:strRef>
              <c:f>dados!$A$2:$A$32</c:f>
            </c:strRef>
          </c:cat>
          <c:val>
            <c:numRef>
              <c:f>dados!$B$2:$B$32</c:f>
              <c:numCache/>
            </c:numRef>
          </c:val>
          <c:smooth val="1"/>
        </c:ser>
        <c:axId val="179070047"/>
        <c:axId val="1356768990"/>
      </c:lineChart>
      <c:catAx>
        <c:axId val="1790700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56768990"/>
      </c:catAx>
      <c:valAx>
        <c:axId val="1356768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070047"/>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dados!$E$1</c:f>
            </c:strRef>
          </c:tx>
          <c:spPr>
            <a:ln>
              <a:noFill/>
            </a:ln>
          </c:spPr>
          <c:marker>
            <c:symbol val="circle"/>
            <c:size val="7"/>
            <c:spPr>
              <a:solidFill>
                <a:schemeClr val="accent1"/>
              </a:solidFill>
              <a:ln cmpd="sng">
                <a:solidFill>
                  <a:schemeClr val="accent1"/>
                </a:solidFill>
              </a:ln>
            </c:spPr>
          </c:marker>
          <c:trendline>
            <c:name/>
            <c:spPr>
              <a:ln w="19050">
                <a:solidFill>
                  <a:srgbClr val="FF0000">
                    <a:alpha val="40000"/>
                  </a:srgbClr>
                </a:solidFill>
              </a:ln>
            </c:spPr>
            <c:trendlineType val="linear"/>
            <c:dispRSqr val="0"/>
            <c:dispEq val="1"/>
          </c:trendline>
          <c:xVal>
            <c:numRef>
              <c:f>dados!$B$2:$B$32</c:f>
            </c:numRef>
          </c:xVal>
          <c:yVal>
            <c:numRef>
              <c:f>dados!$E$2:$E$32</c:f>
              <c:numCache/>
            </c:numRef>
          </c:yVal>
        </c:ser>
        <c:dLbls>
          <c:showLegendKey val="0"/>
          <c:showVal val="0"/>
          <c:showCatName val="0"/>
          <c:showSerName val="0"/>
          <c:showPercent val="0"/>
          <c:showBubbleSize val="0"/>
        </c:dLbls>
        <c:axId val="812927950"/>
        <c:axId val="2020374667"/>
      </c:scatterChart>
      <c:valAx>
        <c:axId val="812927950"/>
        <c:scaling>
          <c:orientation val="minMax"/>
          <c:max val="125.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0374667"/>
        <c:majorUnit val="10.0"/>
        <c:minorUnit val="3.3333333333333335"/>
      </c:valAx>
      <c:valAx>
        <c:axId val="2020374667"/>
        <c:scaling>
          <c:orientation val="minMax"/>
          <c:max val="7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2927950"/>
        <c:majorUnit val="1000.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9670129473969634"/>
          <c:y val="0.17251461988304093"/>
          <c:w val="0.8847520675162689"/>
          <c:h val="0.5492904429576667"/>
        </c:manualLayout>
      </c:layout>
      <c:barChart>
        <c:barDir val="col"/>
        <c:ser>
          <c:idx val="0"/>
          <c:order val="0"/>
          <c:tx>
            <c:v>Vendas 2024</c:v>
          </c:tx>
          <c:spPr>
            <a:solidFill>
              <a:srgbClr val="434343"/>
            </a:solidFill>
            <a:ln cmpd="sng">
              <a:solidFill>
                <a:srgbClr val="000000"/>
              </a:solidFill>
            </a:ln>
          </c:spPr>
          <c:dPt>
            <c:idx val="29"/>
          </c:dPt>
          <c:cat>
            <c:strRef>
              <c:f>dados!$A$2:$A$32</c:f>
            </c:strRef>
          </c:cat>
          <c:val>
            <c:numRef>
              <c:f>dados!$E$2:$E$32</c:f>
              <c:numCache/>
            </c:numRef>
          </c:val>
        </c:ser>
        <c:axId val="654263126"/>
        <c:axId val="1978331990"/>
      </c:barChart>
      <c:lineChart>
        <c:ser>
          <c:idx val="1"/>
          <c:order val="1"/>
          <c:tx>
            <c:v>Mediana</c:v>
          </c:tx>
          <c:spPr>
            <a:ln cmpd="sng">
              <a:solidFill>
                <a:schemeClr val="accent3"/>
              </a:solidFill>
              <a:prstDash val="dash"/>
            </a:ln>
          </c:spPr>
          <c:marker>
            <c:symbol val="none"/>
          </c:marker>
          <c:dPt>
            <c:idx val="7"/>
            <c:marker>
              <c:symbol val="none"/>
            </c:marker>
          </c:dPt>
          <c:dPt>
            <c:idx val="9"/>
            <c:marker>
              <c:symbol val="none"/>
            </c:marker>
          </c:dPt>
          <c:dPt>
            <c:idx val="10"/>
            <c:marker>
              <c:symbol val="none"/>
            </c:marker>
          </c:dPt>
          <c:cat>
            <c:strRef>
              <c:f>dados!$A$2:$A$32</c:f>
            </c:strRef>
          </c:cat>
          <c:val>
            <c:numRef>
              <c:f>dados!$S$2:$S$32</c:f>
              <c:numCache/>
            </c:numRef>
          </c:val>
          <c:smooth val="1"/>
        </c:ser>
        <c:ser>
          <c:idx val="2"/>
          <c:order val="2"/>
          <c:tx>
            <c:v>Média</c:v>
          </c:tx>
          <c:spPr>
            <a:ln cmpd="sng">
              <a:solidFill>
                <a:schemeClr val="accent2"/>
              </a:solidFill>
            </a:ln>
          </c:spPr>
          <c:marker>
            <c:symbol val="none"/>
          </c:marker>
          <c:cat>
            <c:strRef>
              <c:f>dados!$A$2:$A$32</c:f>
            </c:strRef>
          </c:cat>
          <c:val>
            <c:numRef>
              <c:f>dados!$T$2:$T$32</c:f>
              <c:numCache/>
            </c:numRef>
          </c:val>
          <c:smooth val="1"/>
        </c:ser>
        <c:axId val="654263126"/>
        <c:axId val="1978331990"/>
      </c:lineChart>
      <c:catAx>
        <c:axId val="6542631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78331990"/>
      </c:catAx>
      <c:valAx>
        <c:axId val="1978331990"/>
        <c:scaling>
          <c:orientation val="minMax"/>
          <c:min val="1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4263126"/>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0270880361173815"/>
          <c:y val="0.07764976958525345"/>
          <c:w val="0.8699612215771789"/>
          <c:h val="0.7397261169395692"/>
        </c:manualLayout>
      </c:layout>
      <c:barChart>
        <c:barDir val="col"/>
        <c:ser>
          <c:idx val="0"/>
          <c:order val="0"/>
          <c:spPr>
            <a:solidFill>
              <a:srgbClr val="434343"/>
            </a:solidFill>
            <a:ln cmpd="sng">
              <a:solidFill>
                <a:srgbClr val="000000"/>
              </a:solidFill>
            </a:ln>
          </c:spPr>
          <c:dPt>
            <c:idx val="7"/>
          </c:dPt>
          <c:dPt>
            <c:idx val="13"/>
          </c:dPt>
          <c:cat>
            <c:strRef>
              <c:f>'Página7'!$B$55:$B$74</c:f>
            </c:strRef>
          </c:cat>
          <c:val>
            <c:numRef>
              <c:f>'Página7'!$C$55:$C$74</c:f>
              <c:numCache/>
            </c:numRef>
          </c:val>
        </c:ser>
        <c:axId val="1458123898"/>
        <c:axId val="395848606"/>
      </c:barChart>
      <c:catAx>
        <c:axId val="14581238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Temperatura (oC)</a:t>
                </a:r>
              </a:p>
            </c:rich>
          </c:tx>
          <c:overlay val="0"/>
        </c:title>
        <c:numFmt formatCode="General" sourceLinked="1"/>
        <c:majorTickMark val="none"/>
        <c:minorTickMark val="none"/>
        <c:spPr/>
        <c:txPr>
          <a:bodyPr/>
          <a:lstStyle/>
          <a:p>
            <a:pPr lvl="0">
              <a:defRPr b="0">
                <a:solidFill>
                  <a:srgbClr val="000000"/>
                </a:solidFill>
                <a:latin typeface="+mn-lt"/>
              </a:defRPr>
            </a:pPr>
          </a:p>
        </c:txPr>
        <c:crossAx val="395848606"/>
      </c:catAx>
      <c:valAx>
        <c:axId val="3958486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Frequência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8123898"/>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dados!$C$1</c:f>
            </c:strRef>
          </c:tx>
          <c:spPr>
            <a:solidFill>
              <a:srgbClr val="434343"/>
            </a:solidFill>
            <a:ln cmpd="sng">
              <a:solidFill>
                <a:srgbClr val="000000"/>
              </a:solidFill>
            </a:ln>
          </c:spPr>
          <c:dPt>
            <c:idx val="0"/>
          </c:dPt>
          <c:dPt>
            <c:idx val="2"/>
          </c:dPt>
          <c:dPt>
            <c:idx val="3"/>
          </c:dPt>
          <c:dPt>
            <c:idx val="5"/>
          </c:dPt>
          <c:dPt>
            <c:idx val="9"/>
          </c:dPt>
          <c:dPt>
            <c:idx val="11"/>
          </c:dPt>
          <c:dPt>
            <c:idx val="12"/>
          </c:dPt>
          <c:dPt>
            <c:idx val="17"/>
          </c:dPt>
          <c:dLbls>
            <c:numFmt formatCode="General" sourceLinked="1"/>
            <c:txPr>
              <a:bodyPr/>
              <a:lstStyle/>
              <a:p>
                <a:pPr lvl="0">
                  <a:defRPr/>
                </a:pPr>
              </a:p>
            </c:txPr>
            <c:showLegendKey val="0"/>
            <c:showVal val="1"/>
            <c:showCatName val="0"/>
            <c:showSerName val="0"/>
            <c:showPercent val="0"/>
            <c:showBubbleSize val="0"/>
          </c:dLbls>
          <c:cat>
            <c:strRef>
              <c:f>dados!$A$2:$A$32</c:f>
            </c:strRef>
          </c:cat>
          <c:val>
            <c:numRef>
              <c:f>dados!$C$2:$C$32</c:f>
              <c:numCache/>
            </c:numRef>
          </c:val>
        </c:ser>
        <c:axId val="952513708"/>
        <c:axId val="2137200945"/>
      </c:barChart>
      <c:lineChart>
        <c:varyColors val="0"/>
        <c:ser>
          <c:idx val="1"/>
          <c:order val="1"/>
          <c:tx>
            <c:strRef>
              <c:f>dados!$C$1</c:f>
            </c:strRef>
          </c:tx>
          <c:spPr>
            <a:ln cmpd="sng">
              <a:solidFill>
                <a:srgbClr val="000000">
                  <a:alpha val="100000"/>
                </a:srgbClr>
              </a:solidFill>
              <a:prstDash val="dash"/>
            </a:ln>
          </c:spPr>
          <c:marker>
            <c:symbol val="none"/>
          </c:marker>
          <c:cat>
            <c:strRef>
              <c:f>dados!$A$2:$A$32</c:f>
            </c:strRef>
          </c:cat>
          <c:val>
            <c:numRef>
              <c:f>dados!$C$2:$C$32</c:f>
              <c:numCache/>
            </c:numRef>
          </c:val>
          <c:smooth val="0"/>
        </c:ser>
        <c:axId val="952513708"/>
        <c:axId val="2137200945"/>
      </c:lineChart>
      <c:catAx>
        <c:axId val="9525137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Mês-Ano</a:t>
                </a:r>
              </a:p>
            </c:rich>
          </c:tx>
          <c:overlay val="0"/>
        </c:title>
        <c:numFmt formatCode="General" sourceLinked="1"/>
        <c:majorTickMark val="none"/>
        <c:minorTickMark val="none"/>
        <c:spPr/>
        <c:txPr>
          <a:bodyPr/>
          <a:lstStyle/>
          <a:p>
            <a:pPr lvl="0">
              <a:defRPr b="0">
                <a:solidFill>
                  <a:srgbClr val="000000"/>
                </a:solidFill>
                <a:latin typeface="+mn-lt"/>
              </a:defRPr>
            </a:pPr>
          </a:p>
        </c:txPr>
        <c:crossAx val="2137200945"/>
      </c:catAx>
      <c:valAx>
        <c:axId val="2137200945"/>
        <c:scaling>
          <c:orientation val="minMax"/>
          <c:max val="3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Temperatura (oC)</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2513708"/>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846473029045644"/>
          <c:y val="0.13185085354896678"/>
          <c:w val="0.900618603042877"/>
          <c:h val="0.8019766397124886"/>
        </c:manualLayout>
      </c:layout>
      <c:barChart>
        <c:barDir val="col"/>
        <c:grouping val="stacked"/>
        <c:ser>
          <c:idx val="0"/>
          <c:order val="0"/>
          <c:tx>
            <c:strRef>
              <c:f>dados!$AE$16</c:f>
            </c:strRef>
          </c:tx>
          <c:spPr>
            <a:solidFill>
              <a:schemeClr val="accent2"/>
            </a:solidFill>
            <a:ln cmpd="sng">
              <a:solidFill>
                <a:srgbClr val="000000"/>
              </a:solidFill>
            </a:ln>
          </c:spPr>
          <c:val>
            <c:numRef>
              <c:f>dados!$AE$17:$AE$47</c:f>
              <c:numCache/>
            </c:numRef>
          </c:val>
        </c:ser>
        <c:ser>
          <c:idx val="1"/>
          <c:order val="1"/>
          <c:tx>
            <c:strRef>
              <c:f>dados!$AD$16</c:f>
            </c:strRef>
          </c:tx>
          <c:spPr>
            <a:solidFill>
              <a:schemeClr val="accent1"/>
            </a:solidFill>
            <a:ln cmpd="sng">
              <a:solidFill>
                <a:srgbClr val="000000"/>
              </a:solidFill>
            </a:ln>
          </c:spPr>
          <c:dPt>
            <c:idx val="3"/>
          </c:dPt>
          <c:dPt>
            <c:idx val="4"/>
          </c:dPt>
          <c:dPt>
            <c:idx val="17"/>
          </c:dPt>
          <c:val>
            <c:numRef>
              <c:f>dados!$AD$17:$AD$47</c:f>
              <c:numCache/>
            </c:numRef>
          </c:val>
        </c:ser>
        <c:overlap val="100"/>
        <c:axId val="1940230358"/>
        <c:axId val="1204133056"/>
      </c:barChart>
      <c:catAx>
        <c:axId val="19402303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04133056"/>
      </c:catAx>
      <c:valAx>
        <c:axId val="12041330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Desvios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0230358"/>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dados!$C$41</c:f>
            </c:strRef>
          </c:tx>
          <c:spPr>
            <a:ln cmpd="sng">
              <a:solidFill>
                <a:srgbClr val="4285F4"/>
              </a:solidFill>
            </a:ln>
          </c:spPr>
          <c:marker>
            <c:symbol val="circle"/>
            <c:size val="7"/>
            <c:spPr>
              <a:solidFill>
                <a:srgbClr val="4285F4"/>
              </a:solidFill>
              <a:ln cmpd="sng">
                <a:solidFill>
                  <a:srgbClr val="4285F4"/>
                </a:solidFill>
              </a:ln>
            </c:spPr>
          </c:marker>
          <c:cat>
            <c:strRef>
              <c:f>dados!$A$42:$A$72</c:f>
            </c:strRef>
          </c:cat>
          <c:val>
            <c:numRef>
              <c:f>dados!$C$42:$C$72</c:f>
              <c:numCache/>
            </c:numRef>
          </c:val>
          <c:smooth val="0"/>
        </c:ser>
        <c:ser>
          <c:idx val="1"/>
          <c:order val="1"/>
          <c:tx>
            <c:strRef>
              <c:f>dados!$E$41</c:f>
            </c:strRef>
          </c:tx>
          <c:spPr>
            <a:ln cmpd="sng">
              <a:solidFill>
                <a:srgbClr val="EA4335"/>
              </a:solidFill>
            </a:ln>
          </c:spPr>
          <c:marker>
            <c:symbol val="circle"/>
            <c:size val="7"/>
            <c:spPr>
              <a:solidFill>
                <a:srgbClr val="EA4335"/>
              </a:solidFill>
              <a:ln cmpd="sng">
                <a:solidFill>
                  <a:srgbClr val="EA4335"/>
                </a:solidFill>
              </a:ln>
            </c:spPr>
          </c:marker>
          <c:cat>
            <c:strRef>
              <c:f>dados!$A$42:$A$72</c:f>
            </c:strRef>
          </c:cat>
          <c:val>
            <c:numRef>
              <c:f>dados!$E$42:$E$72</c:f>
              <c:numCache/>
            </c:numRef>
          </c:val>
          <c:smooth val="0"/>
        </c:ser>
        <c:axId val="780377325"/>
        <c:axId val="1226126179"/>
      </c:lineChart>
      <c:catAx>
        <c:axId val="7803773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6126179"/>
      </c:catAx>
      <c:valAx>
        <c:axId val="1226126179"/>
        <c:scaling>
          <c:orientation val="minMax"/>
          <c:max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0377325"/>
        <c:majorUnit val="1.0"/>
        <c:minorUnit val="1.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936813186813187"/>
          <c:y val="0.07033898305084746"/>
          <c:w val="0.7657967032967034"/>
          <c:h val="0.7957627118644067"/>
        </c:manualLayout>
      </c:layout>
      <c:scatterChart>
        <c:scatterStyle val="lineMarker"/>
        <c:varyColors val="0"/>
        <c:ser>
          <c:idx val="0"/>
          <c:order val="0"/>
          <c:tx>
            <c:strRef>
              <c:f>dados!$B$77</c:f>
            </c:strRef>
          </c:tx>
          <c:spPr>
            <a:ln>
              <a:noFill/>
            </a:ln>
          </c:spPr>
          <c:marker>
            <c:symbol val="circle"/>
            <c:size val="7"/>
            <c:spPr>
              <a:solidFill>
                <a:srgbClr val="434343"/>
              </a:solidFill>
              <a:ln cmpd="sng">
                <a:solidFill>
                  <a:srgbClr val="434343"/>
                </a:solidFill>
              </a:ln>
            </c:spPr>
          </c:marker>
          <c:dPt>
            <c:idx val="7"/>
            <c:marker>
              <c:symbol val="none"/>
            </c:marker>
          </c:dPt>
          <c:dPt>
            <c:idx val="14"/>
            <c:marker>
              <c:symbol val="none"/>
            </c:marker>
          </c:dPt>
          <c:dPt>
            <c:idx val="17"/>
            <c:marker>
              <c:symbol val="none"/>
            </c:marker>
          </c:dPt>
          <c:dPt>
            <c:idx val="18"/>
            <c:marker>
              <c:symbol val="none"/>
            </c:marker>
          </c:dPt>
          <c:xVal>
            <c:numRef>
              <c:f>dados!$A$78:$A$108</c:f>
            </c:numRef>
          </c:xVal>
          <c:yVal>
            <c:numRef>
              <c:f>dados!$B$78:$B$108</c:f>
              <c:numCache/>
            </c:numRef>
          </c:yVal>
        </c:ser>
        <c:dLbls>
          <c:showLegendKey val="0"/>
          <c:showVal val="0"/>
          <c:showCatName val="0"/>
          <c:showSerName val="0"/>
          <c:showPercent val="0"/>
          <c:showBubbleSize val="0"/>
        </c:dLbls>
        <c:axId val="1096681817"/>
        <c:axId val="1069494682"/>
      </c:scatterChart>
      <c:valAx>
        <c:axId val="10966818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9494682"/>
      </c:valAx>
      <c:valAx>
        <c:axId val="10694946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AUC</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6681817"/>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dados!$B$110</c:f>
            </c:strRef>
          </c:tx>
          <c:spPr>
            <a:solidFill>
              <a:schemeClr val="accent1"/>
            </a:solidFill>
            <a:ln cmpd="sng">
              <a:solidFill>
                <a:srgbClr val="000000"/>
              </a:solidFill>
            </a:ln>
          </c:spPr>
          <c:dPt>
            <c:idx val="8"/>
            <c:spPr>
              <a:solidFill>
                <a:schemeClr val="accent4"/>
              </a:solidFill>
              <a:ln cmpd="sng">
                <a:solidFill>
                  <a:srgbClr val="000000"/>
                </a:solidFill>
              </a:ln>
            </c:spPr>
          </c:dPt>
          <c:dPt>
            <c:idx val="9"/>
            <c:spPr>
              <a:solidFill>
                <a:schemeClr val="accent4"/>
              </a:solidFill>
              <a:ln cmpd="sng">
                <a:solidFill>
                  <a:srgbClr val="000000"/>
                </a:solidFill>
              </a:ln>
            </c:spPr>
          </c:dPt>
          <c:dPt>
            <c:idx val="10"/>
            <c:spPr>
              <a:solidFill>
                <a:schemeClr val="accent4"/>
              </a:solidFill>
              <a:ln cmpd="sng">
                <a:solidFill>
                  <a:srgbClr val="000000"/>
                </a:solidFill>
              </a:ln>
            </c:spPr>
          </c:dPt>
          <c:dPt>
            <c:idx val="11"/>
            <c:spPr>
              <a:solidFill>
                <a:schemeClr val="accent4"/>
              </a:solidFill>
              <a:ln cmpd="sng">
                <a:solidFill>
                  <a:srgbClr val="000000"/>
                </a:solidFill>
              </a:ln>
            </c:spPr>
          </c:dPt>
          <c:dPt>
            <c:idx val="12"/>
            <c:spPr>
              <a:solidFill>
                <a:srgbClr val="FF0000"/>
              </a:solidFill>
              <a:ln cmpd="sng">
                <a:solidFill>
                  <a:srgbClr val="000000"/>
                </a:solidFill>
              </a:ln>
            </c:spPr>
          </c:dPt>
          <c:dPt>
            <c:idx val="13"/>
            <c:spPr>
              <a:solidFill>
                <a:srgbClr val="FF0000"/>
              </a:solidFill>
              <a:ln cmpd="sng">
                <a:solidFill>
                  <a:srgbClr val="000000"/>
                </a:solidFill>
              </a:ln>
            </c:spPr>
          </c:dPt>
          <c:dPt>
            <c:idx val="14"/>
            <c:spPr>
              <a:solidFill>
                <a:srgbClr val="FF0000"/>
              </a:solidFill>
              <a:ln cmpd="sng">
                <a:solidFill>
                  <a:srgbClr val="000000"/>
                </a:solidFill>
              </a:ln>
            </c:spPr>
          </c:dPt>
          <c:dPt>
            <c:idx val="15"/>
            <c:spPr>
              <a:solidFill>
                <a:srgbClr val="FF0000"/>
              </a:solidFill>
              <a:ln cmpd="sng">
                <a:solidFill>
                  <a:srgbClr val="000000"/>
                </a:solidFill>
              </a:ln>
            </c:spPr>
          </c:dPt>
          <c:dPt>
            <c:idx val="16"/>
            <c:spPr>
              <a:solidFill>
                <a:srgbClr val="FF0000"/>
              </a:solidFill>
              <a:ln cmpd="sng">
                <a:solidFill>
                  <a:srgbClr val="000000"/>
                </a:solidFill>
              </a:ln>
            </c:spPr>
          </c:dPt>
          <c:dPt>
            <c:idx val="17"/>
            <c:spPr>
              <a:solidFill>
                <a:srgbClr val="FF0000"/>
              </a:solidFill>
              <a:ln cmpd="sng">
                <a:solidFill>
                  <a:srgbClr val="000000"/>
                </a:solidFill>
              </a:ln>
            </c:spPr>
          </c:dPt>
          <c:dPt>
            <c:idx val="18"/>
            <c:spPr>
              <a:solidFill>
                <a:srgbClr val="FF0000"/>
              </a:solidFill>
              <a:ln cmpd="sng">
                <a:solidFill>
                  <a:srgbClr val="000000"/>
                </a:solidFill>
              </a:ln>
            </c:spPr>
          </c:dPt>
          <c:dPt>
            <c:idx val="19"/>
            <c:spPr>
              <a:solidFill>
                <a:srgbClr val="FF0000"/>
              </a:solidFill>
              <a:ln cmpd="sng">
                <a:solidFill>
                  <a:srgbClr val="000000"/>
                </a:solidFill>
              </a:ln>
            </c:spPr>
          </c:dPt>
          <c:dPt>
            <c:idx val="20"/>
            <c:spPr>
              <a:solidFill>
                <a:srgbClr val="FF0000"/>
              </a:solidFill>
              <a:ln cmpd="sng">
                <a:solidFill>
                  <a:srgbClr val="000000"/>
                </a:solidFill>
              </a:ln>
            </c:spPr>
          </c:dPt>
          <c:dPt>
            <c:idx val="21"/>
            <c:spPr>
              <a:solidFill>
                <a:schemeClr val="accent4"/>
              </a:solidFill>
              <a:ln cmpd="sng">
                <a:solidFill>
                  <a:srgbClr val="000000"/>
                </a:solidFill>
              </a:ln>
            </c:spPr>
          </c:dPt>
          <c:dPt>
            <c:idx val="22"/>
            <c:spPr>
              <a:solidFill>
                <a:schemeClr val="accent4"/>
              </a:solidFill>
              <a:ln cmpd="sng">
                <a:solidFill>
                  <a:srgbClr val="000000"/>
                </a:solidFill>
              </a:ln>
            </c:spPr>
          </c:dPt>
          <c:dPt>
            <c:idx val="23"/>
            <c:spPr>
              <a:solidFill>
                <a:schemeClr val="accent4"/>
              </a:solidFill>
              <a:ln cmpd="sng">
                <a:solidFill>
                  <a:srgbClr val="000000"/>
                </a:solidFill>
              </a:ln>
            </c:spPr>
          </c:dPt>
          <c:dPt>
            <c:idx val="24"/>
            <c:spPr>
              <a:solidFill>
                <a:schemeClr val="accent4"/>
              </a:solidFill>
              <a:ln cmpd="sng">
                <a:solidFill>
                  <a:srgbClr val="000000"/>
                </a:solidFill>
              </a:ln>
            </c:spPr>
          </c:dPt>
          <c:cat>
            <c:strRef>
              <c:f>dados!$F$111:$F$143</c:f>
            </c:strRef>
          </c:cat>
          <c:val>
            <c:numRef>
              <c:f>dados!$B$111:$B$143</c:f>
              <c:numCache/>
            </c:numRef>
          </c:val>
        </c:ser>
        <c:axId val="306046063"/>
        <c:axId val="220903361"/>
      </c:barChart>
      <c:catAx>
        <c:axId val="3060460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Valores</a:t>
                </a:r>
              </a:p>
            </c:rich>
          </c:tx>
          <c:layout>
            <c:manualLayout>
              <c:xMode val="edge"/>
              <c:yMode val="edge"/>
              <c:x val="0.14509915275049115"/>
              <c:y val="0.8741379310344828"/>
            </c:manualLayout>
          </c:layout>
          <c:overlay val="0"/>
        </c:title>
        <c:numFmt formatCode="General" sourceLinked="1"/>
        <c:majorTickMark val="none"/>
        <c:minorTickMark val="none"/>
        <c:spPr/>
        <c:txPr>
          <a:bodyPr/>
          <a:lstStyle/>
          <a:p>
            <a:pPr lvl="0">
              <a:defRPr b="0">
                <a:solidFill>
                  <a:srgbClr val="000000"/>
                </a:solidFill>
                <a:latin typeface="+mn-lt"/>
              </a:defRPr>
            </a:pPr>
          </a:p>
        </c:txPr>
        <c:crossAx val="220903361"/>
      </c:catAx>
      <c:valAx>
        <c:axId val="220903361"/>
        <c:scaling>
          <c:orientation val="minMax"/>
          <c:max val="0.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Densidade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6046063"/>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6406685236768804"/>
          <c:y val="0.17464114832535885"/>
          <c:w val="0.927924791086351"/>
          <c:h val="0.6098724082934608"/>
        </c:manualLayout>
      </c:layout>
      <c:barChart>
        <c:barDir val="col"/>
        <c:grouping val="stacked"/>
        <c:ser>
          <c:idx val="0"/>
          <c:order val="0"/>
          <c:tx>
            <c:strRef>
              <c:f>dados!$G$178</c:f>
            </c:strRef>
          </c:tx>
          <c:spPr>
            <a:solidFill>
              <a:schemeClr val="accent1"/>
            </a:solidFill>
            <a:ln cmpd="sng" w="57150">
              <a:solidFill>
                <a:srgbClr val="000000"/>
              </a:solidFill>
              <a:prstDash val="solid"/>
            </a:ln>
          </c:spPr>
          <c:cat>
            <c:strRef>
              <c:f>dados!$B$179:$B$203</c:f>
            </c:strRef>
          </c:cat>
          <c:val>
            <c:numRef>
              <c:f>dados!$G$179:$G$203</c:f>
              <c:numCache/>
            </c:numRef>
          </c:val>
        </c:ser>
        <c:ser>
          <c:idx val="1"/>
          <c:order val="1"/>
          <c:tx>
            <c:strRef>
              <c:f>dados!$F$178</c:f>
            </c:strRef>
          </c:tx>
          <c:spPr>
            <a:solidFill>
              <a:schemeClr val="accent3"/>
            </a:solidFill>
            <a:ln cmpd="sng" w="76200">
              <a:solidFill>
                <a:srgbClr val="000000"/>
              </a:solidFill>
              <a:prstDash val="solid"/>
            </a:ln>
          </c:spPr>
          <c:cat>
            <c:strRef>
              <c:f>dados!$B$179:$B$203</c:f>
            </c:strRef>
          </c:cat>
          <c:val>
            <c:numRef>
              <c:f>dados!$F$179:$F$203</c:f>
              <c:numCache/>
            </c:numRef>
          </c:val>
        </c:ser>
        <c:ser>
          <c:idx val="2"/>
          <c:order val="2"/>
          <c:tx>
            <c:strRef>
              <c:f>dados!$M$178</c:f>
            </c:strRef>
          </c:tx>
          <c:spPr>
            <a:solidFill>
              <a:schemeClr val="accent2"/>
            </a:solidFill>
            <a:ln cmpd="sng" w="38100">
              <a:solidFill>
                <a:srgbClr val="000000"/>
              </a:solidFill>
              <a:prstDash val="solid"/>
            </a:ln>
          </c:spPr>
          <c:dPt>
            <c:idx val="0"/>
          </c:dPt>
          <c:cat>
            <c:strRef>
              <c:f>dados!$B$179:$B$203</c:f>
            </c:strRef>
          </c:cat>
          <c:val>
            <c:numRef>
              <c:f>dados!$M$179:$M$203</c:f>
              <c:numCache/>
            </c:numRef>
          </c:val>
        </c:ser>
        <c:ser>
          <c:idx val="3"/>
          <c:order val="3"/>
          <c:tx>
            <c:strRef>
              <c:f>dados!$L$178</c:f>
            </c:strRef>
          </c:tx>
          <c:spPr>
            <a:solidFill>
              <a:schemeClr val="accent4"/>
            </a:solidFill>
            <a:ln cmpd="sng" w="38100">
              <a:solidFill>
                <a:srgbClr val="000000"/>
              </a:solidFill>
              <a:prstDash val="solid"/>
            </a:ln>
          </c:spPr>
          <c:cat>
            <c:strRef>
              <c:f>dados!$B$179:$B$203</c:f>
            </c:strRef>
          </c:cat>
          <c:val>
            <c:numRef>
              <c:f>dados!$L$179:$L$203</c:f>
              <c:numCache/>
            </c:numRef>
          </c:val>
        </c:ser>
        <c:ser>
          <c:idx val="4"/>
          <c:order val="4"/>
          <c:tx>
            <c:strRef>
              <c:f>dados!$E$178</c:f>
            </c:strRef>
          </c:tx>
          <c:cat>
            <c:strRef>
              <c:f>dados!$B$179:$B$203</c:f>
            </c:strRef>
          </c:cat>
          <c:val>
            <c:numRef>
              <c:f>dados!$E$179:$E$203</c:f>
              <c:numCache/>
            </c:numRef>
          </c:val>
        </c:ser>
        <c:ser>
          <c:idx val="5"/>
          <c:order val="5"/>
          <c:tx>
            <c:strRef>
              <c:f>dados!$D$178</c:f>
            </c:strRef>
          </c:tx>
          <c:cat>
            <c:strRef>
              <c:f>dados!$B$179:$B$203</c:f>
            </c:strRef>
          </c:cat>
          <c:val>
            <c:numRef>
              <c:f>dados!$D$179:$D$203</c:f>
              <c:numCache/>
            </c:numRef>
          </c:val>
        </c:ser>
        <c:overlap val="100"/>
        <c:axId val="1782668827"/>
        <c:axId val="896394529"/>
      </c:barChart>
      <c:catAx>
        <c:axId val="17826688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Precipitação (mm)</a:t>
                </a:r>
              </a:p>
            </c:rich>
          </c:tx>
          <c:layout>
            <c:manualLayout>
              <c:xMode val="edge"/>
              <c:yMode val="edge"/>
              <c:x val="0.056406685236768804"/>
              <c:y val="0.9000691121743754"/>
            </c:manualLayout>
          </c:layout>
          <c:overlay val="0"/>
        </c:title>
        <c:numFmt formatCode="General" sourceLinked="1"/>
        <c:majorTickMark val="none"/>
        <c:minorTickMark val="none"/>
        <c:spPr/>
        <c:txPr>
          <a:bodyPr/>
          <a:lstStyle/>
          <a:p>
            <a:pPr lvl="0">
              <a:defRPr b="0">
                <a:solidFill>
                  <a:srgbClr val="000000"/>
                </a:solidFill>
                <a:latin typeface="+mn-lt"/>
              </a:defRPr>
            </a:pPr>
          </a:p>
        </c:txPr>
        <c:crossAx val="896394529"/>
      </c:catAx>
      <c:valAx>
        <c:axId val="8963945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Frequência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2668827"/>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tockChart>
        <c:ser>
          <c:idx val="0"/>
          <c:order val="0"/>
          <c:tx>
            <c:strRef>
              <c:f>'Página13'!$D$33</c:f>
            </c:strRef>
          </c:tx>
          <c:spPr>
            <a:ln cmpd="sng">
              <a:noFill/>
            </a:ln>
          </c:spPr>
          <c:marker>
            <c:symbol val="none"/>
          </c:marker>
          <c:cat>
            <c:strRef>
              <c:f>'Página13'!$B$34</c:f>
            </c:strRef>
          </c:cat>
          <c:val>
            <c:numRef>
              <c:f>'Página13'!$D$34</c:f>
              <c:numCache/>
            </c:numRef>
          </c:val>
          <c:smooth val="0"/>
        </c:ser>
        <c:ser>
          <c:idx val="1"/>
          <c:order val="1"/>
          <c:tx>
            <c:strRef>
              <c:f>'Página13'!$G$33</c:f>
            </c:strRef>
          </c:tx>
          <c:spPr>
            <a:ln cmpd="sng">
              <a:noFill/>
            </a:ln>
          </c:spPr>
          <c:marker>
            <c:symbol val="none"/>
          </c:marker>
          <c:cat>
            <c:strRef>
              <c:f>'Página13'!$B$34</c:f>
            </c:strRef>
          </c:cat>
          <c:val>
            <c:numRef>
              <c:f>'Página13'!$G$34</c:f>
              <c:numCache/>
            </c:numRef>
          </c:val>
          <c:smooth val="0"/>
        </c:ser>
        <c:ser>
          <c:idx val="2"/>
          <c:order val="2"/>
          <c:tx>
            <c:strRef>
              <c:f>'Página13'!$C$33</c:f>
            </c:strRef>
          </c:tx>
          <c:spPr>
            <a:ln cmpd="sng">
              <a:noFill/>
            </a:ln>
          </c:spPr>
          <c:marker>
            <c:symbol val="none"/>
          </c:marker>
          <c:cat>
            <c:strRef>
              <c:f>'Página13'!$B$34</c:f>
            </c:strRef>
          </c:cat>
          <c:val>
            <c:numRef>
              <c:f>'Página13'!$C$34</c:f>
              <c:numCache/>
            </c:numRef>
          </c:val>
          <c:smooth val="0"/>
        </c:ser>
        <c:ser>
          <c:idx val="3"/>
          <c:order val="3"/>
          <c:tx>
            <c:strRef>
              <c:f>'Página13'!$F$33</c:f>
            </c:strRef>
          </c:tx>
          <c:spPr>
            <a:ln cmpd="sng">
              <a:noFill/>
            </a:ln>
          </c:spPr>
          <c:marker>
            <c:symbol val="none"/>
          </c:marker>
          <c:cat>
            <c:strRef>
              <c:f>'Página13'!$B$34</c:f>
            </c:strRef>
          </c:cat>
          <c:val>
            <c:numRef>
              <c:f>'Página13'!$F$34</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1895268639"/>
        <c:axId val="1534517062"/>
      </c:stockChart>
      <c:dateAx>
        <c:axId val="1895268639"/>
        <c:scaling>
          <c:orientation val="minMax"/>
        </c:scaling>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34517062"/>
      </c:dateAx>
      <c:valAx>
        <c:axId val="1534517062"/>
        <c:scaling>
          <c:orientation val="minMax"/>
          <c:max val="1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5268639"/>
        <c:majorUnit val="20.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tockChart>
        <c:ser>
          <c:idx val="0"/>
          <c:order val="0"/>
          <c:spPr>
            <a:ln cmpd="sng">
              <a:noFill/>
            </a:ln>
          </c:spPr>
          <c:marker>
            <c:symbol val="none"/>
          </c:marker>
          <c:cat>
            <c:strRef>
              <c:f>'Página13'!$B$37</c:f>
            </c:strRef>
          </c:cat>
          <c:val>
            <c:numRef>
              <c:f>'Página13'!$D$37</c:f>
              <c:numCache/>
            </c:numRef>
          </c:val>
          <c:smooth val="0"/>
        </c:ser>
        <c:ser>
          <c:idx val="1"/>
          <c:order val="1"/>
          <c:spPr>
            <a:ln cmpd="sng">
              <a:noFill/>
            </a:ln>
          </c:spPr>
          <c:marker>
            <c:symbol val="none"/>
          </c:marker>
          <c:cat>
            <c:strRef>
              <c:f>'Página13'!$B$37</c:f>
            </c:strRef>
          </c:cat>
          <c:val>
            <c:numRef>
              <c:f>'Página13'!$G$37</c:f>
              <c:numCache/>
            </c:numRef>
          </c:val>
          <c:smooth val="0"/>
        </c:ser>
        <c:ser>
          <c:idx val="2"/>
          <c:order val="2"/>
          <c:spPr>
            <a:ln cmpd="sng">
              <a:noFill/>
            </a:ln>
          </c:spPr>
          <c:marker>
            <c:symbol val="none"/>
          </c:marker>
          <c:cat>
            <c:strRef>
              <c:f>'Página13'!$B$37</c:f>
            </c:strRef>
          </c:cat>
          <c:val>
            <c:numRef>
              <c:f>'Página13'!$C$37</c:f>
              <c:numCache/>
            </c:numRef>
          </c:val>
          <c:smooth val="0"/>
        </c:ser>
        <c:ser>
          <c:idx val="3"/>
          <c:order val="3"/>
          <c:spPr>
            <a:ln cmpd="sng">
              <a:noFill/>
            </a:ln>
          </c:spPr>
          <c:marker>
            <c:symbol val="none"/>
          </c:marker>
          <c:cat>
            <c:strRef>
              <c:f>'Página13'!$B$37</c:f>
            </c:strRef>
          </c:cat>
          <c:val>
            <c:numRef>
              <c:f>'Página13'!$E$37</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693241587"/>
        <c:axId val="1545042103"/>
      </c:stockChart>
      <c:dateAx>
        <c:axId val="693241587"/>
        <c:scaling>
          <c:orientation val="minMax"/>
        </c:scaling>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45042103"/>
      </c:dateAx>
      <c:valAx>
        <c:axId val="1545042103"/>
        <c:scaling>
          <c:orientation val="minMax"/>
          <c:max val="7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3241587"/>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tockChart>
        <c:ser>
          <c:idx val="0"/>
          <c:order val="0"/>
          <c:spPr>
            <a:ln cmpd="sng">
              <a:noFill/>
            </a:ln>
          </c:spPr>
          <c:marker>
            <c:symbol val="none"/>
          </c:marker>
          <c:cat>
            <c:strRef>
              <c:f>'Página13'!$B$35:$B$36</c:f>
            </c:strRef>
          </c:cat>
          <c:val>
            <c:numRef>
              <c:f>'Página13'!$D$35:$D$36</c:f>
              <c:numCache/>
            </c:numRef>
          </c:val>
          <c:smooth val="0"/>
        </c:ser>
        <c:ser>
          <c:idx val="1"/>
          <c:order val="1"/>
          <c:spPr>
            <a:ln cmpd="sng">
              <a:noFill/>
            </a:ln>
          </c:spPr>
          <c:marker>
            <c:symbol val="none"/>
          </c:marker>
          <c:cat>
            <c:strRef>
              <c:f>'Página13'!$B$35:$B$36</c:f>
            </c:strRef>
          </c:cat>
          <c:val>
            <c:numRef>
              <c:f>'Página13'!$G$35:$G$36</c:f>
              <c:numCache/>
            </c:numRef>
          </c:val>
          <c:smooth val="0"/>
        </c:ser>
        <c:ser>
          <c:idx val="2"/>
          <c:order val="2"/>
          <c:spPr>
            <a:ln cmpd="sng">
              <a:noFill/>
            </a:ln>
          </c:spPr>
          <c:marker>
            <c:symbol val="none"/>
          </c:marker>
          <c:cat>
            <c:strRef>
              <c:f>'Página13'!$B$35:$B$36</c:f>
            </c:strRef>
          </c:cat>
          <c:val>
            <c:numRef>
              <c:f>'Página13'!$C$35:$C$36</c:f>
              <c:numCache/>
            </c:numRef>
          </c:val>
          <c:smooth val="0"/>
        </c:ser>
        <c:ser>
          <c:idx val="3"/>
          <c:order val="3"/>
          <c:spPr>
            <a:ln cmpd="sng">
              <a:noFill/>
            </a:ln>
          </c:spPr>
          <c:marker>
            <c:symbol val="none"/>
          </c:marker>
          <c:cat>
            <c:strRef>
              <c:f>'Página13'!$B$35:$B$36</c:f>
            </c:strRef>
          </c:cat>
          <c:val>
            <c:numRef>
              <c:f>'Página13'!$F$35:$F$36</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637004728"/>
        <c:axId val="1161496625"/>
      </c:stockChart>
      <c:dateAx>
        <c:axId val="637004728"/>
        <c:scaling>
          <c:orientation val="minMax"/>
        </c:scaling>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61496625"/>
      </c:dateAx>
      <c:valAx>
        <c:axId val="11614966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7004728"/>
        <c:majorUnit val="5.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4.png"/><Relationship Id="rId3" Type="http://schemas.openxmlformats.org/officeDocument/2006/relationships/image" Target="../media/image22.pn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image" Target="../media/image1.png"/><Relationship Id="rId10" Type="http://schemas.openxmlformats.org/officeDocument/2006/relationships/image" Target="../media/image4.png"/><Relationship Id="rId9" Type="http://schemas.openxmlformats.org/officeDocument/2006/relationships/image" Target="../media/image15.png"/><Relationship Id="rId5" Type="http://schemas.openxmlformats.org/officeDocument/2006/relationships/chart" Target="../charts/chart5.xml"/><Relationship Id="rId6" Type="http://schemas.openxmlformats.org/officeDocument/2006/relationships/image" Target="../media/Chart6.png"/><Relationship Id="rId7" Type="http://schemas.openxmlformats.org/officeDocument/2006/relationships/chart" Target="../charts/chart6.xml"/><Relationship Id="rId8" Type="http://schemas.openxmlformats.org/officeDocument/2006/relationships/image" Target="../media/Chart8.png"/></Relationships>
</file>

<file path=xl/drawings/_rels/drawing5.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18.png"/><Relationship Id="rId3" Type="http://schemas.openxmlformats.org/officeDocument/2006/relationships/image" Target="../media/image9.png"/><Relationship Id="rId4" Type="http://schemas.openxmlformats.org/officeDocument/2006/relationships/image" Target="../media/image5.png"/><Relationship Id="rId11" Type="http://schemas.openxmlformats.org/officeDocument/2006/relationships/image" Target="../media/image1.png"/><Relationship Id="rId10" Type="http://schemas.openxmlformats.org/officeDocument/2006/relationships/image" Target="../media/image12.png"/><Relationship Id="rId9" Type="http://schemas.openxmlformats.org/officeDocument/2006/relationships/image" Target="../media/image11.png"/><Relationship Id="rId5" Type="http://schemas.openxmlformats.org/officeDocument/2006/relationships/image" Target="../media/image2.png"/><Relationship Id="rId6" Type="http://schemas.openxmlformats.org/officeDocument/2006/relationships/image" Target="../media/image8.png"/><Relationship Id="rId7" Type="http://schemas.openxmlformats.org/officeDocument/2006/relationships/image" Target="../media/image3.png"/><Relationship Id="rId8"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8.png"/><Relationship Id="rId3" Type="http://schemas.openxmlformats.org/officeDocument/2006/relationships/image" Target="../media/image10.png"/><Relationship Id="rId4" Type="http://schemas.openxmlformats.org/officeDocument/2006/relationships/image" Target="../media/image16.png"/><Relationship Id="rId11" Type="http://schemas.openxmlformats.org/officeDocument/2006/relationships/image" Target="../media/image1.png"/><Relationship Id="rId10" Type="http://schemas.openxmlformats.org/officeDocument/2006/relationships/image" Target="../media/image23.png"/><Relationship Id="rId9" Type="http://schemas.openxmlformats.org/officeDocument/2006/relationships/image" Target="../media/image25.png"/><Relationship Id="rId5" Type="http://schemas.openxmlformats.org/officeDocument/2006/relationships/image" Target="../media/image19.png"/><Relationship Id="rId6" Type="http://schemas.openxmlformats.org/officeDocument/2006/relationships/image" Target="../media/image13.png"/><Relationship Id="rId7" Type="http://schemas.openxmlformats.org/officeDocument/2006/relationships/image" Target="../media/image17.png"/><Relationship Id="rId8"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Chart10.png"/><Relationship Id="rId3" Type="http://schemas.openxmlformats.org/officeDocument/2006/relationships/image" Target="../media/image18.png"/><Relationship Id="rId4" Type="http://schemas.openxmlformats.org/officeDocument/2006/relationships/image" Target="../media/image26.png"/><Relationship Id="rId5"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Chart12.png"/><Relationship Id="rId3" Type="http://schemas.openxmlformats.org/officeDocument/2006/relationships/chart" Target="../charts/chart9.xml"/><Relationship Id="rId4" Type="http://schemas.openxmlformats.org/officeDocument/2006/relationships/image" Target="../media/image39.png"/><Relationship Id="rId5" Type="http://schemas.openxmlformats.org/officeDocument/2006/relationships/image" Target="../media/image18.png"/><Relationship Id="rId6" Type="http://schemas.openxmlformats.org/officeDocument/2006/relationships/image" Target="../media/image35.png"/><Relationship Id="rId7" Type="http://schemas.openxmlformats.org/officeDocument/2006/relationships/image" Target="../media/image38.png"/><Relationship Id="rId8"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33.png"/><Relationship Id="rId10" Type="http://schemas.openxmlformats.org/officeDocument/2006/relationships/image" Target="../media/image28.png"/><Relationship Id="rId13" Type="http://schemas.openxmlformats.org/officeDocument/2006/relationships/image" Target="../media/image31.png"/><Relationship Id="rId12" Type="http://schemas.openxmlformats.org/officeDocument/2006/relationships/image" Target="../media/image37.png"/><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 Id="rId9" Type="http://schemas.openxmlformats.org/officeDocument/2006/relationships/image" Target="../media/image18.png"/><Relationship Id="rId14" Type="http://schemas.openxmlformats.org/officeDocument/2006/relationships/image" Target="../media/image1.png"/><Relationship Id="rId5" Type="http://schemas.openxmlformats.org/officeDocument/2006/relationships/image" Target="../media/Chart18.png"/><Relationship Id="rId6" Type="http://schemas.openxmlformats.org/officeDocument/2006/relationships/image" Target="../media/Chart19.png"/><Relationship Id="rId7" Type="http://schemas.openxmlformats.org/officeDocument/2006/relationships/image" Target="../media/Chart20.png"/><Relationship Id="rId8" Type="http://schemas.openxmlformats.org/officeDocument/2006/relationships/image" Target="../media/Chart2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32.png"/><Relationship Id="rId3"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30.png"/><Relationship Id="rId3" Type="http://schemas.openxmlformats.org/officeDocument/2006/relationships/image" Target="../media/image41.png"/><Relationship Id="rId4" Type="http://schemas.openxmlformats.org/officeDocument/2006/relationships/image" Target="../media/image27.png"/><Relationship Id="rId5" Type="http://schemas.openxmlformats.org/officeDocument/2006/relationships/image" Target="../media/image36.png"/><Relationship Id="rId6"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image" Target="../media/image42.png"/><Relationship Id="rId3"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image" Target="../media/image18.png"/><Relationship Id="rId5" Type="http://schemas.openxmlformats.org/officeDocument/2006/relationships/image" Target="../media/image29.png"/><Relationship Id="rId6" Type="http://schemas.openxmlformats.org/officeDocument/2006/relationships/image" Target="../media/image40.png"/><Relationship Id="rId7" Type="http://schemas.openxmlformats.org/officeDocument/2006/relationships/image" Target="../media/image34.png"/><Relationship Id="rId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32</xdr:row>
      <xdr:rowOff>0</xdr:rowOff>
    </xdr:from>
    <xdr:ext cx="571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476250" cy="200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11</xdr:row>
      <xdr:rowOff>0</xdr:rowOff>
    </xdr:from>
    <xdr:ext cx="190500" cy="200025"/>
    <xdr:pic>
      <xdr:nvPicPr>
        <xdr:cNvPr id="0" name="image2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25</xdr:row>
      <xdr:rowOff>0</xdr:rowOff>
    </xdr:from>
    <xdr:ext cx="333375" cy="20002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50</xdr:row>
      <xdr:rowOff>0</xdr:rowOff>
    </xdr:from>
    <xdr:ext cx="571500" cy="200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12</xdr:row>
      <xdr:rowOff>9525</xdr:rowOff>
    </xdr:from>
    <xdr:ext cx="3733800" cy="12287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47625</xdr:colOff>
      <xdr:row>17</xdr:row>
      <xdr:rowOff>104775</xdr:rowOff>
    </xdr:from>
    <xdr:ext cx="2867025" cy="149542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28575</xdr:colOff>
      <xdr:row>19</xdr:row>
      <xdr:rowOff>19050</xdr:rowOff>
    </xdr:from>
    <xdr:ext cx="3733800" cy="118110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47625</xdr:colOff>
      <xdr:row>31</xdr:row>
      <xdr:rowOff>171450</xdr:rowOff>
    </xdr:from>
    <xdr:ext cx="6600825" cy="2324100"/>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47625</xdr:colOff>
      <xdr:row>58</xdr:row>
      <xdr:rowOff>0</xdr:rowOff>
    </xdr:from>
    <xdr:ext cx="6600825" cy="239077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47625</xdr:colOff>
      <xdr:row>78</xdr:row>
      <xdr:rowOff>190500</xdr:rowOff>
    </xdr:from>
    <xdr:ext cx="6477000" cy="1990725"/>
    <xdr:pic>
      <xdr:nvPicPr>
        <xdr:cNvPr id="622136205" name="Chart6"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171450</xdr:colOff>
      <xdr:row>89</xdr:row>
      <xdr:rowOff>447675</xdr:rowOff>
    </xdr:from>
    <xdr:ext cx="6524625" cy="2428875"/>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123825</xdr:colOff>
      <xdr:row>45</xdr:row>
      <xdr:rowOff>647700</xdr:rowOff>
    </xdr:from>
    <xdr:ext cx="6400800" cy="2181225"/>
    <xdr:pic>
      <xdr:nvPicPr>
        <xdr:cNvPr id="1135383807" name="Chart8" title="Gráfico">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3</xdr:row>
      <xdr:rowOff>0</xdr:rowOff>
    </xdr:from>
    <xdr:ext cx="962025" cy="219075"/>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7</xdr:row>
      <xdr:rowOff>0</xdr:rowOff>
    </xdr:from>
    <xdr:ext cx="962025" cy="285750"/>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114</xdr:row>
      <xdr:rowOff>0</xdr:rowOff>
    </xdr:from>
    <xdr:ext cx="571500" cy="200025"/>
    <xdr:pic>
      <xdr:nvPicPr>
        <xdr:cNvPr id="0" name="image1.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257175" cy="200025"/>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23</xdr:row>
      <xdr:rowOff>0</xdr:rowOff>
    </xdr:from>
    <xdr:ext cx="685800" cy="68580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23</xdr:row>
      <xdr:rowOff>0</xdr:rowOff>
    </xdr:from>
    <xdr:ext cx="962025" cy="2476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25</xdr:row>
      <xdr:rowOff>0</xdr:rowOff>
    </xdr:from>
    <xdr:ext cx="685800" cy="68580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25</xdr:row>
      <xdr:rowOff>0</xdr:rowOff>
    </xdr:from>
    <xdr:ext cx="952500" cy="1905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27</xdr:row>
      <xdr:rowOff>0</xdr:rowOff>
    </xdr:from>
    <xdr:ext cx="200025" cy="20002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28</xdr:row>
      <xdr:rowOff>0</xdr:rowOff>
    </xdr:from>
    <xdr:ext cx="962025" cy="1047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31</xdr:row>
      <xdr:rowOff>0</xdr:rowOff>
    </xdr:from>
    <xdr:ext cx="685800" cy="68580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31</xdr:row>
      <xdr:rowOff>0</xdr:rowOff>
    </xdr:from>
    <xdr:ext cx="962025" cy="2286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33</xdr:row>
      <xdr:rowOff>0</xdr:rowOff>
    </xdr:from>
    <xdr:ext cx="685800" cy="68580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33</xdr:row>
      <xdr:rowOff>0</xdr:rowOff>
    </xdr:from>
    <xdr:ext cx="962025" cy="27622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35</xdr:row>
      <xdr:rowOff>0</xdr:rowOff>
    </xdr:from>
    <xdr:ext cx="685800" cy="68580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35</xdr:row>
      <xdr:rowOff>0</xdr:rowOff>
    </xdr:from>
    <xdr:ext cx="962025" cy="25717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37</xdr:row>
      <xdr:rowOff>0</xdr:rowOff>
    </xdr:from>
    <xdr:ext cx="742950" cy="74295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37</xdr:row>
      <xdr:rowOff>0</xdr:rowOff>
    </xdr:from>
    <xdr:ext cx="962025" cy="247650"/>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39</xdr:row>
      <xdr:rowOff>0</xdr:rowOff>
    </xdr:from>
    <xdr:ext cx="200025" cy="20002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40</xdr:row>
      <xdr:rowOff>0</xdr:rowOff>
    </xdr:from>
    <xdr:ext cx="962025" cy="104775"/>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52</xdr:row>
      <xdr:rowOff>0</xdr:rowOff>
    </xdr:from>
    <xdr:ext cx="571500" cy="200025"/>
    <xdr:pic>
      <xdr:nvPicPr>
        <xdr:cNvPr id="0" name="image1.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1190625" cy="2095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7</xdr:row>
      <xdr:rowOff>0</xdr:rowOff>
    </xdr:from>
    <xdr:ext cx="866775" cy="86677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7</xdr:row>
      <xdr:rowOff>0</xdr:rowOff>
    </xdr:from>
    <xdr:ext cx="962025" cy="276225"/>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xdr:row>
      <xdr:rowOff>0</xdr:rowOff>
    </xdr:from>
    <xdr:ext cx="1190625" cy="657225"/>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24</xdr:row>
      <xdr:rowOff>0</xdr:rowOff>
    </xdr:from>
    <xdr:ext cx="1190625" cy="171450"/>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26</xdr:row>
      <xdr:rowOff>0</xdr:rowOff>
    </xdr:from>
    <xdr:ext cx="866775" cy="86677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26</xdr:row>
      <xdr:rowOff>0</xdr:rowOff>
    </xdr:from>
    <xdr:ext cx="962025" cy="190500"/>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42</xdr:row>
      <xdr:rowOff>0</xdr:rowOff>
    </xdr:from>
    <xdr:ext cx="866775" cy="86677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42</xdr:row>
      <xdr:rowOff>0</xdr:rowOff>
    </xdr:from>
    <xdr:ext cx="962025" cy="133350"/>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57</xdr:row>
      <xdr:rowOff>0</xdr:rowOff>
    </xdr:from>
    <xdr:ext cx="866775" cy="86677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57</xdr:row>
      <xdr:rowOff>0</xdr:rowOff>
    </xdr:from>
    <xdr:ext cx="962025" cy="133350"/>
    <xdr:pic>
      <xdr:nvPicPr>
        <xdr:cNvPr id="0" name="image20.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69</xdr:row>
      <xdr:rowOff>0</xdr:rowOff>
    </xdr:from>
    <xdr:ext cx="866775" cy="86677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69</xdr:row>
      <xdr:rowOff>0</xdr:rowOff>
    </xdr:from>
    <xdr:ext cx="962025" cy="114300"/>
    <xdr:pic>
      <xdr:nvPicPr>
        <xdr:cNvPr id="0" name="image2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84</xdr:row>
      <xdr:rowOff>0</xdr:rowOff>
    </xdr:from>
    <xdr:ext cx="866775" cy="86677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84</xdr:row>
      <xdr:rowOff>0</xdr:rowOff>
    </xdr:from>
    <xdr:ext cx="962025" cy="142875"/>
    <xdr:pic>
      <xdr:nvPicPr>
        <xdr:cNvPr id="0" name="image23.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105</xdr:row>
      <xdr:rowOff>0</xdr:rowOff>
    </xdr:from>
    <xdr:ext cx="571500" cy="200025"/>
    <xdr:pic>
      <xdr:nvPicPr>
        <xdr:cNvPr id="0" name="image1.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933450</xdr:colOff>
      <xdr:row>23</xdr:row>
      <xdr:rowOff>161925</xdr:rowOff>
    </xdr:from>
    <xdr:ext cx="4752975" cy="1952625"/>
    <xdr:graphicFrame>
      <xdr:nvGraphicFramePr>
        <xdr:cNvPr id="9"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933450</xdr:colOff>
      <xdr:row>12</xdr:row>
      <xdr:rowOff>171450</xdr:rowOff>
    </xdr:from>
    <xdr:ext cx="4752975" cy="1504950"/>
    <xdr:pic>
      <xdr:nvPicPr>
        <xdr:cNvPr id="849084964" name="Chart10"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8</xdr:row>
      <xdr:rowOff>0</xdr:rowOff>
    </xdr:from>
    <xdr:ext cx="866775" cy="8667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8</xdr:row>
      <xdr:rowOff>0</xdr:rowOff>
    </xdr:from>
    <xdr:ext cx="962025" cy="247650"/>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43</xdr:row>
      <xdr:rowOff>0</xdr:rowOff>
    </xdr:from>
    <xdr:ext cx="571500" cy="2000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533400</xdr:colOff>
      <xdr:row>38</xdr:row>
      <xdr:rowOff>47625</xdr:rowOff>
    </xdr:from>
    <xdr:ext cx="4219575" cy="2085975"/>
    <xdr:graphicFrame>
      <xdr:nvGraphicFramePr>
        <xdr:cNvPr id="11"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9525</xdr:colOff>
      <xdr:row>79</xdr:row>
      <xdr:rowOff>152400</xdr:rowOff>
    </xdr:from>
    <xdr:ext cx="6896100" cy="2400300"/>
    <xdr:pic>
      <xdr:nvPicPr>
        <xdr:cNvPr id="870389588" name="Chart1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495300</xdr:colOff>
      <xdr:row>57</xdr:row>
      <xdr:rowOff>0</xdr:rowOff>
    </xdr:from>
    <xdr:ext cx="5229225" cy="2686050"/>
    <xdr:graphicFrame>
      <xdr:nvGraphicFramePr>
        <xdr:cNvPr id="13" name="Chart 1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5</xdr:row>
      <xdr:rowOff>0</xdr:rowOff>
    </xdr:from>
    <xdr:ext cx="962025" cy="371475"/>
    <xdr:pic>
      <xdr:nvPicPr>
        <xdr:cNvPr id="0" name="image39.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8</xdr:row>
      <xdr:rowOff>0</xdr:rowOff>
    </xdr:from>
    <xdr:ext cx="866775" cy="866775"/>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8</xdr:row>
      <xdr:rowOff>0</xdr:rowOff>
    </xdr:from>
    <xdr:ext cx="962025" cy="180975"/>
    <xdr:pic>
      <xdr:nvPicPr>
        <xdr:cNvPr id="0" name="image3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14</xdr:row>
      <xdr:rowOff>0</xdr:rowOff>
    </xdr:from>
    <xdr:ext cx="552450" cy="200025"/>
    <xdr:pic>
      <xdr:nvPicPr>
        <xdr:cNvPr id="0" name="image38.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100</xdr:row>
      <xdr:rowOff>0</xdr:rowOff>
    </xdr:from>
    <xdr:ext cx="571500" cy="200025"/>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9</xdr:row>
      <xdr:rowOff>0</xdr:rowOff>
    </xdr:from>
    <xdr:ext cx="571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6</xdr:row>
      <xdr:rowOff>342900</xdr:rowOff>
    </xdr:from>
    <xdr:ext cx="6886575" cy="1571625"/>
    <xdr:graphicFrame>
      <xdr:nvGraphicFramePr>
        <xdr:cNvPr id="14" name="Chart 1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19050</xdr:colOff>
      <xdr:row>16</xdr:row>
      <xdr:rowOff>0</xdr:rowOff>
    </xdr:from>
    <xdr:ext cx="6886575" cy="2000250"/>
    <xdr:graphicFrame>
      <xdr:nvGraphicFramePr>
        <xdr:cNvPr id="15" name="Chart 15"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19050</xdr:colOff>
      <xdr:row>64</xdr:row>
      <xdr:rowOff>314325</xdr:rowOff>
    </xdr:from>
    <xdr:ext cx="4848225" cy="2619375"/>
    <xdr:graphicFrame>
      <xdr:nvGraphicFramePr>
        <xdr:cNvPr id="16" name="Chart 16"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19050</xdr:colOff>
      <xdr:row>81</xdr:row>
      <xdr:rowOff>47625</xdr:rowOff>
    </xdr:from>
    <xdr:ext cx="4848225" cy="2895600"/>
    <xdr:graphicFrame>
      <xdr:nvGraphicFramePr>
        <xdr:cNvPr id="17" name="Chart 17"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19050</xdr:colOff>
      <xdr:row>97</xdr:row>
      <xdr:rowOff>9525</xdr:rowOff>
    </xdr:from>
    <xdr:ext cx="3352800" cy="1571625"/>
    <xdr:pic>
      <xdr:nvPicPr>
        <xdr:cNvPr id="1663080736" name="Chart18"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19050</xdr:colOff>
      <xdr:row>105</xdr:row>
      <xdr:rowOff>28575</xdr:rowOff>
    </xdr:from>
    <xdr:ext cx="3352800" cy="1743075"/>
    <xdr:pic>
      <xdr:nvPicPr>
        <xdr:cNvPr id="1889767717" name="Chart19"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457200</xdr:colOff>
      <xdr:row>105</xdr:row>
      <xdr:rowOff>28575</xdr:rowOff>
    </xdr:from>
    <xdr:ext cx="3390900" cy="1743075"/>
    <xdr:pic>
      <xdr:nvPicPr>
        <xdr:cNvPr id="1344789407" name="Chart20" title="Gráfico">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457200</xdr:colOff>
      <xdr:row>97</xdr:row>
      <xdr:rowOff>9525</xdr:rowOff>
    </xdr:from>
    <xdr:ext cx="3390900" cy="1619250"/>
    <xdr:pic>
      <xdr:nvPicPr>
        <xdr:cNvPr id="32019482" name="Chart21" title="Gráfico">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3</xdr:row>
      <xdr:rowOff>0</xdr:rowOff>
    </xdr:from>
    <xdr:ext cx="866775" cy="866775"/>
    <xdr:pic>
      <xdr:nvPicPr>
        <xdr:cNvPr id="0" name="image18.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3</xdr:row>
      <xdr:rowOff>0</xdr:rowOff>
    </xdr:from>
    <xdr:ext cx="962025" cy="285750"/>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5</xdr:row>
      <xdr:rowOff>0</xdr:rowOff>
    </xdr:from>
    <xdr:ext cx="866775" cy="866775"/>
    <xdr:pic>
      <xdr:nvPicPr>
        <xdr:cNvPr id="0" name="image18.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5</xdr:row>
      <xdr:rowOff>0</xdr:rowOff>
    </xdr:from>
    <xdr:ext cx="962025" cy="276225"/>
    <xdr:pic>
      <xdr:nvPicPr>
        <xdr:cNvPr id="0" name="image33.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29</xdr:row>
      <xdr:rowOff>0</xdr:rowOff>
    </xdr:from>
    <xdr:ext cx="866775" cy="866775"/>
    <xdr:pic>
      <xdr:nvPicPr>
        <xdr:cNvPr id="0" name="image18.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29</xdr:row>
      <xdr:rowOff>0</xdr:rowOff>
    </xdr:from>
    <xdr:ext cx="962025" cy="342900"/>
    <xdr:pic>
      <xdr:nvPicPr>
        <xdr:cNvPr id="0" name="image3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31</xdr:row>
      <xdr:rowOff>0</xdr:rowOff>
    </xdr:from>
    <xdr:ext cx="866775" cy="866775"/>
    <xdr:pic>
      <xdr:nvPicPr>
        <xdr:cNvPr id="0" name="image18.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31</xdr:row>
      <xdr:rowOff>0</xdr:rowOff>
    </xdr:from>
    <xdr:ext cx="962025" cy="342900"/>
    <xdr:pic>
      <xdr:nvPicPr>
        <xdr:cNvPr id="0" name="image31.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135</xdr:row>
      <xdr:rowOff>0</xdr:rowOff>
    </xdr:from>
    <xdr:ext cx="571500" cy="200025"/>
    <xdr:pic>
      <xdr:nvPicPr>
        <xdr:cNvPr id="0" name="image1.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866775" cy="866775"/>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xdr:row>
      <xdr:rowOff>0</xdr:rowOff>
    </xdr:from>
    <xdr:ext cx="962025" cy="171450"/>
    <xdr:pic>
      <xdr:nvPicPr>
        <xdr:cNvPr id="0" name="image3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11</xdr:row>
      <xdr:rowOff>0</xdr:rowOff>
    </xdr:from>
    <xdr:ext cx="571500"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866775" cy="866775"/>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962025" cy="352425"/>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10</xdr:row>
      <xdr:rowOff>0</xdr:rowOff>
    </xdr:from>
    <xdr:ext cx="990600" cy="6667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10</xdr:row>
      <xdr:rowOff>0</xdr:rowOff>
    </xdr:from>
    <xdr:ext cx="1028700" cy="304800"/>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11</xdr:row>
      <xdr:rowOff>0</xdr:rowOff>
    </xdr:from>
    <xdr:ext cx="866775" cy="866775"/>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11</xdr:row>
      <xdr:rowOff>0</xdr:rowOff>
    </xdr:from>
    <xdr:ext cx="962025" cy="200025"/>
    <xdr:pic>
      <xdr:nvPicPr>
        <xdr:cNvPr id="0" name="image36.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31</xdr:row>
      <xdr:rowOff>0</xdr:rowOff>
    </xdr:from>
    <xdr:ext cx="571500" cy="2000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30</xdr:row>
      <xdr:rowOff>180975</xdr:rowOff>
    </xdr:from>
    <xdr:ext cx="6838950" cy="1990725"/>
    <xdr:graphicFrame>
      <xdr:nvGraphicFramePr>
        <xdr:cNvPr id="22" name="Chart 2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3</xdr:row>
      <xdr:rowOff>0</xdr:rowOff>
    </xdr:from>
    <xdr:ext cx="361950" cy="200025"/>
    <xdr:pic>
      <xdr:nvPicPr>
        <xdr:cNvPr id="0" name="image4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52</xdr:row>
      <xdr:rowOff>0</xdr:rowOff>
    </xdr:from>
    <xdr:ext cx="571500"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36</xdr:row>
      <xdr:rowOff>180975</xdr:rowOff>
    </xdr:from>
    <xdr:ext cx="1781175" cy="2409825"/>
    <xdr:graphicFrame>
      <xdr:nvGraphicFramePr>
        <xdr:cNvPr id="23" name="Chart 2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323850</xdr:colOff>
      <xdr:row>37</xdr:row>
      <xdr:rowOff>9525</xdr:rowOff>
    </xdr:from>
    <xdr:ext cx="1781175" cy="2343150"/>
    <xdr:graphicFrame>
      <xdr:nvGraphicFramePr>
        <xdr:cNvPr id="24" name="Chart 2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361950</xdr:colOff>
      <xdr:row>36</xdr:row>
      <xdr:rowOff>180975</xdr:rowOff>
    </xdr:from>
    <xdr:ext cx="2867025" cy="2438400"/>
    <xdr:graphicFrame>
      <xdr:nvGraphicFramePr>
        <xdr:cNvPr id="25" name="Chart 25"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0</xdr:colOff>
      <xdr:row>6</xdr:row>
      <xdr:rowOff>0</xdr:rowOff>
    </xdr:from>
    <xdr:ext cx="866775" cy="86677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xdr:row>
      <xdr:rowOff>0</xdr:rowOff>
    </xdr:from>
    <xdr:ext cx="676275" cy="95250"/>
    <xdr:pic>
      <xdr:nvPicPr>
        <xdr:cNvPr id="0" name="image29.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xdr:row>
      <xdr:rowOff>0</xdr:rowOff>
    </xdr:from>
    <xdr:ext cx="866775" cy="86677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676275" cy="95250"/>
    <xdr:pic>
      <xdr:nvPicPr>
        <xdr:cNvPr id="0" name="image40.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11</xdr:row>
      <xdr:rowOff>0</xdr:rowOff>
    </xdr:from>
    <xdr:ext cx="352425" cy="200025"/>
    <xdr:pic>
      <xdr:nvPicPr>
        <xdr:cNvPr id="0" name="image34.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56</xdr:row>
      <xdr:rowOff>0</xdr:rowOff>
    </xdr:from>
    <xdr:ext cx="571500" cy="200025"/>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C32" sheet="dados"/>
  </cacheSource>
  <cacheFields>
    <cacheField name="Temperatura" numFmtId="4">
      <sharedItems containsSemiMixedTypes="0" containsString="0" containsNumber="1" containsInteger="1">
        <n v="26.0"/>
        <n v="28.0"/>
        <n v="29.0"/>
        <n v="18.0"/>
        <n v="14.0"/>
        <n v="13.0"/>
        <n v="10.0"/>
        <n v="4.0"/>
        <n v="3.0"/>
        <n v="6.0"/>
        <n v="12.0"/>
        <n v="19.0"/>
        <n v="30.0"/>
        <n v="31.0"/>
        <n v="15.0"/>
        <n v="8.0"/>
        <n v="5.0"/>
        <n v="7.0"/>
        <n v="11.0"/>
        <n v="17.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1:K32" sheet="dados"/>
  </cacheSource>
  <cacheFields>
    <cacheField name="Tipo Falha" numFmtId="0">
      <sharedItems>
        <s v="Costura"/>
        <s v="Montagem"/>
        <s v="Varetas"/>
        <s v="Tecido"/>
      </sharedItems>
    </cacheField>
    <cacheField name="Qtde Falhas" numFmtId="3">
      <sharedItems containsSemiMixedTypes="0" containsString="0" containsNumber="1" containsInteger="1">
        <n v="5.0"/>
        <n v="4.0"/>
        <n v="8.0"/>
        <n v="9.0"/>
        <n v="7.0"/>
        <n v="6.0"/>
        <n v="10.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45:D176" sheet="dados"/>
  </cacheSource>
  <cacheFields>
    <cacheField name="Prep" numFmtId="4">
      <sharedItems containsSemiMixedTypes="0" containsString="0" containsNumber="1" containsInteger="1">
        <n v="42.0"/>
        <n v="45.0"/>
        <n v="49.0"/>
        <n v="50.0"/>
        <n v="54.0"/>
        <n v="56.0"/>
        <n v="58.0"/>
        <n v="62.0"/>
        <n v="63.0"/>
        <n v="74.0"/>
        <n v="78.0"/>
        <n v="79.0"/>
        <n v="80.0"/>
        <n v="82.0"/>
        <n v="84.0"/>
        <n v="87.0"/>
        <n v="91.0"/>
        <n v="92.0"/>
        <n v="100.0"/>
        <n v="102.0"/>
        <n v="107.0"/>
        <n v="110.0"/>
        <n v="112.0"/>
        <n v="118.0"/>
        <n v="120.0"/>
      </sharedItems>
    </cacheField>
    <cacheField name="Temp" numFmtId="4">
      <sharedItems containsSemiMixedTypes="0" containsString="0" containsNumber="1" containsInteger="1">
        <n v="3.0"/>
        <n v="4.0"/>
        <n v="5.0"/>
        <n v="6.0"/>
        <n v="7.0"/>
        <n v="8.0"/>
        <n v="10.0"/>
        <n v="11.0"/>
        <n v="12.0"/>
        <n v="13.0"/>
        <n v="14.0"/>
        <n v="15.0"/>
        <n v="17.0"/>
        <n v="18.0"/>
        <n v="19.0"/>
        <n v="26.0"/>
        <n v="28.0"/>
        <n v="29.0"/>
        <n v="30.0"/>
        <n v="31.0"/>
      </sharedItems>
    </cacheField>
    <cacheField name="Vento" numFmtId="4">
      <sharedItems containsSemiMixedTypes="0" containsString="0" containsNumber="1" containsInteger="1">
        <n v="10.0"/>
        <n v="11.0"/>
        <n v="12.0"/>
        <n v="13.0"/>
        <n v="14.0"/>
        <n v="15.0"/>
        <n v="16.0"/>
        <n v="17.0"/>
        <n v="18.0"/>
        <n v="19.0"/>
        <n v="28.0"/>
        <n v="3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dados" cacheId="0" dataCaption="" compact="0" compactData="0">
  <location ref="Y16:Z37" firstHeaderRow="0" firstDataRow="1" firstDataCol="0"/>
  <pivotFields>
    <pivotField name="Temp." axis="axisRow" dataField="1" compact="0" numFmtId="4" outline="0" multipleItemSelectionAllowed="1" showAll="0" sortType="ascending">
      <items>
        <item x="8"/>
        <item x="7"/>
        <item x="16"/>
        <item x="9"/>
        <item x="17"/>
        <item x="15"/>
        <item x="6"/>
        <item x="18"/>
        <item x="10"/>
        <item x="5"/>
        <item x="4"/>
        <item x="14"/>
        <item x="19"/>
        <item x="3"/>
        <item x="11"/>
        <item x="0"/>
        <item x="1"/>
        <item x="2"/>
        <item x="12"/>
        <item x="13"/>
        <item t="default"/>
      </items>
    </pivotField>
  </pivotFields>
  <rowFields>
    <field x="0"/>
  </rowFields>
  <dataFields>
    <dataField name="Freq." fld="0" subtotal="count" baseField="0"/>
  </dataFields>
</pivotTableDefinition>
</file>

<file path=xl/pivotTables/pivotTable2.xml><?xml version="1.0" encoding="utf-8"?>
<pivotTableDefinition xmlns="http://schemas.openxmlformats.org/spreadsheetml/2006/main" name="dados 2" cacheId="1" dataCaption="" compact="0" compactData="0">
  <location ref="F41:G46" firstHeaderRow="0" firstDataRow="1" firstDataCol="0"/>
  <pivotFields>
    <pivotField name="Tipo Falha" axis="axisRow" compact="0" outline="0" multipleItemSelectionAllowed="1" showAll="0" sortType="ascending">
      <items>
        <item x="0"/>
        <item x="1"/>
        <item x="3"/>
        <item x="2"/>
        <item t="default"/>
      </items>
    </pivotField>
    <pivotField name="Qtde Falhas" dataField="1" compact="0" numFmtId="3" outline="0" multipleItemSelectionAllowed="1" showAll="0">
      <items>
        <item x="0"/>
        <item x="1"/>
        <item x="2"/>
        <item x="3"/>
        <item x="4"/>
        <item x="5"/>
        <item x="6"/>
        <item t="default"/>
      </items>
    </pivotField>
  </pivotFields>
  <rowFields>
    <field x="0"/>
  </rowFields>
  <dataFields>
    <dataField name="SUM of Qtde Falhas" fld="1" baseField="0"/>
  </dataFields>
</pivotTableDefinition>
</file>

<file path=xl/pivotTables/pivotTable3.xml><?xml version="1.0" encoding="utf-8"?>
<pivotTableDefinition xmlns="http://schemas.openxmlformats.org/spreadsheetml/2006/main" name="dados 3" cacheId="2" dataCaption="" compact="0" compactData="0">
  <location ref="M146:N172" firstHeaderRow="0" firstDataRow="1" firstDataCol="0"/>
  <pivotFields>
    <pivotField name="Prep" axis="axisRow" dataField="1" compact="0" numFmtId="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t="default"/>
      </items>
    </pivotField>
    <pivotField name="Temp" compact="0" numFmtId="4" outline="0" multipleItemSelectionAllowed="1" showAll="0">
      <items>
        <item x="0"/>
        <item x="1"/>
        <item x="2"/>
        <item x="3"/>
        <item x="4"/>
        <item x="5"/>
        <item x="6"/>
        <item x="7"/>
        <item x="8"/>
        <item x="9"/>
        <item x="10"/>
        <item x="11"/>
        <item x="12"/>
        <item x="13"/>
        <item x="14"/>
        <item x="15"/>
        <item x="16"/>
        <item x="17"/>
        <item x="18"/>
        <item x="19"/>
        <item t="default"/>
      </items>
    </pivotField>
    <pivotField name="Vento" compact="0" numFmtId="4" outline="0" multipleItemSelectionAllowed="1" showAll="0">
      <items>
        <item x="0"/>
        <item x="1"/>
        <item x="2"/>
        <item x="3"/>
        <item x="4"/>
        <item x="5"/>
        <item x="6"/>
        <item x="7"/>
        <item x="8"/>
        <item x="9"/>
        <item x="10"/>
        <item x="11"/>
        <item t="default"/>
      </items>
    </pivotField>
  </pivotFields>
  <rowFields>
    <field x="0"/>
  </rowFields>
  <dataFields>
    <dataField name="COUNTA of Prep"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ort.google.com/a/users/answer/9282959?visit_id=639046352866349125-1576568083&amp;hl=pt-BR&amp;rd=1" TargetMode="External"/><Relationship Id="rId2" Type="http://schemas.openxmlformats.org/officeDocument/2006/relationships/hyperlink" Target="https://support.google.com/a/users/answer/9282959?visit_id=639046352866349125-1576568083&amp;hl=pt-BR&amp;rd=1" TargetMode="External"/><Relationship Id="rId3" Type="http://schemas.openxmlformats.org/officeDocument/2006/relationships/hyperlink" Target="https://support.google.com/a/users/answer/9282959?visit_id=639046352866349125-1576568083&amp;hl=pt-BR&amp;rd=1" TargetMode="External"/><Relationship Id="rId4" Type="http://schemas.openxmlformats.org/officeDocument/2006/relationships/hyperlink" Target="https://sheets.google.com/" TargetMode="External"/><Relationship Id="rId5" Type="http://schemas.openxmlformats.org/officeDocument/2006/relationships/hyperlink" Target="https://youtube.com/playlist?list=PLJy0LHDLpgHHNAMPwE4jGxAmpF4bBnm-E&amp;si=XxoDKiIWiZsVoBEe" TargetMode="External"/><Relationship Id="rId6" Type="http://schemas.openxmlformats.org/officeDocument/2006/relationships/hyperlink" Target="http://creativecommons.org/licenses/by-sa/4.0/"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en.wikipedia.org/wiki/Descriptive_statistics" TargetMode="External"/><Relationship Id="rId3" Type="http://schemas.openxmlformats.org/officeDocument/2006/relationships/hyperlink" Target="https://en.wikipedia.org/wiki/Statistical_inference" TargetMode="External"/><Relationship Id="rId4" Type="http://schemas.openxmlformats.org/officeDocument/2006/relationships/hyperlink" Target="https://en.wikipedia.org/wiki/Univariate" TargetMode="External"/><Relationship Id="rId9" Type="http://schemas.openxmlformats.org/officeDocument/2006/relationships/vmlDrawing" Target="../drawings/vmlDrawing2.vml"/><Relationship Id="rId5" Type="http://schemas.openxmlformats.org/officeDocument/2006/relationships/hyperlink" Target="https://en.wikipedia.org/wiki/Bivariate_analysis" TargetMode="External"/><Relationship Id="rId6" Type="http://schemas.openxmlformats.org/officeDocument/2006/relationships/hyperlink" Target="https://en.wikipedia.org/wiki/Multivariate_statistics" TargetMode="External"/><Relationship Id="rId7" Type="http://schemas.openxmlformats.org/officeDocument/2006/relationships/hyperlink" Target="http://creativecommons.org/licenses/by-sa/4.0/"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t.wikipedia.org/wiki/Vari%C3%A1vel_(estat%C3%ADstica)" TargetMode="External"/><Relationship Id="rId2" Type="http://schemas.openxmlformats.org/officeDocument/2006/relationships/hyperlink" Target="https://pt.wikipedia.org/wiki/Distribui%C3%A7%C3%A3o_de_frequ%C3%AAncias" TargetMode="External"/><Relationship Id="rId3" Type="http://schemas.openxmlformats.org/officeDocument/2006/relationships/hyperlink" Target="https://pt.wikipedia.org/wiki/Gr%C3%A1fico_de_barras" TargetMode="External"/><Relationship Id="rId4" Type="http://schemas.openxmlformats.org/officeDocument/2006/relationships/hyperlink" Target="https://en.wikipedia.org/wiki/Pie_chart" TargetMode="External"/><Relationship Id="rId9" Type="http://schemas.openxmlformats.org/officeDocument/2006/relationships/drawing" Target="../drawings/drawing4.xml"/><Relationship Id="rId5" Type="http://schemas.openxmlformats.org/officeDocument/2006/relationships/hyperlink" Target="https://en.wikipedia.org/wiki/Line_chart" TargetMode="External"/><Relationship Id="rId6" Type="http://schemas.openxmlformats.org/officeDocument/2006/relationships/hyperlink" Target="https://pt.wikipedia.org/wiki/Histograma" TargetMode="External"/><Relationship Id="rId7" Type="http://schemas.openxmlformats.org/officeDocument/2006/relationships/hyperlink" Target="https://en.wikipedia.org/wiki/Scatter_plot" TargetMode="External"/><Relationship Id="rId8" Type="http://schemas.openxmlformats.org/officeDocument/2006/relationships/hyperlink" Target="http://creativecommons.org/licenses/by-sa/4.0/" TargetMode="External"/></Relationships>
</file>

<file path=xl/worksheets/_rels/sheet5.xml.rels><?xml version="1.0" encoding="UTF-8" standalone="yes"?><Relationships xmlns="http://schemas.openxmlformats.org/package/2006/relationships"><Relationship Id="rId10" Type="http://schemas.openxmlformats.org/officeDocument/2006/relationships/vmlDrawing" Target="../drawings/vmlDrawing3.vml"/><Relationship Id="rId1" Type="http://schemas.openxmlformats.org/officeDocument/2006/relationships/comments" Target="../comments3.xml"/><Relationship Id="rId2" Type="http://schemas.openxmlformats.org/officeDocument/2006/relationships/hyperlink" Target="https://en.wikipedia.org/wiki/Central_tendency" TargetMode="External"/><Relationship Id="rId3" Type="http://schemas.openxmlformats.org/officeDocument/2006/relationships/hyperlink" Target="https://en.wikipedia.org/wiki/Arithmetic_mean" TargetMode="External"/><Relationship Id="rId4" Type="http://schemas.openxmlformats.org/officeDocument/2006/relationships/hyperlink" Target="https://en.wikipedia.org/wiki/Median" TargetMode="External"/><Relationship Id="rId9" Type="http://schemas.openxmlformats.org/officeDocument/2006/relationships/drawing" Target="../drawings/drawing5.xml"/><Relationship Id="rId5" Type="http://schemas.openxmlformats.org/officeDocument/2006/relationships/hyperlink" Target="https://en.wikipedia.org/wiki/Mode_(statistics)" TargetMode="External"/><Relationship Id="rId6" Type="http://schemas.openxmlformats.org/officeDocument/2006/relationships/hyperlink" Target="https://en.wikipedia.org/wiki/Harmonic_mean" TargetMode="External"/><Relationship Id="rId7" Type="http://schemas.openxmlformats.org/officeDocument/2006/relationships/hyperlink" Target="https://en.wikipedia.org/wiki/Weighted_arithmetic_mean" TargetMode="External"/><Relationship Id="rId8" Type="http://schemas.openxmlformats.org/officeDocument/2006/relationships/hyperlink" Target="http://creativecommons.org/licenses/by-sa/4.0/"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en.wikipedia.org/wiki/Generalized_mean" TargetMode="External"/><Relationship Id="rId3" Type="http://schemas.openxmlformats.org/officeDocument/2006/relationships/hyperlink" Target="https://en.wikipedia.org/wiki/Harmonic_mean" TargetMode="External"/><Relationship Id="rId4" Type="http://schemas.openxmlformats.org/officeDocument/2006/relationships/hyperlink" Target="https://en.wikipedia.org/wiki/Geometric_mean" TargetMode="External"/><Relationship Id="rId9" Type="http://schemas.openxmlformats.org/officeDocument/2006/relationships/vmlDrawing" Target="../drawings/vmlDrawing4.vml"/><Relationship Id="rId5" Type="http://schemas.openxmlformats.org/officeDocument/2006/relationships/hyperlink" Target="https://en.wikipedia.org/wiki/Arithmetic_mean" TargetMode="External"/><Relationship Id="rId6" Type="http://schemas.openxmlformats.org/officeDocument/2006/relationships/hyperlink" Target="https://en.wikipedia.org/wiki/Root_mean_square" TargetMode="External"/><Relationship Id="rId7" Type="http://schemas.openxmlformats.org/officeDocument/2006/relationships/hyperlink" Target="http://creativecommons.org/licenses/by-sa/4.0/"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en.wikipedia.org/wiki/Arithmetic_mean" TargetMode="External"/><Relationship Id="rId3" Type="http://schemas.openxmlformats.org/officeDocument/2006/relationships/hyperlink" Target="https://en.wikipedia.org/wiki/Median" TargetMode="External"/><Relationship Id="rId4" Type="http://schemas.openxmlformats.org/officeDocument/2006/relationships/hyperlink" Target="https://en.wikipedia.org/wiki/Outlier" TargetMode="External"/><Relationship Id="rId5" Type="http://schemas.openxmlformats.org/officeDocument/2006/relationships/hyperlink" Target="http://creativecommons.org/licenses/by-sa/4.0/"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en.wikipedia.org/wiki/Mode_(statistics)" TargetMode="External"/><Relationship Id="rId3" Type="http://schemas.openxmlformats.org/officeDocument/2006/relationships/hyperlink" Target="https://en.wikipedia.org/wiki/Summary_statistics" TargetMode="External"/><Relationship Id="rId4" Type="http://schemas.openxmlformats.org/officeDocument/2006/relationships/hyperlink" Target="http://creativecommons.org/licenses/by-sa/4.0/" TargetMode="External"/><Relationship Id="rId5" Type="http://schemas.openxmlformats.org/officeDocument/2006/relationships/drawing" Target="../drawings/drawing8.xml"/><Relationship Id="rId6"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hyperlink" Target="https://en.wikipedia.org/wiki/Statistical_dispersion" TargetMode="External"/><Relationship Id="rId2" Type="http://schemas.openxmlformats.org/officeDocument/2006/relationships/hyperlink" Target="http://creativecommons.org/licenses/by-sa/4.0/"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en.wikipedia.org/wiki/Variance" TargetMode="External"/><Relationship Id="rId3" Type="http://schemas.openxmlformats.org/officeDocument/2006/relationships/hyperlink" Target="https://en.wikipedia.org/wiki/Standard_deviation" TargetMode="External"/><Relationship Id="rId4" Type="http://schemas.openxmlformats.org/officeDocument/2006/relationships/hyperlink" Target="https://en.wikipedia.org/wiki/Chebyshev%27s_inequality" TargetMode="External"/><Relationship Id="rId5" Type="http://schemas.openxmlformats.org/officeDocument/2006/relationships/hyperlink" Target="https://en.wikipedia.org/wiki/Probability_distribution" TargetMode="External"/><Relationship Id="rId6" Type="http://schemas.openxmlformats.org/officeDocument/2006/relationships/hyperlink" Target="http://creativecommons.org/licenses/by-sa/4.0/" TargetMode="External"/><Relationship Id="rId7" Type="http://schemas.openxmlformats.org/officeDocument/2006/relationships/drawing" Target="../drawings/drawing10.xml"/><Relationship Id="rId8"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en.wikipedia.org/wiki/Range_(statistics)" TargetMode="External"/><Relationship Id="rId3" Type="http://schemas.openxmlformats.org/officeDocument/2006/relationships/hyperlink" Target="http://creativecommons.org/licenses/by-sa/4.0/" TargetMode="External"/><Relationship Id="rId4" Type="http://schemas.openxmlformats.org/officeDocument/2006/relationships/drawing" Target="../drawings/drawing11.xml"/><Relationship Id="rId5"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en.wikipedia.org/wiki/Quantile" TargetMode="External"/><Relationship Id="rId3" Type="http://schemas.openxmlformats.org/officeDocument/2006/relationships/hyperlink" Target="https://pt.wikipedia.org/wiki/Interpola%C3%A7%C3%A3o_linear" TargetMode="External"/><Relationship Id="rId4" Type="http://schemas.openxmlformats.org/officeDocument/2006/relationships/hyperlink" Target="http://creativecommons.org/licenses/by-sa/4.0/" TargetMode="External"/><Relationship Id="rId5" Type="http://schemas.openxmlformats.org/officeDocument/2006/relationships/drawing" Target="../drawings/drawing12.xml"/><Relationship Id="rId6"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0" Type="http://schemas.openxmlformats.org/officeDocument/2006/relationships/vmlDrawing" Target="../drawings/vmlDrawing10.vml"/><Relationship Id="rId1" Type="http://schemas.openxmlformats.org/officeDocument/2006/relationships/comments" Target="../comments10.xml"/><Relationship Id="rId2" Type="http://schemas.openxmlformats.org/officeDocument/2006/relationships/hyperlink" Target="https://www.sigmamagic.com/blogs/what-are-quartiles/" TargetMode="External"/><Relationship Id="rId3" Type="http://schemas.openxmlformats.org/officeDocument/2006/relationships/hyperlink" Target="https://en.wikipedia.org/wiki/Quartile" TargetMode="External"/><Relationship Id="rId4" Type="http://schemas.openxmlformats.org/officeDocument/2006/relationships/hyperlink" Target="https://en.wikipedia.org/wiki/Interquartile_range" TargetMode="External"/><Relationship Id="rId9" Type="http://schemas.openxmlformats.org/officeDocument/2006/relationships/drawing" Target="../drawings/drawing13.xml"/><Relationship Id="rId5" Type="http://schemas.openxmlformats.org/officeDocument/2006/relationships/hyperlink" Target="https://en.wikipedia.org/wiki/Chebyshev%27s_inequality" TargetMode="External"/><Relationship Id="rId6" Type="http://schemas.openxmlformats.org/officeDocument/2006/relationships/hyperlink" Target="https://en.wikipedia.org/wiki/Probability_distribution" TargetMode="External"/><Relationship Id="rId7" Type="http://schemas.openxmlformats.org/officeDocument/2006/relationships/hyperlink" Target="https://en.wikipedia.org/wiki/Five-number_summary" TargetMode="External"/><Relationship Id="rId8" Type="http://schemas.openxmlformats.org/officeDocument/2006/relationships/hyperlink" Target="http://creativecommons.org/licenses/by-sa/4.0/" TargetMode="Externa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en.wikipedia.org/wiki/Outlier" TargetMode="External"/><Relationship Id="rId3" Type="http://schemas.openxmlformats.org/officeDocument/2006/relationships/hyperlink" Target="http://creativecommons.org/licenses/by-sa/4.0/" TargetMode="External"/><Relationship Id="rId4" Type="http://schemas.openxmlformats.org/officeDocument/2006/relationships/drawing" Target="../drawings/drawing14.xml"/><Relationship Id="rId5"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9" max="9" width="2.5"/>
    <col customWidth="1" min="10" max="10" width="4.63"/>
  </cols>
  <sheetData>
    <row r="1" ht="10.5" customHeight="1">
      <c r="A1" s="1"/>
      <c r="B1" s="1"/>
      <c r="C1" s="1"/>
      <c r="D1" s="1"/>
      <c r="E1" s="1"/>
      <c r="F1" s="1"/>
      <c r="G1" s="1"/>
      <c r="H1" s="1"/>
      <c r="I1" s="1"/>
    </row>
    <row r="2">
      <c r="A2" s="1"/>
      <c r="B2" s="1" t="s">
        <v>0</v>
      </c>
      <c r="I2" s="1"/>
    </row>
    <row r="3">
      <c r="A3" s="2"/>
      <c r="B3" s="2" t="s">
        <v>1</v>
      </c>
      <c r="I3" s="2"/>
    </row>
    <row r="4">
      <c r="A4" s="3"/>
      <c r="B4" s="3"/>
      <c r="C4" s="3"/>
      <c r="D4" s="3"/>
      <c r="E4" s="3"/>
      <c r="F4" s="3"/>
      <c r="G4" s="3"/>
      <c r="H4" s="3"/>
      <c r="I4" s="3"/>
    </row>
    <row r="5">
      <c r="A5" s="4"/>
      <c r="B5" s="4" t="s">
        <v>2</v>
      </c>
      <c r="I5" s="4"/>
    </row>
    <row r="6">
      <c r="A6" s="5"/>
      <c r="B6" s="5" t="s">
        <v>3</v>
      </c>
      <c r="I6" s="5"/>
    </row>
    <row r="7">
      <c r="A7" s="6"/>
      <c r="B7" s="6"/>
      <c r="C7" s="7"/>
      <c r="D7" s="7"/>
      <c r="E7" s="7"/>
      <c r="F7" s="7"/>
      <c r="G7" s="7"/>
      <c r="H7" s="7"/>
      <c r="I7" s="7"/>
    </row>
    <row r="8">
      <c r="A8" s="6"/>
      <c r="B8" s="6" t="s">
        <v>4</v>
      </c>
      <c r="C8" s="7"/>
      <c r="D8" s="7"/>
      <c r="E8" s="7"/>
      <c r="F8" s="7"/>
      <c r="G8" s="7"/>
      <c r="H8" s="7"/>
      <c r="I8" s="7"/>
    </row>
    <row r="9">
      <c r="A9" s="5"/>
      <c r="B9" s="5" t="s">
        <v>5</v>
      </c>
      <c r="I9" s="5"/>
    </row>
    <row r="10">
      <c r="A10" s="5"/>
      <c r="B10" s="5" t="s">
        <v>6</v>
      </c>
      <c r="I10" s="5"/>
    </row>
    <row r="11">
      <c r="A11" s="5"/>
      <c r="B11" s="5" t="s">
        <v>7</v>
      </c>
      <c r="I11" s="5"/>
    </row>
    <row r="12">
      <c r="A12" s="8"/>
      <c r="B12" s="8"/>
      <c r="C12" s="8"/>
      <c r="D12" s="8"/>
      <c r="E12" s="8"/>
      <c r="F12" s="8"/>
      <c r="G12" s="8"/>
      <c r="H12" s="8"/>
      <c r="I12" s="8"/>
    </row>
    <row r="13">
      <c r="A13" s="6"/>
      <c r="B13" s="6" t="s">
        <v>8</v>
      </c>
      <c r="C13" s="7"/>
      <c r="D13" s="7"/>
      <c r="E13" s="7"/>
      <c r="F13" s="7"/>
      <c r="G13" s="7"/>
      <c r="H13" s="7"/>
      <c r="I13" s="7"/>
    </row>
    <row r="14">
      <c r="A14" s="7"/>
      <c r="B14" s="9" t="s">
        <v>9</v>
      </c>
      <c r="I14" s="7"/>
    </row>
    <row r="15">
      <c r="A15" s="7"/>
      <c r="B15" s="9" t="s">
        <v>10</v>
      </c>
      <c r="I15" s="7"/>
    </row>
    <row r="16">
      <c r="A16" s="7"/>
      <c r="B16" s="9" t="s">
        <v>11</v>
      </c>
      <c r="I16" s="7"/>
    </row>
    <row r="17" ht="6.75" customHeight="1">
      <c r="A17" s="7"/>
      <c r="B17" s="7"/>
      <c r="C17" s="8"/>
      <c r="D17" s="8"/>
      <c r="E17" s="8"/>
      <c r="F17" s="8"/>
      <c r="G17" s="8"/>
      <c r="H17" s="8"/>
      <c r="I17" s="8"/>
    </row>
    <row r="18">
      <c r="A18" s="7"/>
      <c r="B18" s="9" t="s">
        <v>12</v>
      </c>
      <c r="C18" s="7"/>
      <c r="D18" s="7"/>
      <c r="E18" s="7"/>
      <c r="F18" s="7"/>
      <c r="G18" s="7"/>
      <c r="H18" s="7"/>
      <c r="I18" s="7"/>
    </row>
    <row r="19">
      <c r="A19" s="6"/>
      <c r="B19" s="6"/>
      <c r="C19" s="7"/>
      <c r="D19" s="7"/>
      <c r="E19" s="7"/>
      <c r="F19" s="7"/>
      <c r="G19" s="7"/>
      <c r="H19" s="7"/>
      <c r="I19" s="7"/>
    </row>
    <row r="20">
      <c r="A20" s="10"/>
      <c r="B20" s="10" t="s">
        <v>13</v>
      </c>
      <c r="C20" s="8"/>
      <c r="D20" s="8"/>
      <c r="E20" s="8"/>
      <c r="F20" s="8"/>
      <c r="G20" s="8"/>
      <c r="H20" s="8"/>
      <c r="I20" s="8"/>
    </row>
    <row r="21">
      <c r="A21" s="2"/>
      <c r="B21" s="2" t="s">
        <v>14</v>
      </c>
      <c r="I21" s="2"/>
    </row>
    <row r="22">
      <c r="A22" s="2"/>
      <c r="B22" s="2" t="s">
        <v>15</v>
      </c>
      <c r="I22" s="2"/>
    </row>
    <row r="23">
      <c r="A23" s="11"/>
      <c r="B23" s="11" t="s">
        <v>16</v>
      </c>
      <c r="C23" s="12" t="s">
        <v>17</v>
      </c>
      <c r="D23" s="8"/>
      <c r="E23" s="8"/>
      <c r="F23" s="8"/>
      <c r="G23" s="8"/>
      <c r="H23" s="8"/>
      <c r="I23" s="8"/>
    </row>
    <row r="24">
      <c r="A24" s="8"/>
      <c r="B24" s="8"/>
      <c r="C24" s="8"/>
      <c r="D24" s="8"/>
      <c r="E24" s="8"/>
      <c r="F24" s="8"/>
      <c r="G24" s="8"/>
      <c r="H24" s="8"/>
      <c r="I24" s="8"/>
    </row>
    <row r="25">
      <c r="A25" s="13"/>
      <c r="B25" s="13" t="s">
        <v>18</v>
      </c>
      <c r="C25" s="8"/>
      <c r="D25" s="8"/>
      <c r="E25" s="8"/>
      <c r="F25" s="8"/>
      <c r="G25" s="8"/>
      <c r="H25" s="8"/>
      <c r="I25" s="8"/>
    </row>
    <row r="26">
      <c r="A26" s="14"/>
      <c r="B26" s="14" t="s">
        <v>19</v>
      </c>
      <c r="I26" s="14"/>
    </row>
    <row r="27">
      <c r="A27" s="11"/>
      <c r="B27" s="11" t="s">
        <v>20</v>
      </c>
      <c r="C27" s="8"/>
      <c r="D27" s="8"/>
      <c r="E27" s="8"/>
      <c r="F27" s="8"/>
      <c r="G27" s="8"/>
      <c r="H27" s="8"/>
      <c r="I27" s="8"/>
    </row>
    <row r="28">
      <c r="A28" s="11"/>
      <c r="B28" s="11" t="s">
        <v>21</v>
      </c>
      <c r="C28" s="8"/>
      <c r="D28" s="8"/>
      <c r="E28" s="8"/>
      <c r="F28" s="8"/>
      <c r="G28" s="8"/>
      <c r="H28" s="8"/>
      <c r="I28" s="8"/>
    </row>
    <row r="29">
      <c r="A29" s="14"/>
      <c r="B29" s="14" t="s">
        <v>22</v>
      </c>
      <c r="I29" s="14"/>
    </row>
    <row r="30">
      <c r="A30" s="8"/>
      <c r="B30" s="8"/>
      <c r="C30" s="8"/>
      <c r="D30" s="8"/>
      <c r="E30" s="8"/>
      <c r="F30" s="8"/>
      <c r="G30" s="8"/>
      <c r="H30" s="8"/>
      <c r="I30" s="8"/>
    </row>
    <row r="31">
      <c r="A31" s="15"/>
      <c r="B31" s="15" t="s">
        <v>23</v>
      </c>
      <c r="I31" s="15"/>
    </row>
    <row r="32">
      <c r="A32" s="16"/>
      <c r="B32" s="16" t="s">
        <v>24</v>
      </c>
      <c r="I32" s="16"/>
    </row>
    <row r="33">
      <c r="A33" s="8"/>
      <c r="B33" s="8"/>
      <c r="C33" s="16"/>
      <c r="D33" s="16"/>
      <c r="E33" s="16"/>
      <c r="F33" s="16"/>
      <c r="G33" s="16"/>
      <c r="H33" s="16"/>
      <c r="I33" s="16"/>
    </row>
    <row r="34">
      <c r="A34" s="17"/>
      <c r="B34" s="18" t="s">
        <v>25</v>
      </c>
      <c r="I34" s="17"/>
    </row>
    <row r="35">
      <c r="A35" s="16"/>
      <c r="B35" s="16" t="s">
        <v>26</v>
      </c>
      <c r="I35" s="16"/>
    </row>
  </sheetData>
  <mergeCells count="18">
    <mergeCell ref="B2:H2"/>
    <mergeCell ref="B3:H3"/>
    <mergeCell ref="B5:H5"/>
    <mergeCell ref="B6:H6"/>
    <mergeCell ref="B9:H9"/>
    <mergeCell ref="B10:H10"/>
    <mergeCell ref="B11:H11"/>
    <mergeCell ref="B31:H31"/>
    <mergeCell ref="B32:H32"/>
    <mergeCell ref="B34:H34"/>
    <mergeCell ref="B35:H35"/>
    <mergeCell ref="B14:H14"/>
    <mergeCell ref="B15:H15"/>
    <mergeCell ref="B16:H16"/>
    <mergeCell ref="B21:H21"/>
    <mergeCell ref="B22:H22"/>
    <mergeCell ref="B26:H26"/>
    <mergeCell ref="B29:H29"/>
  </mergeCells>
  <hyperlinks>
    <hyperlink r:id="rId1" location="sheets-cheat-sheets" ref="B14"/>
    <hyperlink r:id="rId2" location="sheets-tips" ref="B15"/>
    <hyperlink r:id="rId3" location="sheets-more-resources" ref="B16"/>
    <hyperlink r:id="rId4" ref="B18"/>
    <hyperlink r:id="rId5" ref="C23"/>
    <hyperlink r:id="rId6" ref="B34"/>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38"/>
    <col customWidth="1" min="2" max="2" width="13.38"/>
    <col customWidth="1" min="3" max="3" width="13.5"/>
    <col customWidth="1" min="4" max="4" width="17.25"/>
    <col customWidth="1" min="5" max="5" width="18.75"/>
    <col customWidth="1" min="6" max="6" width="11.0"/>
    <col customWidth="1" min="7" max="7" width="13.25"/>
    <col customWidth="1" min="8" max="8" width="11.0"/>
    <col customWidth="1" min="9" max="9" width="15.13"/>
    <col customWidth="1" min="10" max="10" width="14.0"/>
    <col customWidth="1" min="11" max="11" width="13.0"/>
    <col customWidth="1" min="12" max="12" width="11.0"/>
    <col customWidth="1" min="13" max="13" width="9.0"/>
    <col customWidth="1" min="14" max="14" width="13.63"/>
    <col customWidth="1" min="15" max="15" width="8.75"/>
    <col customWidth="1" min="16" max="16" width="16.88"/>
    <col customWidth="1" min="17" max="17" width="12.5"/>
    <col customWidth="1" min="18" max="18" width="15.5"/>
    <col customWidth="1" min="19" max="19" width="15.75"/>
    <col customWidth="1" min="20" max="20" width="8.25"/>
    <col customWidth="1" min="21" max="21" width="19.63"/>
    <col customWidth="1" min="22" max="22" width="14.38"/>
    <col customWidth="1" min="23" max="23" width="12.38"/>
    <col customWidth="1" min="24" max="24" width="8.13"/>
    <col customWidth="1" min="25" max="25" width="9.25"/>
    <col customWidth="1" min="26" max="26" width="8.13"/>
    <col customWidth="1" min="27" max="27" width="9.25"/>
    <col customWidth="1" min="28" max="28" width="10.0"/>
    <col customWidth="1" min="29" max="29" width="8.13"/>
    <col customWidth="1" min="30" max="30" width="8.88"/>
    <col customWidth="1" min="31" max="31" width="9.13"/>
    <col customWidth="1" min="32" max="32" width="8.13"/>
  </cols>
  <sheetData>
    <row r="1">
      <c r="A1" s="19" t="s">
        <v>27</v>
      </c>
      <c r="B1" s="19" t="s">
        <v>28</v>
      </c>
      <c r="C1" s="19" t="s">
        <v>29</v>
      </c>
      <c r="D1" s="19" t="s">
        <v>30</v>
      </c>
      <c r="E1" s="19" t="s">
        <v>31</v>
      </c>
      <c r="F1" s="20" t="s">
        <v>32</v>
      </c>
      <c r="G1" s="21" t="s">
        <v>33</v>
      </c>
      <c r="H1" s="20" t="s">
        <v>34</v>
      </c>
      <c r="I1" s="20" t="s">
        <v>35</v>
      </c>
      <c r="J1" s="20" t="s">
        <v>36</v>
      </c>
      <c r="K1" s="20" t="s">
        <v>37</v>
      </c>
      <c r="L1" s="20" t="s">
        <v>38</v>
      </c>
      <c r="M1" s="22" t="s">
        <v>39</v>
      </c>
      <c r="N1" s="23" t="s">
        <v>40</v>
      </c>
      <c r="O1" s="23" t="s">
        <v>41</v>
      </c>
      <c r="P1" s="24" t="s">
        <v>42</v>
      </c>
      <c r="Q1" s="25" t="s">
        <v>43</v>
      </c>
      <c r="R1" s="25" t="s">
        <v>44</v>
      </c>
      <c r="S1" s="25" t="s">
        <v>45</v>
      </c>
      <c r="T1" s="25" t="s">
        <v>46</v>
      </c>
      <c r="U1" s="25" t="s">
        <v>47</v>
      </c>
      <c r="V1" s="25" t="s">
        <v>48</v>
      </c>
      <c r="W1" s="25" t="s">
        <v>49</v>
      </c>
    </row>
    <row r="2">
      <c r="A2" s="26">
        <v>45078.0</v>
      </c>
      <c r="B2" s="27">
        <v>58.0</v>
      </c>
      <c r="C2" s="27">
        <v>26.0</v>
      </c>
      <c r="D2" s="27">
        <v>14.0</v>
      </c>
      <c r="E2" s="28">
        <v>1861.0</v>
      </c>
      <c r="F2" s="29">
        <f t="shared" ref="F2:F32" si="1">0.6 + 0.1 * ((B2 - AVERAGE($B$2:$B$32)) / STDEVA($B$2:$B$32))</f>
        <v>0.5093169417</v>
      </c>
      <c r="G2" s="29" t="str">
        <f t="shared" ref="G2:G32" si="2">IF(B2/AVERAGE($B$2:$B$32)&lt;0.75,"Seco",IF(B2/AVERAGE($B$2:$B$32)&lt;1.25,"Normal","Chuvoso"))</f>
        <v>Seco</v>
      </c>
      <c r="H2" s="30">
        <f t="shared" ref="H2:H32" si="3">E2/AVERAGE($E$2:$E$32)</f>
        <v>0.5988768011</v>
      </c>
      <c r="I2" s="29" t="str">
        <f t="shared" ref="I2:I32" si="4">IF(H2&lt;0.75,"Baixa",
 IF(H2&lt;1.25,"Normal",
 "Alta"))</f>
        <v>Baixa</v>
      </c>
      <c r="J2" s="23" t="s">
        <v>50</v>
      </c>
      <c r="K2" s="31">
        <f>ROUNDUP(  1+3*(E2/AVERAGE($E$2:$E$32))+2*(B2/AVERAGE($B$2:$B$32)),0)</f>
        <v>5</v>
      </c>
      <c r="L2" s="29" t="str">
        <f t="shared" ref="L2:L32" si="5">IF(ISNUMBER(E1),(E2/E1)-1,"")</f>
        <v/>
      </c>
      <c r="M2" s="32" t="str">
        <f t="shared" ref="M2:M32" si="6">IF(ISNUMBER(E1),E2/E1,"")</f>
        <v/>
      </c>
      <c r="N2" s="30">
        <f t="shared" ref="N2:N32" si="7">$C$38/E2</f>
        <v>1.612036539</v>
      </c>
      <c r="O2" s="33">
        <f t="shared" ref="O2:O32" si="8">IF(B2&gt;MEDIAN($B$2:$B$20),2,1)</f>
        <v>1</v>
      </c>
      <c r="P2" s="30" t="str">
        <f>IF($M$2="","",M2^O2)</f>
        <v/>
      </c>
      <c r="Q2" s="34" t="str">
        <f t="shared" ref="Q2:Q32" si="9">IF(M2="","",M2^O2)</f>
        <v/>
      </c>
      <c r="R2" s="35">
        <f t="array" ref="R2:R32">SORT(E2:E32)</f>
        <v>1745</v>
      </c>
      <c r="S2" s="35">
        <f>MEDIAN(E2:E32)</f>
        <v>2771</v>
      </c>
      <c r="T2" s="35">
        <f>AVERAGE(E2:E20)</f>
        <v>3079.052632</v>
      </c>
      <c r="U2" s="35">
        <f t="array" ref="U2:U13">SORT(E9:E20)</f>
        <v>1979</v>
      </c>
      <c r="V2" s="35">
        <f>MEDIAN(E9:E20)</f>
        <v>2642.5</v>
      </c>
      <c r="W2" s="35">
        <f>AVERAGE(E9:E20)</f>
        <v>3051.666667</v>
      </c>
    </row>
    <row r="3">
      <c r="A3" s="26">
        <f t="shared" ref="A3:A32" si="10">A2+31</f>
        <v>45109</v>
      </c>
      <c r="B3" s="27">
        <v>49.0</v>
      </c>
      <c r="C3" s="27">
        <v>28.0</v>
      </c>
      <c r="D3" s="27">
        <v>12.0</v>
      </c>
      <c r="E3" s="28">
        <v>1745.0</v>
      </c>
      <c r="F3" s="29">
        <f t="shared" si="1"/>
        <v>0.4695986163</v>
      </c>
      <c r="G3" s="29" t="str">
        <f t="shared" si="2"/>
        <v>Seco</v>
      </c>
      <c r="H3" s="30">
        <f t="shared" si="3"/>
        <v>0.5615475647</v>
      </c>
      <c r="I3" s="29" t="str">
        <f t="shared" si="4"/>
        <v>Baixa</v>
      </c>
      <c r="J3" s="23" t="s">
        <v>50</v>
      </c>
      <c r="K3" s="31">
        <f>ROUNDUP(1+3*(E3/AVERAGE($E$2:$E$32))+2*(B3/AVERAGE($B$2:$B$32)),0)</f>
        <v>4</v>
      </c>
      <c r="L3" s="29">
        <f t="shared" si="5"/>
        <v>-0.06233207953</v>
      </c>
      <c r="M3" s="32">
        <f t="shared" si="6"/>
        <v>0.9376679205</v>
      </c>
      <c r="N3" s="30">
        <f t="shared" si="7"/>
        <v>1.719197708</v>
      </c>
      <c r="O3" s="33">
        <f t="shared" si="8"/>
        <v>1</v>
      </c>
      <c r="P3" s="30">
        <f t="shared" ref="P3:P32" si="11">IF(M3="","",M3^O3)</f>
        <v>0.9376679205</v>
      </c>
      <c r="Q3" s="34">
        <f t="shared" si="9"/>
        <v>0.9376679205</v>
      </c>
      <c r="R3" s="35">
        <v>1861.0</v>
      </c>
      <c r="S3" s="35">
        <f t="shared" ref="S3:S32" si="12">$S$2</f>
        <v>2771</v>
      </c>
      <c r="T3" s="35">
        <f t="shared" ref="T3:T32" si="13">$T$2</f>
        <v>3079.052632</v>
      </c>
      <c r="U3" s="35">
        <v>2097.0</v>
      </c>
      <c r="V3" s="35">
        <f t="shared" ref="V3:V13" si="14">$V$2</f>
        <v>2642.5</v>
      </c>
      <c r="W3" s="35">
        <f t="shared" ref="W3:W13" si="15">$W$2</f>
        <v>3051.666667</v>
      </c>
    </row>
    <row r="4">
      <c r="A4" s="26">
        <f t="shared" si="10"/>
        <v>45140</v>
      </c>
      <c r="B4" s="27">
        <v>62.0</v>
      </c>
      <c r="C4" s="27">
        <v>29.0</v>
      </c>
      <c r="D4" s="27">
        <v>12.0</v>
      </c>
      <c r="E4" s="28">
        <v>1977.0</v>
      </c>
      <c r="F4" s="29">
        <f t="shared" si="1"/>
        <v>0.5269695308</v>
      </c>
      <c r="G4" s="29" t="str">
        <f t="shared" si="2"/>
        <v>Normal</v>
      </c>
      <c r="H4" s="30">
        <f t="shared" si="3"/>
        <v>0.6362060375</v>
      </c>
      <c r="I4" s="29" t="str">
        <f t="shared" si="4"/>
        <v>Baixa</v>
      </c>
      <c r="J4" s="23" t="s">
        <v>51</v>
      </c>
      <c r="K4" s="31">
        <f t="shared" ref="K4:K32" si="16">ROUNDUP(  1+3*(E4/AVERAGE($E$2:$E$32))+2*(B4/AVERAGE($B$2:$B$32)),0)</f>
        <v>5</v>
      </c>
      <c r="L4" s="29">
        <f t="shared" si="5"/>
        <v>0.1329512894</v>
      </c>
      <c r="M4" s="32">
        <f t="shared" si="6"/>
        <v>1.132951289</v>
      </c>
      <c r="N4" s="30">
        <f t="shared" si="7"/>
        <v>1.517450683</v>
      </c>
      <c r="O4" s="33">
        <f t="shared" si="8"/>
        <v>1</v>
      </c>
      <c r="P4" s="30">
        <f t="shared" si="11"/>
        <v>1.132951289</v>
      </c>
      <c r="Q4" s="34">
        <f t="shared" si="9"/>
        <v>1.132951289</v>
      </c>
      <c r="R4" s="35">
        <v>1920.0</v>
      </c>
      <c r="S4" s="35">
        <f t="shared" si="12"/>
        <v>2771</v>
      </c>
      <c r="T4" s="35">
        <f t="shared" si="13"/>
        <v>3079.052632</v>
      </c>
      <c r="U4" s="35">
        <v>2205.0</v>
      </c>
      <c r="V4" s="35">
        <f t="shared" si="14"/>
        <v>2642.5</v>
      </c>
      <c r="W4" s="35">
        <f t="shared" si="15"/>
        <v>3051.666667</v>
      </c>
    </row>
    <row r="5">
      <c r="A5" s="26">
        <f t="shared" si="10"/>
        <v>45171</v>
      </c>
      <c r="B5" s="27">
        <v>100.0</v>
      </c>
      <c r="C5" s="27">
        <v>18.0</v>
      </c>
      <c r="D5" s="27">
        <v>14.0</v>
      </c>
      <c r="E5" s="28">
        <v>3908.0</v>
      </c>
      <c r="F5" s="29">
        <f t="shared" si="1"/>
        <v>0.6946691268</v>
      </c>
      <c r="G5" s="29" t="str">
        <f t="shared" si="2"/>
        <v>Chuvoso</v>
      </c>
      <c r="H5" s="30">
        <f t="shared" si="3"/>
        <v>1.257609102</v>
      </c>
      <c r="I5" s="29" t="str">
        <f t="shared" si="4"/>
        <v>Alta</v>
      </c>
      <c r="J5" s="23" t="s">
        <v>52</v>
      </c>
      <c r="K5" s="31">
        <f t="shared" si="16"/>
        <v>8</v>
      </c>
      <c r="L5" s="29">
        <f t="shared" si="5"/>
        <v>0.9767324229</v>
      </c>
      <c r="M5" s="32">
        <f t="shared" si="6"/>
        <v>1.976732423</v>
      </c>
      <c r="N5" s="30">
        <f t="shared" si="7"/>
        <v>0.7676560901</v>
      </c>
      <c r="O5" s="33">
        <f t="shared" si="8"/>
        <v>2</v>
      </c>
      <c r="P5" s="30">
        <f t="shared" si="11"/>
        <v>3.907471072</v>
      </c>
      <c r="Q5" s="34">
        <f t="shared" si="9"/>
        <v>3.907471072</v>
      </c>
      <c r="R5" s="35">
        <v>1977.0</v>
      </c>
      <c r="S5" s="35">
        <f t="shared" si="12"/>
        <v>2771</v>
      </c>
      <c r="T5" s="35">
        <f t="shared" si="13"/>
        <v>3079.052632</v>
      </c>
      <c r="U5" s="35">
        <v>2254.0</v>
      </c>
      <c r="V5" s="35">
        <f t="shared" si="14"/>
        <v>2642.5</v>
      </c>
      <c r="W5" s="35">
        <f t="shared" si="15"/>
        <v>3051.666667</v>
      </c>
    </row>
    <row r="6">
      <c r="A6" s="26">
        <f t="shared" si="10"/>
        <v>45202</v>
      </c>
      <c r="B6" s="27">
        <v>110.0</v>
      </c>
      <c r="C6" s="27">
        <v>14.0</v>
      </c>
      <c r="D6" s="27">
        <v>15.0</v>
      </c>
      <c r="E6" s="28">
        <v>5325.0</v>
      </c>
      <c r="F6" s="29">
        <f t="shared" si="1"/>
        <v>0.7388005994</v>
      </c>
      <c r="G6" s="29" t="str">
        <f t="shared" si="2"/>
        <v>Chuvoso</v>
      </c>
      <c r="H6" s="30">
        <f t="shared" si="3"/>
        <v>1.713605033</v>
      </c>
      <c r="I6" s="29" t="str">
        <f t="shared" si="4"/>
        <v>Alta</v>
      </c>
      <c r="J6" s="23" t="s">
        <v>52</v>
      </c>
      <c r="K6" s="31">
        <f t="shared" si="16"/>
        <v>9</v>
      </c>
      <c r="L6" s="29">
        <f t="shared" si="5"/>
        <v>0.3625895599</v>
      </c>
      <c r="M6" s="32">
        <f t="shared" si="6"/>
        <v>1.36258956</v>
      </c>
      <c r="N6" s="30">
        <f t="shared" si="7"/>
        <v>0.5633802817</v>
      </c>
      <c r="O6" s="33">
        <f t="shared" si="8"/>
        <v>2</v>
      </c>
      <c r="P6" s="30">
        <f t="shared" si="11"/>
        <v>1.856650309</v>
      </c>
      <c r="Q6" s="34">
        <f t="shared" si="9"/>
        <v>1.856650309</v>
      </c>
      <c r="R6" s="35">
        <v>1979.0</v>
      </c>
      <c r="S6" s="35">
        <f t="shared" si="12"/>
        <v>2771</v>
      </c>
      <c r="T6" s="35">
        <f t="shared" si="13"/>
        <v>3079.052632</v>
      </c>
      <c r="U6" s="35">
        <v>2358.0</v>
      </c>
      <c r="V6" s="35">
        <f t="shared" si="14"/>
        <v>2642.5</v>
      </c>
      <c r="W6" s="35">
        <f t="shared" si="15"/>
        <v>3051.666667</v>
      </c>
    </row>
    <row r="7">
      <c r="A7" s="26">
        <f t="shared" si="10"/>
        <v>45233</v>
      </c>
      <c r="B7" s="27">
        <v>102.0</v>
      </c>
      <c r="C7" s="27">
        <v>13.0</v>
      </c>
      <c r="D7" s="27">
        <v>17.0</v>
      </c>
      <c r="E7" s="28">
        <v>4098.0</v>
      </c>
      <c r="F7" s="29">
        <f t="shared" si="1"/>
        <v>0.7034954213</v>
      </c>
      <c r="G7" s="29" t="str">
        <f t="shared" si="2"/>
        <v>Chuvoso</v>
      </c>
      <c r="H7" s="30">
        <f t="shared" si="3"/>
        <v>1.318751817</v>
      </c>
      <c r="I7" s="29" t="str">
        <f t="shared" si="4"/>
        <v>Alta</v>
      </c>
      <c r="J7" s="23" t="s">
        <v>53</v>
      </c>
      <c r="K7" s="31">
        <f t="shared" si="16"/>
        <v>8</v>
      </c>
      <c r="L7" s="29">
        <f t="shared" si="5"/>
        <v>-0.2304225352</v>
      </c>
      <c r="M7" s="32">
        <f t="shared" si="6"/>
        <v>0.7695774648</v>
      </c>
      <c r="N7" s="30">
        <f t="shared" si="7"/>
        <v>0.7320644217</v>
      </c>
      <c r="O7" s="33">
        <f t="shared" si="8"/>
        <v>2</v>
      </c>
      <c r="P7" s="30">
        <f t="shared" si="11"/>
        <v>0.5922494743</v>
      </c>
      <c r="Q7" s="34">
        <f t="shared" si="9"/>
        <v>0.5922494743</v>
      </c>
      <c r="R7" s="35">
        <v>2097.0</v>
      </c>
      <c r="S7" s="36">
        <f t="shared" si="12"/>
        <v>2771</v>
      </c>
      <c r="T7" s="36">
        <f t="shared" si="13"/>
        <v>3079.052632</v>
      </c>
      <c r="U7" s="36">
        <v>2514.0</v>
      </c>
      <c r="V7" s="36">
        <f t="shared" si="14"/>
        <v>2642.5</v>
      </c>
      <c r="W7" s="36">
        <f t="shared" si="15"/>
        <v>3051.666667</v>
      </c>
    </row>
    <row r="8">
      <c r="A8" s="26">
        <f t="shared" si="10"/>
        <v>45264</v>
      </c>
      <c r="B8" s="27">
        <v>84.0</v>
      </c>
      <c r="C8" s="27">
        <v>10.0</v>
      </c>
      <c r="D8" s="27">
        <v>18.0</v>
      </c>
      <c r="E8" s="28">
        <v>2968.0</v>
      </c>
      <c r="F8" s="29">
        <f t="shared" si="1"/>
        <v>0.6240587706</v>
      </c>
      <c r="G8" s="29" t="str">
        <f t="shared" si="2"/>
        <v>Normal</v>
      </c>
      <c r="H8" s="30">
        <f t="shared" si="3"/>
        <v>0.9551135656</v>
      </c>
      <c r="I8" s="29" t="str">
        <f t="shared" si="4"/>
        <v>Normal</v>
      </c>
      <c r="J8" s="23" t="s">
        <v>51</v>
      </c>
      <c r="K8" s="31">
        <f t="shared" si="16"/>
        <v>7</v>
      </c>
      <c r="L8" s="29">
        <f t="shared" si="5"/>
        <v>-0.2757442655</v>
      </c>
      <c r="M8" s="32">
        <f t="shared" si="6"/>
        <v>0.7242557345</v>
      </c>
      <c r="N8" s="30">
        <f t="shared" si="7"/>
        <v>1.010781671</v>
      </c>
      <c r="O8" s="33">
        <f t="shared" si="8"/>
        <v>2</v>
      </c>
      <c r="P8" s="30">
        <f t="shared" si="11"/>
        <v>0.524546369</v>
      </c>
      <c r="Q8" s="34">
        <f t="shared" si="9"/>
        <v>0.524546369</v>
      </c>
      <c r="R8" s="35">
        <v>2180.0</v>
      </c>
      <c r="S8" s="36">
        <f t="shared" si="12"/>
        <v>2771</v>
      </c>
      <c r="T8" s="36">
        <f t="shared" si="13"/>
        <v>3079.052632</v>
      </c>
      <c r="U8" s="36">
        <v>2771.0</v>
      </c>
      <c r="V8" s="36">
        <f t="shared" si="14"/>
        <v>2642.5</v>
      </c>
      <c r="W8" s="36">
        <f t="shared" si="15"/>
        <v>3051.666667</v>
      </c>
    </row>
    <row r="9">
      <c r="A9" s="26">
        <f t="shared" si="10"/>
        <v>45295</v>
      </c>
      <c r="B9" s="27">
        <v>79.0</v>
      </c>
      <c r="C9" s="27">
        <v>4.0</v>
      </c>
      <c r="D9" s="27">
        <v>19.0</v>
      </c>
      <c r="E9" s="28">
        <v>2771.0</v>
      </c>
      <c r="F9" s="29">
        <f t="shared" si="1"/>
        <v>0.6019930342</v>
      </c>
      <c r="G9" s="29" t="str">
        <f t="shared" si="2"/>
        <v>Normal</v>
      </c>
      <c r="H9" s="30">
        <f t="shared" si="3"/>
        <v>0.8917182245</v>
      </c>
      <c r="I9" s="29" t="str">
        <f t="shared" si="4"/>
        <v>Normal</v>
      </c>
      <c r="J9" s="23" t="s">
        <v>50</v>
      </c>
      <c r="K9" s="31">
        <f t="shared" si="16"/>
        <v>6</v>
      </c>
      <c r="L9" s="29">
        <f t="shared" si="5"/>
        <v>-0.06637466307</v>
      </c>
      <c r="M9" s="32">
        <f t="shared" si="6"/>
        <v>0.9336253369</v>
      </c>
      <c r="N9" s="30">
        <f t="shared" si="7"/>
        <v>1.082641646</v>
      </c>
      <c r="O9" s="33">
        <f t="shared" si="8"/>
        <v>1</v>
      </c>
      <c r="P9" s="30">
        <f t="shared" si="11"/>
        <v>0.9336253369</v>
      </c>
      <c r="Q9" s="34">
        <f t="shared" si="9"/>
        <v>0.9336253369</v>
      </c>
      <c r="R9" s="35">
        <v>2205.0</v>
      </c>
      <c r="S9" s="35">
        <f t="shared" si="12"/>
        <v>2771</v>
      </c>
      <c r="T9" s="35">
        <f t="shared" si="13"/>
        <v>3079.052632</v>
      </c>
      <c r="U9" s="35">
        <v>2978.0</v>
      </c>
      <c r="V9" s="35">
        <f t="shared" si="14"/>
        <v>2642.5</v>
      </c>
      <c r="W9" s="35">
        <f t="shared" si="15"/>
        <v>3051.666667</v>
      </c>
    </row>
    <row r="10">
      <c r="A10" s="26">
        <f t="shared" si="10"/>
        <v>45326</v>
      </c>
      <c r="B10" s="27">
        <v>74.0</v>
      </c>
      <c r="C10" s="27">
        <v>3.0</v>
      </c>
      <c r="D10" s="27">
        <v>30.0</v>
      </c>
      <c r="E10" s="28">
        <v>2097.0</v>
      </c>
      <c r="F10" s="29">
        <f t="shared" si="1"/>
        <v>0.5799272979</v>
      </c>
      <c r="G10" s="29" t="str">
        <f t="shared" si="2"/>
        <v>Normal</v>
      </c>
      <c r="H10" s="30">
        <f t="shared" si="3"/>
        <v>0.6748224889</v>
      </c>
      <c r="I10" s="29" t="str">
        <f t="shared" si="4"/>
        <v>Baixa</v>
      </c>
      <c r="J10" s="23" t="s">
        <v>52</v>
      </c>
      <c r="K10" s="31">
        <f t="shared" si="16"/>
        <v>5</v>
      </c>
      <c r="L10" s="29">
        <f t="shared" si="5"/>
        <v>-0.2432334897</v>
      </c>
      <c r="M10" s="32">
        <f t="shared" si="6"/>
        <v>0.7567665103</v>
      </c>
      <c r="N10" s="30">
        <f t="shared" si="7"/>
        <v>1.430615165</v>
      </c>
      <c r="O10" s="33">
        <f t="shared" si="8"/>
        <v>1</v>
      </c>
      <c r="P10" s="30">
        <f t="shared" si="11"/>
        <v>0.7567665103</v>
      </c>
      <c r="Q10" s="34">
        <f t="shared" si="9"/>
        <v>0.7567665103</v>
      </c>
      <c r="R10" s="35">
        <v>2254.0</v>
      </c>
      <c r="S10" s="35">
        <f t="shared" si="12"/>
        <v>2771</v>
      </c>
      <c r="T10" s="35">
        <f t="shared" si="13"/>
        <v>3079.052632</v>
      </c>
      <c r="U10" s="35">
        <v>3490.0</v>
      </c>
      <c r="V10" s="35">
        <f t="shared" si="14"/>
        <v>2642.5</v>
      </c>
      <c r="W10" s="35">
        <f t="shared" si="15"/>
        <v>3051.666667</v>
      </c>
    </row>
    <row r="11">
      <c r="A11" s="26">
        <f t="shared" si="10"/>
        <v>45357</v>
      </c>
      <c r="B11" s="27">
        <v>80.0</v>
      </c>
      <c r="C11" s="27">
        <v>6.0</v>
      </c>
      <c r="D11" s="27">
        <v>28.0</v>
      </c>
      <c r="E11" s="28">
        <v>2254.0</v>
      </c>
      <c r="F11" s="29">
        <f t="shared" si="1"/>
        <v>0.6064061815</v>
      </c>
      <c r="G11" s="29" t="str">
        <f t="shared" si="2"/>
        <v>Normal</v>
      </c>
      <c r="H11" s="30">
        <f t="shared" si="3"/>
        <v>0.7253456795</v>
      </c>
      <c r="I11" s="29" t="str">
        <f t="shared" si="4"/>
        <v>Baixa</v>
      </c>
      <c r="J11" s="23" t="s">
        <v>51</v>
      </c>
      <c r="K11" s="31">
        <f t="shared" si="16"/>
        <v>6</v>
      </c>
      <c r="L11" s="29">
        <f t="shared" si="5"/>
        <v>0.07486886028</v>
      </c>
      <c r="M11" s="32">
        <f t="shared" si="6"/>
        <v>1.07486886</v>
      </c>
      <c r="N11" s="30">
        <f t="shared" si="7"/>
        <v>1.330967169</v>
      </c>
      <c r="O11" s="33">
        <f t="shared" si="8"/>
        <v>1</v>
      </c>
      <c r="P11" s="30">
        <f t="shared" si="11"/>
        <v>1.07486886</v>
      </c>
      <c r="Q11" s="34">
        <f t="shared" si="9"/>
        <v>1.07486886</v>
      </c>
      <c r="R11" s="36">
        <v>2260.0</v>
      </c>
      <c r="S11" s="35">
        <f t="shared" si="12"/>
        <v>2771</v>
      </c>
      <c r="T11" s="35">
        <f t="shared" si="13"/>
        <v>3079.052632</v>
      </c>
      <c r="U11" s="35">
        <v>3499.0</v>
      </c>
      <c r="V11" s="35">
        <f t="shared" si="14"/>
        <v>2642.5</v>
      </c>
      <c r="W11" s="35">
        <f t="shared" si="15"/>
        <v>3051.666667</v>
      </c>
    </row>
    <row r="12">
      <c r="A12" s="26">
        <f t="shared" si="10"/>
        <v>45388</v>
      </c>
      <c r="B12" s="27">
        <v>87.0</v>
      </c>
      <c r="C12" s="27">
        <v>12.0</v>
      </c>
      <c r="D12" s="27">
        <v>18.0</v>
      </c>
      <c r="E12" s="28">
        <v>2978.0</v>
      </c>
      <c r="F12" s="29">
        <f t="shared" si="1"/>
        <v>0.6372982124</v>
      </c>
      <c r="G12" s="29" t="str">
        <f t="shared" si="2"/>
        <v>Normal</v>
      </c>
      <c r="H12" s="30">
        <f t="shared" si="3"/>
        <v>0.9583316032</v>
      </c>
      <c r="I12" s="29" t="str">
        <f t="shared" si="4"/>
        <v>Normal</v>
      </c>
      <c r="J12" s="23" t="s">
        <v>53</v>
      </c>
      <c r="K12" s="31">
        <f t="shared" si="16"/>
        <v>7</v>
      </c>
      <c r="L12" s="29">
        <f t="shared" si="5"/>
        <v>0.3212067436</v>
      </c>
      <c r="M12" s="32">
        <f t="shared" si="6"/>
        <v>1.321206744</v>
      </c>
      <c r="N12" s="30">
        <f t="shared" si="7"/>
        <v>1.007387508</v>
      </c>
      <c r="O12" s="33">
        <f t="shared" si="8"/>
        <v>2</v>
      </c>
      <c r="P12" s="30">
        <f t="shared" si="11"/>
        <v>1.745587259</v>
      </c>
      <c r="Q12" s="34">
        <f t="shared" si="9"/>
        <v>1.745587259</v>
      </c>
      <c r="R12" s="35">
        <v>2320.0</v>
      </c>
      <c r="S12" s="35">
        <f t="shared" si="12"/>
        <v>2771</v>
      </c>
      <c r="T12" s="35">
        <f t="shared" si="13"/>
        <v>3079.052632</v>
      </c>
      <c r="U12" s="35">
        <v>4920.0</v>
      </c>
      <c r="V12" s="35">
        <f t="shared" si="14"/>
        <v>2642.5</v>
      </c>
      <c r="W12" s="35">
        <f t="shared" si="15"/>
        <v>3051.666667</v>
      </c>
    </row>
    <row r="13">
      <c r="A13" s="26">
        <f t="shared" si="10"/>
        <v>45419</v>
      </c>
      <c r="B13" s="27">
        <v>58.0</v>
      </c>
      <c r="C13" s="27">
        <v>19.0</v>
      </c>
      <c r="D13" s="27">
        <v>14.0</v>
      </c>
      <c r="E13" s="28">
        <v>2514.0</v>
      </c>
      <c r="F13" s="29">
        <f t="shared" si="1"/>
        <v>0.5093169417</v>
      </c>
      <c r="G13" s="29" t="str">
        <f t="shared" si="2"/>
        <v>Seco</v>
      </c>
      <c r="H13" s="30">
        <f t="shared" si="3"/>
        <v>0.8090146576</v>
      </c>
      <c r="I13" s="29" t="str">
        <f t="shared" si="4"/>
        <v>Normal</v>
      </c>
      <c r="J13" s="23" t="s">
        <v>50</v>
      </c>
      <c r="K13" s="31">
        <f t="shared" si="16"/>
        <v>5</v>
      </c>
      <c r="L13" s="29">
        <f t="shared" si="5"/>
        <v>-0.155809268</v>
      </c>
      <c r="M13" s="32">
        <f t="shared" si="6"/>
        <v>0.844190732</v>
      </c>
      <c r="N13" s="30">
        <f t="shared" si="7"/>
        <v>1.193317422</v>
      </c>
      <c r="O13" s="33">
        <f t="shared" si="8"/>
        <v>1</v>
      </c>
      <c r="P13" s="30">
        <f t="shared" si="11"/>
        <v>0.844190732</v>
      </c>
      <c r="Q13" s="34">
        <f t="shared" si="9"/>
        <v>0.844190732</v>
      </c>
      <c r="R13" s="35">
        <v>2358.0</v>
      </c>
      <c r="S13" s="35">
        <f t="shared" si="12"/>
        <v>2771</v>
      </c>
      <c r="T13" s="35">
        <f t="shared" si="13"/>
        <v>3079.052632</v>
      </c>
      <c r="U13" s="35">
        <v>5555.0</v>
      </c>
      <c r="V13" s="35">
        <f t="shared" si="14"/>
        <v>2642.5</v>
      </c>
      <c r="W13" s="35">
        <f t="shared" si="15"/>
        <v>3051.666667</v>
      </c>
    </row>
    <row r="14">
      <c r="A14" s="26">
        <f t="shared" si="10"/>
        <v>45450</v>
      </c>
      <c r="B14" s="27">
        <v>54.0</v>
      </c>
      <c r="C14" s="27">
        <v>26.0</v>
      </c>
      <c r="D14" s="27">
        <v>13.0</v>
      </c>
      <c r="E14" s="28">
        <v>2205.0</v>
      </c>
      <c r="F14" s="29">
        <f t="shared" si="1"/>
        <v>0.4916643527</v>
      </c>
      <c r="G14" s="29" t="str">
        <f t="shared" si="2"/>
        <v>Seco</v>
      </c>
      <c r="H14" s="30">
        <f t="shared" si="3"/>
        <v>0.7095772952</v>
      </c>
      <c r="I14" s="29" t="str">
        <f t="shared" si="4"/>
        <v>Baixa</v>
      </c>
      <c r="J14" s="23" t="s">
        <v>50</v>
      </c>
      <c r="K14" s="31">
        <f t="shared" si="16"/>
        <v>5</v>
      </c>
      <c r="L14" s="29">
        <f t="shared" si="5"/>
        <v>-0.1229116945</v>
      </c>
      <c r="M14" s="32">
        <f t="shared" si="6"/>
        <v>0.8770883055</v>
      </c>
      <c r="N14" s="30">
        <f t="shared" si="7"/>
        <v>1.360544218</v>
      </c>
      <c r="O14" s="33">
        <f t="shared" si="8"/>
        <v>1</v>
      </c>
      <c r="P14" s="30">
        <f t="shared" si="11"/>
        <v>0.8770883055</v>
      </c>
      <c r="Q14" s="34">
        <f t="shared" si="9"/>
        <v>0.8770883055</v>
      </c>
      <c r="R14" s="35">
        <v>2410.0</v>
      </c>
      <c r="S14" s="35">
        <f t="shared" si="12"/>
        <v>2771</v>
      </c>
      <c r="T14" s="35">
        <f t="shared" si="13"/>
        <v>3079.052632</v>
      </c>
      <c r="U14" s="35"/>
      <c r="V14" s="35"/>
      <c r="W14" s="35"/>
    </row>
    <row r="15">
      <c r="A15" s="26">
        <f t="shared" si="10"/>
        <v>45481</v>
      </c>
      <c r="B15" s="27">
        <v>42.0</v>
      </c>
      <c r="C15" s="27">
        <v>30.0</v>
      </c>
      <c r="D15" s="27">
        <v>13.0</v>
      </c>
      <c r="E15" s="28">
        <v>1979.0</v>
      </c>
      <c r="F15" s="29">
        <f t="shared" si="1"/>
        <v>0.4387065855</v>
      </c>
      <c r="G15" s="29" t="str">
        <f t="shared" si="2"/>
        <v>Seco</v>
      </c>
      <c r="H15" s="30">
        <f t="shared" si="3"/>
        <v>0.636849645</v>
      </c>
      <c r="I15" s="29" t="str">
        <f t="shared" si="4"/>
        <v>Baixa</v>
      </c>
      <c r="J15" s="23" t="s">
        <v>51</v>
      </c>
      <c r="K15" s="31">
        <f t="shared" si="16"/>
        <v>4</v>
      </c>
      <c r="L15" s="29">
        <f t="shared" si="5"/>
        <v>-0.1024943311</v>
      </c>
      <c r="M15" s="32">
        <f t="shared" si="6"/>
        <v>0.8975056689</v>
      </c>
      <c r="N15" s="30">
        <f t="shared" si="7"/>
        <v>1.51591713</v>
      </c>
      <c r="O15" s="33">
        <f t="shared" si="8"/>
        <v>1</v>
      </c>
      <c r="P15" s="30">
        <f t="shared" si="11"/>
        <v>0.8975056689</v>
      </c>
      <c r="Q15" s="34">
        <f t="shared" si="9"/>
        <v>0.8975056689</v>
      </c>
      <c r="R15" s="35">
        <v>2514.0</v>
      </c>
      <c r="S15" s="35">
        <f t="shared" si="12"/>
        <v>2771</v>
      </c>
      <c r="T15" s="35">
        <f t="shared" si="13"/>
        <v>3079.052632</v>
      </c>
      <c r="U15" s="35"/>
      <c r="V15" s="35"/>
      <c r="W15" s="35"/>
    </row>
    <row r="16">
      <c r="A16" s="26">
        <f t="shared" si="10"/>
        <v>45512</v>
      </c>
      <c r="B16" s="27">
        <v>49.0</v>
      </c>
      <c r="C16" s="27">
        <v>31.0</v>
      </c>
      <c r="D16" s="27">
        <v>10.0</v>
      </c>
      <c r="E16" s="28">
        <v>2358.0</v>
      </c>
      <c r="F16" s="29">
        <f t="shared" si="1"/>
        <v>0.4695986163</v>
      </c>
      <c r="G16" s="29" t="str">
        <f t="shared" si="2"/>
        <v>Seco</v>
      </c>
      <c r="H16" s="30">
        <f t="shared" si="3"/>
        <v>0.7588132708</v>
      </c>
      <c r="I16" s="29" t="str">
        <f t="shared" si="4"/>
        <v>Normal</v>
      </c>
      <c r="J16" s="23" t="s">
        <v>51</v>
      </c>
      <c r="K16" s="31">
        <f t="shared" si="16"/>
        <v>5</v>
      </c>
      <c r="L16" s="29">
        <f t="shared" si="5"/>
        <v>0.1915108641</v>
      </c>
      <c r="M16" s="32">
        <f t="shared" si="6"/>
        <v>1.191510864</v>
      </c>
      <c r="N16" s="30">
        <f t="shared" si="7"/>
        <v>1.272264631</v>
      </c>
      <c r="O16" s="33">
        <f t="shared" si="8"/>
        <v>1</v>
      </c>
      <c r="P16" s="30">
        <f t="shared" si="11"/>
        <v>1.191510864</v>
      </c>
      <c r="Q16" s="34">
        <f t="shared" si="9"/>
        <v>1.191510864</v>
      </c>
      <c r="R16" s="35">
        <v>2600.0</v>
      </c>
      <c r="S16" s="35">
        <f t="shared" si="12"/>
        <v>2771</v>
      </c>
      <c r="T16" s="35">
        <f t="shared" si="13"/>
        <v>3079.052632</v>
      </c>
      <c r="U16" s="35"/>
      <c r="V16" s="35"/>
      <c r="W16" s="35"/>
      <c r="AB16" s="23" t="s">
        <v>56</v>
      </c>
      <c r="AC16" s="23" t="s">
        <v>57</v>
      </c>
      <c r="AD16" s="23" t="s">
        <v>58</v>
      </c>
      <c r="AE16" s="23" t="s">
        <v>59</v>
      </c>
    </row>
    <row r="17">
      <c r="A17" s="26">
        <f t="shared" si="10"/>
        <v>45543</v>
      </c>
      <c r="B17" s="27">
        <v>84.0</v>
      </c>
      <c r="C17" s="27">
        <v>19.0</v>
      </c>
      <c r="D17" s="27">
        <v>14.0</v>
      </c>
      <c r="E17" s="28">
        <v>3490.0</v>
      </c>
      <c r="F17" s="29">
        <f t="shared" si="1"/>
        <v>0.6240587706</v>
      </c>
      <c r="G17" s="29" t="str">
        <f t="shared" si="2"/>
        <v>Normal</v>
      </c>
      <c r="H17" s="30">
        <f t="shared" si="3"/>
        <v>1.123095129</v>
      </c>
      <c r="I17" s="29" t="str">
        <f t="shared" si="4"/>
        <v>Normal</v>
      </c>
      <c r="J17" s="23" t="s">
        <v>52</v>
      </c>
      <c r="K17" s="31">
        <f t="shared" si="16"/>
        <v>7</v>
      </c>
      <c r="L17" s="29">
        <f t="shared" si="5"/>
        <v>0.4800678541</v>
      </c>
      <c r="M17" s="32">
        <f t="shared" si="6"/>
        <v>1.480067854</v>
      </c>
      <c r="N17" s="30">
        <f t="shared" si="7"/>
        <v>0.8595988539</v>
      </c>
      <c r="O17" s="33">
        <f t="shared" si="8"/>
        <v>2</v>
      </c>
      <c r="P17" s="30">
        <f t="shared" si="11"/>
        <v>2.190600853</v>
      </c>
      <c r="Q17" s="34">
        <f t="shared" si="9"/>
        <v>2.190600853</v>
      </c>
      <c r="R17" s="35">
        <v>2771.0</v>
      </c>
      <c r="S17" s="35">
        <f t="shared" si="12"/>
        <v>2771</v>
      </c>
      <c r="T17" s="35">
        <f t="shared" si="13"/>
        <v>3079.052632</v>
      </c>
      <c r="U17" s="35"/>
      <c r="V17" s="35"/>
      <c r="W17" s="35"/>
      <c r="AB17" s="39">
        <f t="shared" ref="AB17:AB47" si="17">B2</f>
        <v>58</v>
      </c>
      <c r="AC17" s="39">
        <f t="shared" ref="AC17:AC47" si="18">AB17-$AC$48</f>
        <v>-20.5483871</v>
      </c>
      <c r="AD17" s="39">
        <f t="shared" ref="AD17:AD47" si="19">IF(AC17&gt;=0,AC17,0)</f>
        <v>0</v>
      </c>
      <c r="AE17" s="39">
        <f t="shared" ref="AE17:AE47" si="20">IF(AC17&lt;0,AC17,0)</f>
        <v>-20.5483871</v>
      </c>
    </row>
    <row r="18">
      <c r="A18" s="26">
        <f t="shared" si="10"/>
        <v>45574</v>
      </c>
      <c r="B18" s="27">
        <v>107.0</v>
      </c>
      <c r="C18" s="27">
        <v>15.0</v>
      </c>
      <c r="D18" s="27">
        <v>18.0</v>
      </c>
      <c r="E18" s="28">
        <v>4920.0</v>
      </c>
      <c r="F18" s="29">
        <f t="shared" si="1"/>
        <v>0.7255611576</v>
      </c>
      <c r="G18" s="29" t="str">
        <f t="shared" si="2"/>
        <v>Chuvoso</v>
      </c>
      <c r="H18" s="30">
        <f t="shared" si="3"/>
        <v>1.583274509</v>
      </c>
      <c r="I18" s="29" t="str">
        <f t="shared" si="4"/>
        <v>Alta</v>
      </c>
      <c r="J18" s="23" t="s">
        <v>52</v>
      </c>
      <c r="K18" s="31">
        <f t="shared" si="16"/>
        <v>9</v>
      </c>
      <c r="L18" s="29">
        <f t="shared" si="5"/>
        <v>0.4097421203</v>
      </c>
      <c r="M18" s="32">
        <f t="shared" si="6"/>
        <v>1.40974212</v>
      </c>
      <c r="N18" s="30">
        <f t="shared" si="7"/>
        <v>0.6097560976</v>
      </c>
      <c r="O18" s="33">
        <f t="shared" si="8"/>
        <v>2</v>
      </c>
      <c r="P18" s="30">
        <f t="shared" si="11"/>
        <v>1.987372846</v>
      </c>
      <c r="Q18" s="34">
        <f t="shared" si="9"/>
        <v>1.987372846</v>
      </c>
      <c r="R18" s="35">
        <v>2890.0</v>
      </c>
      <c r="S18" s="35">
        <f t="shared" si="12"/>
        <v>2771</v>
      </c>
      <c r="T18" s="35">
        <f t="shared" si="13"/>
        <v>3079.052632</v>
      </c>
      <c r="U18" s="35"/>
      <c r="V18" s="35"/>
      <c r="W18" s="35"/>
      <c r="AB18" s="39">
        <f t="shared" si="17"/>
        <v>49</v>
      </c>
      <c r="AC18" s="39">
        <f t="shared" si="18"/>
        <v>-29.5483871</v>
      </c>
      <c r="AD18" s="39">
        <f t="shared" si="19"/>
        <v>0</v>
      </c>
      <c r="AE18" s="39">
        <f t="shared" si="20"/>
        <v>-29.5483871</v>
      </c>
    </row>
    <row r="19">
      <c r="A19" s="26">
        <f t="shared" si="10"/>
        <v>45605</v>
      </c>
      <c r="B19" s="27">
        <v>118.0</v>
      </c>
      <c r="C19" s="27">
        <v>13.0</v>
      </c>
      <c r="D19" s="27">
        <v>19.0</v>
      </c>
      <c r="E19" s="28">
        <v>5555.0</v>
      </c>
      <c r="F19" s="29">
        <f t="shared" si="1"/>
        <v>0.7741057775</v>
      </c>
      <c r="G19" s="29" t="str">
        <f t="shared" si="2"/>
        <v>Chuvoso</v>
      </c>
      <c r="H19" s="30">
        <f t="shared" si="3"/>
        <v>1.787619898</v>
      </c>
      <c r="I19" s="29" t="str">
        <f t="shared" si="4"/>
        <v>Alta</v>
      </c>
      <c r="J19" s="23" t="s">
        <v>53</v>
      </c>
      <c r="K19" s="31">
        <f t="shared" si="16"/>
        <v>10</v>
      </c>
      <c r="L19" s="29">
        <f t="shared" si="5"/>
        <v>0.1290650407</v>
      </c>
      <c r="M19" s="32">
        <f t="shared" si="6"/>
        <v>1.129065041</v>
      </c>
      <c r="N19" s="30">
        <f t="shared" si="7"/>
        <v>0.5400540054</v>
      </c>
      <c r="O19" s="33">
        <f t="shared" si="8"/>
        <v>2</v>
      </c>
      <c r="P19" s="30">
        <f t="shared" si="11"/>
        <v>1.274787866</v>
      </c>
      <c r="Q19" s="34">
        <f t="shared" si="9"/>
        <v>1.274787866</v>
      </c>
      <c r="R19" s="35">
        <v>2950.0</v>
      </c>
      <c r="S19" s="35">
        <f t="shared" si="12"/>
        <v>2771</v>
      </c>
      <c r="T19" s="35">
        <f t="shared" si="13"/>
        <v>3079.052632</v>
      </c>
      <c r="U19" s="35"/>
      <c r="V19" s="35"/>
      <c r="W19" s="35"/>
      <c r="AB19" s="39">
        <f t="shared" si="17"/>
        <v>62</v>
      </c>
      <c r="AC19" s="39">
        <f t="shared" si="18"/>
        <v>-16.5483871</v>
      </c>
      <c r="AD19" s="39">
        <f t="shared" si="19"/>
        <v>0</v>
      </c>
      <c r="AE19" s="39">
        <f t="shared" si="20"/>
        <v>-16.5483871</v>
      </c>
    </row>
    <row r="20">
      <c r="A20" s="26">
        <f t="shared" si="10"/>
        <v>45636</v>
      </c>
      <c r="B20" s="27">
        <v>91.0</v>
      </c>
      <c r="C20" s="27">
        <v>8.0</v>
      </c>
      <c r="D20" s="27">
        <v>19.0</v>
      </c>
      <c r="E20" s="28">
        <v>3499.0</v>
      </c>
      <c r="F20" s="29">
        <f t="shared" si="1"/>
        <v>0.6549508014</v>
      </c>
      <c r="G20" s="29" t="str">
        <f t="shared" si="2"/>
        <v>Normal</v>
      </c>
      <c r="H20" s="30">
        <f t="shared" si="3"/>
        <v>1.125991363</v>
      </c>
      <c r="I20" s="29" t="str">
        <f t="shared" si="4"/>
        <v>Normal</v>
      </c>
      <c r="J20" s="23" t="s">
        <v>51</v>
      </c>
      <c r="K20" s="31">
        <f t="shared" si="16"/>
        <v>7</v>
      </c>
      <c r="L20" s="29">
        <f t="shared" si="5"/>
        <v>-0.3701170117</v>
      </c>
      <c r="M20" s="32">
        <f t="shared" si="6"/>
        <v>0.6298829883</v>
      </c>
      <c r="N20" s="30">
        <f t="shared" si="7"/>
        <v>0.8573878251</v>
      </c>
      <c r="O20" s="33">
        <f t="shared" si="8"/>
        <v>2</v>
      </c>
      <c r="P20" s="30">
        <f t="shared" si="11"/>
        <v>0.3967525789</v>
      </c>
      <c r="Q20" s="34">
        <f t="shared" si="9"/>
        <v>0.3967525789</v>
      </c>
      <c r="R20" s="35">
        <v>2968.0</v>
      </c>
      <c r="S20" s="35">
        <f t="shared" si="12"/>
        <v>2771</v>
      </c>
      <c r="T20" s="35">
        <f t="shared" si="13"/>
        <v>3079.052632</v>
      </c>
      <c r="U20" s="35"/>
      <c r="V20" s="35"/>
      <c r="W20" s="35"/>
      <c r="AB20" s="39">
        <f t="shared" si="17"/>
        <v>100</v>
      </c>
      <c r="AC20" s="39">
        <f t="shared" si="18"/>
        <v>21.4516129</v>
      </c>
      <c r="AD20" s="39">
        <f t="shared" si="19"/>
        <v>21.4516129</v>
      </c>
      <c r="AE20" s="39">
        <f t="shared" si="20"/>
        <v>0</v>
      </c>
    </row>
    <row r="21">
      <c r="A21" s="26">
        <f t="shared" si="10"/>
        <v>45667</v>
      </c>
      <c r="B21" s="27">
        <v>82.0</v>
      </c>
      <c r="C21" s="27">
        <v>5.0</v>
      </c>
      <c r="D21" s="27">
        <v>18.0</v>
      </c>
      <c r="E21" s="28">
        <v>2890.0</v>
      </c>
      <c r="F21" s="29">
        <f t="shared" si="1"/>
        <v>0.615232476</v>
      </c>
      <c r="G21" s="29" t="str">
        <f t="shared" si="2"/>
        <v>Normal</v>
      </c>
      <c r="H21" s="30">
        <f t="shared" si="3"/>
        <v>0.9300128722</v>
      </c>
      <c r="I21" s="29" t="str">
        <f t="shared" si="4"/>
        <v>Normal</v>
      </c>
      <c r="J21" s="23" t="s">
        <v>50</v>
      </c>
      <c r="K21" s="31">
        <f t="shared" si="16"/>
        <v>6</v>
      </c>
      <c r="L21" s="29">
        <f t="shared" si="5"/>
        <v>-0.1740497285</v>
      </c>
      <c r="M21" s="32">
        <f t="shared" si="6"/>
        <v>0.8259502715</v>
      </c>
      <c r="N21" s="30">
        <f t="shared" si="7"/>
        <v>1.038062284</v>
      </c>
      <c r="O21" s="33">
        <f t="shared" si="8"/>
        <v>2</v>
      </c>
      <c r="P21" s="30">
        <f t="shared" si="11"/>
        <v>0.682193851</v>
      </c>
      <c r="Q21" s="34">
        <f t="shared" si="9"/>
        <v>0.682193851</v>
      </c>
      <c r="R21" s="35">
        <v>2978.0</v>
      </c>
      <c r="S21" s="35">
        <f t="shared" si="12"/>
        <v>2771</v>
      </c>
      <c r="T21" s="35">
        <f t="shared" si="13"/>
        <v>3079.052632</v>
      </c>
      <c r="U21" s="40"/>
      <c r="V21" s="40"/>
      <c r="W21" s="40"/>
      <c r="AB21" s="39">
        <f t="shared" si="17"/>
        <v>110</v>
      </c>
      <c r="AC21" s="39">
        <f t="shared" si="18"/>
        <v>31.4516129</v>
      </c>
      <c r="AD21" s="39">
        <f t="shared" si="19"/>
        <v>31.4516129</v>
      </c>
      <c r="AE21" s="39">
        <f t="shared" si="20"/>
        <v>0</v>
      </c>
    </row>
    <row r="22">
      <c r="A22" s="26">
        <f t="shared" si="10"/>
        <v>45698</v>
      </c>
      <c r="B22" s="27">
        <v>74.0</v>
      </c>
      <c r="C22" s="27">
        <v>4.0</v>
      </c>
      <c r="D22" s="27">
        <v>30.0</v>
      </c>
      <c r="E22" s="28">
        <v>2180.0</v>
      </c>
      <c r="F22" s="29">
        <f t="shared" si="1"/>
        <v>0.5799272979</v>
      </c>
      <c r="G22" s="29" t="str">
        <f t="shared" si="2"/>
        <v>Normal</v>
      </c>
      <c r="H22" s="30">
        <f t="shared" si="3"/>
        <v>0.7015322011</v>
      </c>
      <c r="I22" s="29" t="str">
        <f t="shared" si="4"/>
        <v>Baixa</v>
      </c>
      <c r="J22" s="23" t="s">
        <v>52</v>
      </c>
      <c r="K22" s="31">
        <f t="shared" si="16"/>
        <v>5</v>
      </c>
      <c r="L22" s="29">
        <f t="shared" si="5"/>
        <v>-0.2456747405</v>
      </c>
      <c r="M22" s="32">
        <f t="shared" si="6"/>
        <v>0.7543252595</v>
      </c>
      <c r="N22" s="30">
        <f t="shared" si="7"/>
        <v>1.376146789</v>
      </c>
      <c r="O22" s="33">
        <f t="shared" si="8"/>
        <v>1</v>
      </c>
      <c r="P22" s="30">
        <f t="shared" si="11"/>
        <v>0.7543252595</v>
      </c>
      <c r="Q22" s="34">
        <f t="shared" si="9"/>
        <v>0.7543252595</v>
      </c>
      <c r="R22" s="35">
        <v>3490.0</v>
      </c>
      <c r="S22" s="35">
        <f t="shared" si="12"/>
        <v>2771</v>
      </c>
      <c r="T22" s="35">
        <f t="shared" si="13"/>
        <v>3079.052632</v>
      </c>
      <c r="U22" s="40"/>
      <c r="V22" s="40"/>
      <c r="W22" s="40"/>
      <c r="AB22" s="39">
        <f t="shared" si="17"/>
        <v>102</v>
      </c>
      <c r="AC22" s="39">
        <f t="shared" si="18"/>
        <v>23.4516129</v>
      </c>
      <c r="AD22" s="39">
        <f t="shared" si="19"/>
        <v>23.4516129</v>
      </c>
      <c r="AE22" s="39">
        <f t="shared" si="20"/>
        <v>0</v>
      </c>
    </row>
    <row r="23">
      <c r="A23" s="26">
        <f t="shared" si="10"/>
        <v>45729</v>
      </c>
      <c r="B23" s="27">
        <v>78.0</v>
      </c>
      <c r="C23" s="27">
        <v>7.0</v>
      </c>
      <c r="D23" s="27">
        <v>16.0</v>
      </c>
      <c r="E23" s="28">
        <v>2320.0</v>
      </c>
      <c r="F23" s="29">
        <f t="shared" si="1"/>
        <v>0.597579887</v>
      </c>
      <c r="G23" s="29" t="str">
        <f t="shared" si="2"/>
        <v>Normal</v>
      </c>
      <c r="H23" s="30">
        <f t="shared" si="3"/>
        <v>0.7465847278</v>
      </c>
      <c r="I23" s="29" t="str">
        <f t="shared" si="4"/>
        <v>Baixa</v>
      </c>
      <c r="J23" s="23" t="s">
        <v>51</v>
      </c>
      <c r="K23" s="31">
        <f t="shared" si="16"/>
        <v>6</v>
      </c>
      <c r="L23" s="29">
        <f t="shared" si="5"/>
        <v>0.06422018349</v>
      </c>
      <c r="M23" s="32">
        <f t="shared" si="6"/>
        <v>1.064220183</v>
      </c>
      <c r="N23" s="30">
        <f t="shared" si="7"/>
        <v>1.293103448</v>
      </c>
      <c r="O23" s="33">
        <f t="shared" si="8"/>
        <v>1</v>
      </c>
      <c r="P23" s="30">
        <f t="shared" si="11"/>
        <v>1.064220183</v>
      </c>
      <c r="Q23" s="34">
        <f t="shared" si="9"/>
        <v>1.064220183</v>
      </c>
      <c r="R23" s="35">
        <v>3499.0</v>
      </c>
      <c r="S23" s="35">
        <f t="shared" si="12"/>
        <v>2771</v>
      </c>
      <c r="T23" s="35">
        <f t="shared" si="13"/>
        <v>3079.052632</v>
      </c>
      <c r="U23" s="40"/>
      <c r="V23" s="40"/>
      <c r="W23" s="40"/>
      <c r="AB23" s="39">
        <f t="shared" si="17"/>
        <v>84</v>
      </c>
      <c r="AC23" s="39">
        <f t="shared" si="18"/>
        <v>5.451612903</v>
      </c>
      <c r="AD23" s="39">
        <f t="shared" si="19"/>
        <v>5.451612903</v>
      </c>
      <c r="AE23" s="39">
        <f t="shared" si="20"/>
        <v>0</v>
      </c>
    </row>
    <row r="24">
      <c r="A24" s="26">
        <f t="shared" si="10"/>
        <v>45760</v>
      </c>
      <c r="B24" s="27">
        <v>84.0</v>
      </c>
      <c r="C24" s="27">
        <v>11.0</v>
      </c>
      <c r="D24" s="27">
        <v>18.0</v>
      </c>
      <c r="E24" s="28">
        <v>2950.0</v>
      </c>
      <c r="F24" s="29">
        <f t="shared" si="1"/>
        <v>0.6240587706</v>
      </c>
      <c r="G24" s="29" t="str">
        <f t="shared" si="2"/>
        <v>Normal</v>
      </c>
      <c r="H24" s="30">
        <f t="shared" si="3"/>
        <v>0.9493210979</v>
      </c>
      <c r="I24" s="29" t="str">
        <f t="shared" si="4"/>
        <v>Normal</v>
      </c>
      <c r="J24" s="23" t="s">
        <v>53</v>
      </c>
      <c r="K24" s="31">
        <f t="shared" si="16"/>
        <v>6</v>
      </c>
      <c r="L24" s="29">
        <f t="shared" si="5"/>
        <v>0.2715517241</v>
      </c>
      <c r="M24" s="32">
        <f t="shared" si="6"/>
        <v>1.271551724</v>
      </c>
      <c r="N24" s="30">
        <f t="shared" si="7"/>
        <v>1.016949153</v>
      </c>
      <c r="O24" s="33">
        <f t="shared" si="8"/>
        <v>2</v>
      </c>
      <c r="P24" s="30">
        <f t="shared" si="11"/>
        <v>1.616843787</v>
      </c>
      <c r="Q24" s="34">
        <f t="shared" si="9"/>
        <v>1.616843787</v>
      </c>
      <c r="R24" s="35">
        <v>3650.0</v>
      </c>
      <c r="S24" s="35">
        <f t="shared" si="12"/>
        <v>2771</v>
      </c>
      <c r="T24" s="35">
        <f t="shared" si="13"/>
        <v>3079.052632</v>
      </c>
      <c r="U24" s="40"/>
      <c r="V24" s="40"/>
      <c r="W24" s="40"/>
      <c r="AB24" s="39">
        <f t="shared" si="17"/>
        <v>79</v>
      </c>
      <c r="AC24" s="39">
        <f t="shared" si="18"/>
        <v>0.4516129032</v>
      </c>
      <c r="AD24" s="39">
        <f t="shared" si="19"/>
        <v>0.4516129032</v>
      </c>
      <c r="AE24" s="39">
        <f t="shared" si="20"/>
        <v>0</v>
      </c>
    </row>
    <row r="25">
      <c r="A25" s="26">
        <f t="shared" si="10"/>
        <v>45791</v>
      </c>
      <c r="B25" s="27">
        <v>63.0</v>
      </c>
      <c r="C25" s="27">
        <v>17.0</v>
      </c>
      <c r="D25" s="27">
        <v>14.0</v>
      </c>
      <c r="E25" s="28">
        <v>2600.0</v>
      </c>
      <c r="F25" s="29">
        <f t="shared" si="1"/>
        <v>0.531382678</v>
      </c>
      <c r="G25" s="29" t="str">
        <f t="shared" si="2"/>
        <v>Normal</v>
      </c>
      <c r="H25" s="30">
        <f t="shared" si="3"/>
        <v>0.8366897812</v>
      </c>
      <c r="I25" s="29" t="str">
        <f t="shared" si="4"/>
        <v>Normal</v>
      </c>
      <c r="J25" s="23" t="s">
        <v>50</v>
      </c>
      <c r="K25" s="31">
        <f t="shared" si="16"/>
        <v>6</v>
      </c>
      <c r="L25" s="29">
        <f t="shared" si="5"/>
        <v>-0.1186440678</v>
      </c>
      <c r="M25" s="32">
        <f t="shared" si="6"/>
        <v>0.8813559322</v>
      </c>
      <c r="N25" s="30">
        <f t="shared" si="7"/>
        <v>1.153846154</v>
      </c>
      <c r="O25" s="33">
        <f t="shared" si="8"/>
        <v>1</v>
      </c>
      <c r="P25" s="30">
        <f t="shared" si="11"/>
        <v>0.8813559322</v>
      </c>
      <c r="Q25" s="34">
        <f t="shared" si="9"/>
        <v>0.8813559322</v>
      </c>
      <c r="R25" s="35">
        <v>3650.0</v>
      </c>
      <c r="S25" s="35">
        <f t="shared" si="12"/>
        <v>2771</v>
      </c>
      <c r="T25" s="35">
        <f t="shared" si="13"/>
        <v>3079.052632</v>
      </c>
      <c r="U25" s="40"/>
      <c r="V25" s="40"/>
      <c r="W25" s="40"/>
      <c r="AB25" s="39">
        <f t="shared" si="17"/>
        <v>74</v>
      </c>
      <c r="AC25" s="39">
        <f t="shared" si="18"/>
        <v>-4.548387097</v>
      </c>
      <c r="AD25" s="39">
        <f t="shared" si="19"/>
        <v>0</v>
      </c>
      <c r="AE25" s="39">
        <f t="shared" si="20"/>
        <v>-4.548387097</v>
      </c>
    </row>
    <row r="26">
      <c r="A26" s="26">
        <f t="shared" si="10"/>
        <v>45822</v>
      </c>
      <c r="B26" s="27">
        <v>56.0</v>
      </c>
      <c r="C26" s="27">
        <v>26.0</v>
      </c>
      <c r="D26" s="27">
        <v>13.0</v>
      </c>
      <c r="E26" s="28">
        <v>2260.0</v>
      </c>
      <c r="F26" s="29">
        <f t="shared" si="1"/>
        <v>0.5004906472</v>
      </c>
      <c r="G26" s="29" t="str">
        <f t="shared" si="2"/>
        <v>Seco</v>
      </c>
      <c r="H26" s="30">
        <f t="shared" si="3"/>
        <v>0.7272765021</v>
      </c>
      <c r="I26" s="29" t="str">
        <f t="shared" si="4"/>
        <v>Baixa</v>
      </c>
      <c r="J26" s="23" t="s">
        <v>50</v>
      </c>
      <c r="K26" s="31">
        <f t="shared" si="16"/>
        <v>5</v>
      </c>
      <c r="L26" s="29">
        <f t="shared" si="5"/>
        <v>-0.1307692308</v>
      </c>
      <c r="M26" s="32">
        <f t="shared" si="6"/>
        <v>0.8692307692</v>
      </c>
      <c r="N26" s="30">
        <f t="shared" si="7"/>
        <v>1.327433628</v>
      </c>
      <c r="O26" s="33">
        <f t="shared" si="8"/>
        <v>1</v>
      </c>
      <c r="P26" s="30">
        <f t="shared" si="11"/>
        <v>0.8692307692</v>
      </c>
      <c r="Q26" s="34">
        <f t="shared" si="9"/>
        <v>0.8692307692</v>
      </c>
      <c r="R26" s="35">
        <v>3908.0</v>
      </c>
      <c r="S26" s="35">
        <f t="shared" si="12"/>
        <v>2771</v>
      </c>
      <c r="T26" s="35">
        <f t="shared" si="13"/>
        <v>3079.052632</v>
      </c>
      <c r="U26" s="40"/>
      <c r="V26" s="40"/>
      <c r="W26" s="40"/>
      <c r="AB26" s="39">
        <f t="shared" si="17"/>
        <v>80</v>
      </c>
      <c r="AC26" s="39">
        <f t="shared" si="18"/>
        <v>1.451612903</v>
      </c>
      <c r="AD26" s="39">
        <f t="shared" si="19"/>
        <v>1.451612903</v>
      </c>
      <c r="AE26" s="39">
        <f t="shared" si="20"/>
        <v>0</v>
      </c>
    </row>
    <row r="27">
      <c r="A27" s="26">
        <f t="shared" si="10"/>
        <v>45853</v>
      </c>
      <c r="B27" s="27">
        <v>45.0</v>
      </c>
      <c r="C27" s="27">
        <v>30.0</v>
      </c>
      <c r="D27" s="27">
        <v>12.0</v>
      </c>
      <c r="E27" s="28">
        <v>1920.0</v>
      </c>
      <c r="F27" s="29">
        <f t="shared" si="1"/>
        <v>0.4519460273</v>
      </c>
      <c r="G27" s="29" t="str">
        <f t="shared" si="2"/>
        <v>Seco</v>
      </c>
      <c r="H27" s="30">
        <f t="shared" si="3"/>
        <v>0.617863223</v>
      </c>
      <c r="I27" s="29" t="str">
        <f t="shared" si="4"/>
        <v>Baixa</v>
      </c>
      <c r="J27" s="23" t="s">
        <v>51</v>
      </c>
      <c r="K27" s="31">
        <f t="shared" si="16"/>
        <v>4</v>
      </c>
      <c r="L27" s="29">
        <f t="shared" si="5"/>
        <v>-0.1504424779</v>
      </c>
      <c r="M27" s="32">
        <f t="shared" si="6"/>
        <v>0.8495575221</v>
      </c>
      <c r="N27" s="30">
        <f t="shared" si="7"/>
        <v>1.5625</v>
      </c>
      <c r="O27" s="33">
        <f t="shared" si="8"/>
        <v>1</v>
      </c>
      <c r="P27" s="30">
        <f t="shared" si="11"/>
        <v>0.8495575221</v>
      </c>
      <c r="Q27" s="34">
        <f t="shared" si="9"/>
        <v>0.8495575221</v>
      </c>
      <c r="R27" s="35">
        <v>4098.0</v>
      </c>
      <c r="S27" s="35">
        <f t="shared" si="12"/>
        <v>2771</v>
      </c>
      <c r="T27" s="35">
        <f t="shared" si="13"/>
        <v>3079.052632</v>
      </c>
      <c r="U27" s="40"/>
      <c r="V27" s="40"/>
      <c r="W27" s="40"/>
      <c r="AB27" s="39">
        <f t="shared" si="17"/>
        <v>87</v>
      </c>
      <c r="AC27" s="39">
        <f t="shared" si="18"/>
        <v>8.451612903</v>
      </c>
      <c r="AD27" s="39">
        <f t="shared" si="19"/>
        <v>8.451612903</v>
      </c>
      <c r="AE27" s="39">
        <f t="shared" si="20"/>
        <v>0</v>
      </c>
    </row>
    <row r="28">
      <c r="A28" s="26">
        <f t="shared" si="10"/>
        <v>45884</v>
      </c>
      <c r="B28" s="27">
        <v>50.0</v>
      </c>
      <c r="C28" s="27">
        <v>30.0</v>
      </c>
      <c r="D28" s="27">
        <v>11.0</v>
      </c>
      <c r="E28" s="28">
        <v>2410.0</v>
      </c>
      <c r="F28" s="29">
        <f t="shared" si="1"/>
        <v>0.4740117636</v>
      </c>
      <c r="G28" s="29" t="str">
        <f t="shared" si="2"/>
        <v>Seco</v>
      </c>
      <c r="H28" s="30">
        <f t="shared" si="3"/>
        <v>0.7755470664</v>
      </c>
      <c r="I28" s="29" t="str">
        <f t="shared" si="4"/>
        <v>Normal</v>
      </c>
      <c r="J28" s="23" t="s">
        <v>51</v>
      </c>
      <c r="K28" s="31">
        <f t="shared" si="16"/>
        <v>5</v>
      </c>
      <c r="L28" s="29">
        <f t="shared" si="5"/>
        <v>0.2552083333</v>
      </c>
      <c r="M28" s="32">
        <f t="shared" si="6"/>
        <v>1.255208333</v>
      </c>
      <c r="N28" s="30">
        <f t="shared" si="7"/>
        <v>1.244813278</v>
      </c>
      <c r="O28" s="33">
        <f t="shared" si="8"/>
        <v>1</v>
      </c>
      <c r="P28" s="30">
        <f t="shared" si="11"/>
        <v>1.255208333</v>
      </c>
      <c r="Q28" s="34">
        <f t="shared" si="9"/>
        <v>1.255208333</v>
      </c>
      <c r="R28" s="35">
        <v>4920.0</v>
      </c>
      <c r="S28" s="35">
        <f t="shared" si="12"/>
        <v>2771</v>
      </c>
      <c r="T28" s="35">
        <f t="shared" si="13"/>
        <v>3079.052632</v>
      </c>
      <c r="U28" s="40"/>
      <c r="V28" s="40"/>
      <c r="W28" s="40"/>
      <c r="AB28" s="39">
        <f t="shared" si="17"/>
        <v>58</v>
      </c>
      <c r="AC28" s="39">
        <f t="shared" si="18"/>
        <v>-20.5483871</v>
      </c>
      <c r="AD28" s="39">
        <f t="shared" si="19"/>
        <v>0</v>
      </c>
      <c r="AE28" s="39">
        <f t="shared" si="20"/>
        <v>-20.5483871</v>
      </c>
    </row>
    <row r="29">
      <c r="A29" s="26">
        <f t="shared" si="10"/>
        <v>45915</v>
      </c>
      <c r="B29" s="27">
        <v>92.0</v>
      </c>
      <c r="C29" s="27">
        <v>18.0</v>
      </c>
      <c r="D29" s="27">
        <v>15.0</v>
      </c>
      <c r="E29" s="28">
        <v>3650.0</v>
      </c>
      <c r="F29" s="29">
        <f t="shared" si="1"/>
        <v>0.6593639487</v>
      </c>
      <c r="G29" s="29" t="str">
        <f t="shared" si="2"/>
        <v>Normal</v>
      </c>
      <c r="H29" s="30">
        <f t="shared" si="3"/>
        <v>1.174583731</v>
      </c>
      <c r="I29" s="29" t="str">
        <f t="shared" si="4"/>
        <v>Normal</v>
      </c>
      <c r="J29" s="23" t="s">
        <v>52</v>
      </c>
      <c r="K29" s="31">
        <f t="shared" si="16"/>
        <v>7</v>
      </c>
      <c r="L29" s="29">
        <f t="shared" si="5"/>
        <v>0.5145228216</v>
      </c>
      <c r="M29" s="32">
        <f t="shared" si="6"/>
        <v>1.514522822</v>
      </c>
      <c r="N29" s="30">
        <f t="shared" si="7"/>
        <v>0.8219178082</v>
      </c>
      <c r="O29" s="33">
        <f t="shared" si="8"/>
        <v>2</v>
      </c>
      <c r="P29" s="30">
        <f t="shared" si="11"/>
        <v>2.293779377</v>
      </c>
      <c r="Q29" s="34">
        <f t="shared" si="9"/>
        <v>2.293779377</v>
      </c>
      <c r="R29" s="35">
        <v>5080.0</v>
      </c>
      <c r="S29" s="35">
        <f t="shared" si="12"/>
        <v>2771</v>
      </c>
      <c r="T29" s="35">
        <f t="shared" si="13"/>
        <v>3079.052632</v>
      </c>
      <c r="U29" s="40"/>
      <c r="V29" s="40"/>
      <c r="W29" s="40"/>
      <c r="AB29" s="39">
        <f t="shared" si="17"/>
        <v>54</v>
      </c>
      <c r="AC29" s="39">
        <f t="shared" si="18"/>
        <v>-24.5483871</v>
      </c>
      <c r="AD29" s="39">
        <f t="shared" si="19"/>
        <v>0</v>
      </c>
      <c r="AE29" s="39">
        <f t="shared" si="20"/>
        <v>-24.5483871</v>
      </c>
    </row>
    <row r="30">
      <c r="A30" s="26">
        <f t="shared" si="10"/>
        <v>45946</v>
      </c>
      <c r="B30" s="27">
        <v>112.0</v>
      </c>
      <c r="C30" s="27">
        <v>18.0</v>
      </c>
      <c r="D30" s="27">
        <v>18.0</v>
      </c>
      <c r="E30" s="28">
        <v>5080.0</v>
      </c>
      <c r="F30" s="29">
        <f t="shared" si="1"/>
        <v>0.7476268939</v>
      </c>
      <c r="G30" s="29" t="str">
        <f t="shared" si="2"/>
        <v>Chuvoso</v>
      </c>
      <c r="H30" s="30">
        <f t="shared" si="3"/>
        <v>1.634763111</v>
      </c>
      <c r="I30" s="29" t="str">
        <f t="shared" si="4"/>
        <v>Alta</v>
      </c>
      <c r="J30" s="23" t="s">
        <v>52</v>
      </c>
      <c r="K30" s="31">
        <f t="shared" si="16"/>
        <v>9</v>
      </c>
      <c r="L30" s="29">
        <f t="shared" si="5"/>
        <v>0.3917808219</v>
      </c>
      <c r="M30" s="32">
        <f t="shared" si="6"/>
        <v>1.391780822</v>
      </c>
      <c r="N30" s="30">
        <f t="shared" si="7"/>
        <v>0.5905511811</v>
      </c>
      <c r="O30" s="33">
        <f t="shared" si="8"/>
        <v>2</v>
      </c>
      <c r="P30" s="30">
        <f t="shared" si="11"/>
        <v>1.937053856</v>
      </c>
      <c r="Q30" s="34">
        <f t="shared" si="9"/>
        <v>1.937053856</v>
      </c>
      <c r="R30" s="35">
        <v>5325.0</v>
      </c>
      <c r="S30" s="35">
        <f t="shared" si="12"/>
        <v>2771</v>
      </c>
      <c r="T30" s="35">
        <f t="shared" si="13"/>
        <v>3079.052632</v>
      </c>
      <c r="U30" s="40"/>
      <c r="V30" s="40"/>
      <c r="W30" s="40"/>
      <c r="AB30" s="39">
        <f t="shared" si="17"/>
        <v>42</v>
      </c>
      <c r="AC30" s="39">
        <f t="shared" si="18"/>
        <v>-36.5483871</v>
      </c>
      <c r="AD30" s="39">
        <f t="shared" si="19"/>
        <v>0</v>
      </c>
      <c r="AE30" s="39">
        <f t="shared" si="20"/>
        <v>-36.5483871</v>
      </c>
    </row>
    <row r="31">
      <c r="A31" s="26">
        <f t="shared" si="10"/>
        <v>45977</v>
      </c>
      <c r="B31" s="27">
        <v>120.0</v>
      </c>
      <c r="C31" s="27">
        <v>12.0</v>
      </c>
      <c r="D31" s="27">
        <v>19.0</v>
      </c>
      <c r="E31" s="28">
        <v>5920.0</v>
      </c>
      <c r="F31" s="29">
        <f t="shared" si="1"/>
        <v>0.7829320721</v>
      </c>
      <c r="G31" s="29" t="str">
        <f t="shared" si="2"/>
        <v>Chuvoso</v>
      </c>
      <c r="H31" s="30">
        <f t="shared" si="3"/>
        <v>1.905078271</v>
      </c>
      <c r="I31" s="29" t="str">
        <f t="shared" si="4"/>
        <v>Alta</v>
      </c>
      <c r="J31" s="23" t="s">
        <v>53</v>
      </c>
      <c r="K31" s="31">
        <f t="shared" si="16"/>
        <v>10</v>
      </c>
      <c r="L31" s="29">
        <f t="shared" si="5"/>
        <v>0.1653543307</v>
      </c>
      <c r="M31" s="32">
        <f t="shared" si="6"/>
        <v>1.165354331</v>
      </c>
      <c r="N31" s="30">
        <f t="shared" si="7"/>
        <v>0.5067567568</v>
      </c>
      <c r="O31" s="33">
        <f t="shared" si="8"/>
        <v>2</v>
      </c>
      <c r="P31" s="30">
        <f t="shared" si="11"/>
        <v>1.358050716</v>
      </c>
      <c r="Q31" s="34">
        <f t="shared" si="9"/>
        <v>1.358050716</v>
      </c>
      <c r="R31" s="35">
        <v>5555.0</v>
      </c>
      <c r="S31" s="35">
        <f t="shared" si="12"/>
        <v>2771</v>
      </c>
      <c r="T31" s="35">
        <f t="shared" si="13"/>
        <v>3079.052632</v>
      </c>
      <c r="U31" s="40"/>
      <c r="V31" s="40"/>
      <c r="W31" s="40"/>
      <c r="AB31" s="39">
        <f t="shared" si="17"/>
        <v>49</v>
      </c>
      <c r="AC31" s="39">
        <f t="shared" si="18"/>
        <v>-29.5483871</v>
      </c>
      <c r="AD31" s="39">
        <f t="shared" si="19"/>
        <v>0</v>
      </c>
      <c r="AE31" s="39">
        <f t="shared" si="20"/>
        <v>-29.5483871</v>
      </c>
    </row>
    <row r="32">
      <c r="A32" s="26">
        <f t="shared" si="10"/>
        <v>46008</v>
      </c>
      <c r="B32" s="27">
        <v>91.0</v>
      </c>
      <c r="C32" s="27">
        <v>8.0</v>
      </c>
      <c r="D32" s="27">
        <v>19.0</v>
      </c>
      <c r="E32" s="28">
        <v>3650.0</v>
      </c>
      <c r="F32" s="29">
        <f t="shared" si="1"/>
        <v>0.6549508014</v>
      </c>
      <c r="G32" s="29" t="str">
        <f t="shared" si="2"/>
        <v>Normal</v>
      </c>
      <c r="H32" s="30">
        <f t="shared" si="3"/>
        <v>1.174583731</v>
      </c>
      <c r="I32" s="29" t="str">
        <f t="shared" si="4"/>
        <v>Normal</v>
      </c>
      <c r="J32" s="23" t="s">
        <v>51</v>
      </c>
      <c r="K32" s="31">
        <f t="shared" si="16"/>
        <v>7</v>
      </c>
      <c r="L32" s="29">
        <f t="shared" si="5"/>
        <v>-0.3834459459</v>
      </c>
      <c r="M32" s="32">
        <f t="shared" si="6"/>
        <v>0.6165540541</v>
      </c>
      <c r="N32" s="30">
        <f t="shared" si="7"/>
        <v>0.8219178082</v>
      </c>
      <c r="O32" s="33">
        <f t="shared" si="8"/>
        <v>2</v>
      </c>
      <c r="P32" s="30">
        <f t="shared" si="11"/>
        <v>0.3801389016</v>
      </c>
      <c r="Q32" s="34">
        <f t="shared" si="9"/>
        <v>0.3801389016</v>
      </c>
      <c r="R32" s="35">
        <v>5920.0</v>
      </c>
      <c r="S32" s="35">
        <f t="shared" si="12"/>
        <v>2771</v>
      </c>
      <c r="T32" s="35">
        <f t="shared" si="13"/>
        <v>3079.052632</v>
      </c>
      <c r="U32" s="40"/>
      <c r="V32" s="40"/>
      <c r="W32" s="40"/>
      <c r="AB32" s="39">
        <f t="shared" si="17"/>
        <v>84</v>
      </c>
      <c r="AC32" s="39">
        <f t="shared" si="18"/>
        <v>5.451612903</v>
      </c>
      <c r="AD32" s="39">
        <f t="shared" si="19"/>
        <v>5.451612903</v>
      </c>
      <c r="AE32" s="39">
        <f t="shared" si="20"/>
        <v>0</v>
      </c>
    </row>
    <row r="33">
      <c r="A33" s="41" t="s">
        <v>60</v>
      </c>
      <c r="B33" s="11"/>
      <c r="C33" s="42"/>
      <c r="D33" s="42"/>
      <c r="E33" s="8"/>
      <c r="F33" s="20"/>
      <c r="G33" s="20"/>
      <c r="H33" s="20"/>
      <c r="I33" s="20"/>
      <c r="J33" s="20"/>
      <c r="K33" s="20"/>
      <c r="L33" s="20"/>
      <c r="M33" s="30"/>
      <c r="N33" s="33"/>
      <c r="O33" s="20"/>
      <c r="P33" s="30"/>
      <c r="Q33" s="33"/>
      <c r="R33" s="40"/>
      <c r="S33" s="40"/>
      <c r="T33" s="40"/>
      <c r="U33" s="40"/>
      <c r="V33" s="40"/>
      <c r="W33" s="40"/>
      <c r="AB33" s="39">
        <f t="shared" si="17"/>
        <v>107</v>
      </c>
      <c r="AC33" s="39">
        <f t="shared" si="18"/>
        <v>28.4516129</v>
      </c>
      <c r="AD33" s="39">
        <f t="shared" si="19"/>
        <v>28.4516129</v>
      </c>
      <c r="AE33" s="39">
        <f t="shared" si="20"/>
        <v>0</v>
      </c>
    </row>
    <row r="34">
      <c r="A34" s="43" t="s">
        <v>61</v>
      </c>
      <c r="F34" s="20"/>
      <c r="G34" s="20"/>
      <c r="H34" s="20"/>
      <c r="I34" s="20"/>
      <c r="J34" s="20"/>
      <c r="K34" s="20"/>
      <c r="L34" s="20"/>
      <c r="M34" s="30"/>
      <c r="N34" s="33"/>
      <c r="O34" s="20"/>
      <c r="P34" s="30"/>
      <c r="Q34" s="33"/>
      <c r="R34" s="40"/>
      <c r="S34" s="40"/>
      <c r="T34" s="40"/>
      <c r="U34" s="40"/>
      <c r="V34" s="40"/>
      <c r="W34" s="40"/>
      <c r="AB34" s="39">
        <f t="shared" si="17"/>
        <v>118</v>
      </c>
      <c r="AC34" s="39">
        <f t="shared" si="18"/>
        <v>39.4516129</v>
      </c>
      <c r="AD34" s="39">
        <f t="shared" si="19"/>
        <v>39.4516129</v>
      </c>
      <c r="AE34" s="39">
        <f t="shared" si="20"/>
        <v>0</v>
      </c>
    </row>
    <row r="35">
      <c r="F35" s="20"/>
      <c r="G35" s="20"/>
      <c r="H35" s="20"/>
      <c r="I35" s="20"/>
      <c r="J35" s="20"/>
      <c r="K35" s="20"/>
      <c r="L35" s="20"/>
      <c r="M35" s="30"/>
      <c r="N35" s="33"/>
      <c r="O35" s="20"/>
      <c r="P35" s="30"/>
      <c r="Q35" s="33"/>
      <c r="R35" s="40"/>
      <c r="S35" s="40"/>
      <c r="T35" s="40"/>
      <c r="U35" s="40"/>
      <c r="V35" s="40"/>
      <c r="W35" s="40"/>
      <c r="AB35" s="39">
        <f t="shared" si="17"/>
        <v>91</v>
      </c>
      <c r="AC35" s="39">
        <f t="shared" si="18"/>
        <v>12.4516129</v>
      </c>
      <c r="AD35" s="39">
        <f t="shared" si="19"/>
        <v>12.4516129</v>
      </c>
      <c r="AE35" s="39">
        <f t="shared" si="20"/>
        <v>0</v>
      </c>
    </row>
    <row r="36">
      <c r="F36" s="20"/>
      <c r="G36" s="20"/>
      <c r="H36" s="20"/>
      <c r="I36" s="20"/>
      <c r="J36" s="20"/>
      <c r="K36" s="20"/>
      <c r="L36" s="20"/>
      <c r="M36" s="30"/>
      <c r="N36" s="33"/>
      <c r="O36" s="20"/>
      <c r="P36" s="30"/>
      <c r="Q36" s="33"/>
      <c r="R36" s="40"/>
      <c r="S36" s="40"/>
      <c r="T36" s="40"/>
      <c r="U36" s="40"/>
      <c r="V36" s="40"/>
      <c r="W36" s="40"/>
      <c r="AB36" s="39">
        <f t="shared" si="17"/>
        <v>82</v>
      </c>
      <c r="AC36" s="39">
        <f t="shared" si="18"/>
        <v>3.451612903</v>
      </c>
      <c r="AD36" s="39">
        <f t="shared" si="19"/>
        <v>3.451612903</v>
      </c>
      <c r="AE36" s="39">
        <f t="shared" si="20"/>
        <v>0</v>
      </c>
    </row>
    <row r="37">
      <c r="A37" s="44" t="s">
        <v>62</v>
      </c>
      <c r="F37" s="20"/>
      <c r="G37" s="20"/>
      <c r="H37" s="20"/>
      <c r="I37" s="20"/>
      <c r="J37" s="20"/>
      <c r="K37" s="20"/>
      <c r="L37" s="20"/>
      <c r="M37" s="30"/>
      <c r="N37" s="33"/>
      <c r="O37" s="20"/>
      <c r="P37" s="30"/>
      <c r="Q37" s="33"/>
      <c r="R37" s="40"/>
      <c r="S37" s="40"/>
      <c r="T37" s="40"/>
      <c r="U37" s="40"/>
      <c r="V37" s="40"/>
      <c r="W37" s="40"/>
      <c r="AB37" s="39">
        <f t="shared" si="17"/>
        <v>74</v>
      </c>
      <c r="AC37" s="39">
        <f t="shared" si="18"/>
        <v>-4.548387097</v>
      </c>
      <c r="AD37" s="39">
        <f t="shared" si="19"/>
        <v>0</v>
      </c>
      <c r="AE37" s="39">
        <f t="shared" si="20"/>
        <v>-4.548387097</v>
      </c>
    </row>
    <row r="38">
      <c r="A38" s="11" t="s">
        <v>64</v>
      </c>
      <c r="C38" s="42">
        <v>3000.0</v>
      </c>
      <c r="D38" s="42" t="s">
        <v>65</v>
      </c>
      <c r="E38" s="8"/>
      <c r="F38" s="20"/>
      <c r="G38" s="20"/>
      <c r="H38" s="45">
        <v>1.0</v>
      </c>
      <c r="I38" s="20">
        <f t="array" ref="I38:I68">SORT(B2:B32)</f>
        <v>42</v>
      </c>
      <c r="J38" s="20"/>
      <c r="K38" s="20"/>
      <c r="L38" s="20"/>
      <c r="M38" s="30"/>
      <c r="N38" s="33"/>
      <c r="O38" s="20"/>
      <c r="P38" s="30"/>
      <c r="Q38" s="33"/>
      <c r="R38" s="40"/>
      <c r="S38" s="40"/>
      <c r="T38" s="40"/>
      <c r="U38" s="40"/>
      <c r="V38" s="40"/>
      <c r="W38" s="40"/>
      <c r="AB38" s="39">
        <f t="shared" si="17"/>
        <v>78</v>
      </c>
      <c r="AC38" s="39">
        <f t="shared" si="18"/>
        <v>-0.5483870968</v>
      </c>
      <c r="AD38" s="39">
        <f t="shared" si="19"/>
        <v>0</v>
      </c>
      <c r="AE38" s="39">
        <f t="shared" si="20"/>
        <v>-0.5483870968</v>
      </c>
    </row>
    <row r="39">
      <c r="F39" s="30"/>
      <c r="G39" s="30"/>
      <c r="H39" s="31">
        <f t="shared" ref="H39:H68" si="21">H38+1</f>
        <v>2</v>
      </c>
      <c r="I39" s="30">
        <v>45.0</v>
      </c>
      <c r="J39" s="30"/>
      <c r="K39" s="30"/>
      <c r="L39" s="30"/>
      <c r="M39" s="32"/>
      <c r="N39" s="33"/>
      <c r="O39" s="33"/>
      <c r="R39" s="40"/>
      <c r="S39" s="40"/>
      <c r="T39" s="40"/>
      <c r="U39" s="40"/>
      <c r="V39" s="40"/>
      <c r="W39" s="40"/>
      <c r="AB39" s="39">
        <f t="shared" si="17"/>
        <v>84</v>
      </c>
      <c r="AC39" s="39">
        <f t="shared" si="18"/>
        <v>5.451612903</v>
      </c>
      <c r="AD39" s="39">
        <f t="shared" si="19"/>
        <v>5.451612903</v>
      </c>
      <c r="AE39" s="39">
        <f t="shared" si="20"/>
        <v>0</v>
      </c>
    </row>
    <row r="40">
      <c r="A40" s="23" t="s">
        <v>66</v>
      </c>
      <c r="B40" s="33">
        <f>COUNT(B42:B60)</f>
        <v>19</v>
      </c>
      <c r="C40" s="33">
        <f>ROUNDUP(1+3.322*LOG10(B40),0)</f>
        <v>6</v>
      </c>
      <c r="D40" s="33"/>
      <c r="E40" s="33"/>
      <c r="F40" s="30"/>
      <c r="G40" s="30"/>
      <c r="H40" s="31">
        <f t="shared" si="21"/>
        <v>3</v>
      </c>
      <c r="I40" s="30">
        <v>49.0</v>
      </c>
      <c r="J40" s="30"/>
      <c r="K40" s="30"/>
      <c r="L40" s="30"/>
      <c r="M40" s="32"/>
      <c r="N40" s="33"/>
      <c r="O40" s="33"/>
      <c r="P40" s="33"/>
      <c r="Q40" s="33"/>
      <c r="R40" s="40"/>
      <c r="S40" s="40"/>
      <c r="T40" s="40"/>
      <c r="U40" s="40"/>
      <c r="V40" s="40"/>
      <c r="W40" s="40"/>
      <c r="AB40" s="39">
        <f t="shared" si="17"/>
        <v>63</v>
      </c>
      <c r="AC40" s="39">
        <f t="shared" si="18"/>
        <v>-15.5483871</v>
      </c>
      <c r="AD40" s="39">
        <f t="shared" si="19"/>
        <v>0</v>
      </c>
      <c r="AE40" s="39">
        <f t="shared" si="20"/>
        <v>-15.5483871</v>
      </c>
    </row>
    <row r="41">
      <c r="A41" s="46" t="s">
        <v>67</v>
      </c>
      <c r="B41" s="23" t="s">
        <v>68</v>
      </c>
      <c r="C41" s="23" t="s">
        <v>69</v>
      </c>
      <c r="D41" s="23" t="s">
        <v>70</v>
      </c>
      <c r="E41" s="23" t="s">
        <v>71</v>
      </c>
      <c r="H41" s="31">
        <f t="shared" si="21"/>
        <v>4</v>
      </c>
      <c r="I41" s="20">
        <v>49.0</v>
      </c>
      <c r="J41" s="23"/>
      <c r="K41" s="23"/>
      <c r="L41" s="23" t="s">
        <v>30</v>
      </c>
      <c r="M41" s="23" t="s">
        <v>73</v>
      </c>
      <c r="N41" s="23" t="s">
        <v>31</v>
      </c>
      <c r="O41" s="23" t="s">
        <v>74</v>
      </c>
      <c r="P41" s="23" t="s">
        <v>75</v>
      </c>
      <c r="W41" s="40"/>
      <c r="AB41" s="39">
        <f t="shared" si="17"/>
        <v>56</v>
      </c>
      <c r="AC41" s="39">
        <f t="shared" si="18"/>
        <v>-22.5483871</v>
      </c>
      <c r="AD41" s="39">
        <f t="shared" si="19"/>
        <v>0</v>
      </c>
      <c r="AE41" s="39">
        <f t="shared" si="20"/>
        <v>-22.5483871</v>
      </c>
    </row>
    <row r="42">
      <c r="A42" s="23">
        <v>1.0</v>
      </c>
      <c r="B42" s="30">
        <f t="shared" ref="B42:B72" si="22">B2</f>
        <v>58</v>
      </c>
      <c r="C42" s="47">
        <f t="shared" ref="C42:C72" si="23">(B42-$B$73)/$B$74</f>
        <v>-0.9068305829</v>
      </c>
      <c r="D42" s="30">
        <f t="shared" ref="D42:D72" si="24">C2</f>
        <v>26</v>
      </c>
      <c r="E42" s="47">
        <f t="shared" ref="E42:E72" si="25">(D42-$D$73)/$D$74</f>
        <v>1.055800617</v>
      </c>
      <c r="H42" s="31">
        <f t="shared" si="21"/>
        <v>5</v>
      </c>
      <c r="I42" s="30">
        <v>50.0</v>
      </c>
      <c r="J42" s="33"/>
      <c r="K42" s="33"/>
      <c r="L42" s="30">
        <f t="shared" ref="L42:L72" si="26">D2</f>
        <v>14</v>
      </c>
      <c r="M42" s="30">
        <f t="shared" ref="M42:M72" si="27">(L42-$L$73)/$L$74</f>
        <v>-0.5565408568</v>
      </c>
      <c r="N42" s="31">
        <f t="shared" ref="N42:N72" si="28">E2</f>
        <v>1861</v>
      </c>
      <c r="O42" s="31">
        <f t="shared" ref="O42:O72" si="29">$N$73</f>
        <v>3107.483871</v>
      </c>
      <c r="P42" s="38">
        <f t="shared" ref="P42:P72" si="30">(N42-$O$42)/$N$74</f>
        <v>-1.047034743</v>
      </c>
      <c r="W42" s="40"/>
      <c r="AB42" s="39">
        <f t="shared" si="17"/>
        <v>45</v>
      </c>
      <c r="AC42" s="39">
        <f t="shared" si="18"/>
        <v>-33.5483871</v>
      </c>
      <c r="AD42" s="39">
        <f t="shared" si="19"/>
        <v>0</v>
      </c>
      <c r="AE42" s="39">
        <f t="shared" si="20"/>
        <v>-33.5483871</v>
      </c>
    </row>
    <row r="43">
      <c r="A43" s="48">
        <f t="shared" ref="A43:A72" si="31">A42+1</f>
        <v>2</v>
      </c>
      <c r="B43" s="30">
        <f t="shared" si="22"/>
        <v>49</v>
      </c>
      <c r="C43" s="47">
        <f t="shared" si="23"/>
        <v>-1.304013837</v>
      </c>
      <c r="D43" s="30">
        <f t="shared" si="24"/>
        <v>28</v>
      </c>
      <c r="E43" s="47">
        <f t="shared" si="25"/>
        <v>1.276948044</v>
      </c>
      <c r="H43" s="31">
        <f t="shared" si="21"/>
        <v>6</v>
      </c>
      <c r="I43" s="30">
        <v>54.0</v>
      </c>
      <c r="J43" s="33"/>
      <c r="K43" s="33"/>
      <c r="L43" s="30">
        <f t="shared" si="26"/>
        <v>12</v>
      </c>
      <c r="M43" s="30">
        <f t="shared" si="27"/>
        <v>-0.957767986</v>
      </c>
      <c r="N43" s="31">
        <f t="shared" si="28"/>
        <v>1745</v>
      </c>
      <c r="O43" s="31">
        <f t="shared" si="29"/>
        <v>3107.483871</v>
      </c>
      <c r="P43" s="38">
        <f t="shared" si="30"/>
        <v>-1.144473653</v>
      </c>
      <c r="W43" s="40"/>
      <c r="AB43" s="39">
        <f t="shared" si="17"/>
        <v>50</v>
      </c>
      <c r="AC43" s="39">
        <f t="shared" si="18"/>
        <v>-28.5483871</v>
      </c>
      <c r="AD43" s="39">
        <f t="shared" si="19"/>
        <v>0</v>
      </c>
      <c r="AE43" s="39">
        <f t="shared" si="20"/>
        <v>-28.5483871</v>
      </c>
    </row>
    <row r="44">
      <c r="A44" s="48">
        <f t="shared" si="31"/>
        <v>3</v>
      </c>
      <c r="B44" s="30">
        <f t="shared" si="22"/>
        <v>62</v>
      </c>
      <c r="C44" s="47">
        <f t="shared" si="23"/>
        <v>-0.7303046923</v>
      </c>
      <c r="D44" s="30">
        <f t="shared" si="24"/>
        <v>29</v>
      </c>
      <c r="E44" s="47">
        <f t="shared" si="25"/>
        <v>1.387521757</v>
      </c>
      <c r="H44" s="31">
        <f t="shared" si="21"/>
        <v>7</v>
      </c>
      <c r="I44" s="30">
        <v>56.0</v>
      </c>
      <c r="J44" s="33"/>
      <c r="K44" s="33"/>
      <c r="L44" s="30">
        <f t="shared" si="26"/>
        <v>12</v>
      </c>
      <c r="M44" s="30">
        <f t="shared" si="27"/>
        <v>-0.957767986</v>
      </c>
      <c r="N44" s="31">
        <f t="shared" si="28"/>
        <v>1977</v>
      </c>
      <c r="O44" s="31">
        <f t="shared" si="29"/>
        <v>3107.483871</v>
      </c>
      <c r="P44" s="38">
        <f t="shared" si="30"/>
        <v>-0.9495958323</v>
      </c>
      <c r="W44" s="40"/>
      <c r="AB44" s="39">
        <f t="shared" si="17"/>
        <v>92</v>
      </c>
      <c r="AC44" s="39">
        <f t="shared" si="18"/>
        <v>13.4516129</v>
      </c>
      <c r="AD44" s="39">
        <f t="shared" si="19"/>
        <v>13.4516129</v>
      </c>
      <c r="AE44" s="39">
        <f t="shared" si="20"/>
        <v>0</v>
      </c>
    </row>
    <row r="45">
      <c r="A45" s="48">
        <f t="shared" si="31"/>
        <v>4</v>
      </c>
      <c r="B45" s="30">
        <f t="shared" si="22"/>
        <v>100</v>
      </c>
      <c r="C45" s="47">
        <f t="shared" si="23"/>
        <v>0.9466912678</v>
      </c>
      <c r="D45" s="30">
        <f t="shared" si="24"/>
        <v>18</v>
      </c>
      <c r="E45" s="47">
        <f t="shared" si="25"/>
        <v>0.1712109109</v>
      </c>
      <c r="H45" s="31">
        <f t="shared" si="21"/>
        <v>8</v>
      </c>
      <c r="I45" s="30">
        <v>58.0</v>
      </c>
      <c r="J45" s="23" t="s">
        <v>76</v>
      </c>
      <c r="K45" s="33"/>
      <c r="L45" s="30">
        <f t="shared" si="26"/>
        <v>14</v>
      </c>
      <c r="M45" s="30">
        <f t="shared" si="27"/>
        <v>-0.5565408568</v>
      </c>
      <c r="N45" s="31">
        <f t="shared" si="28"/>
        <v>3908</v>
      </c>
      <c r="O45" s="31">
        <f t="shared" si="29"/>
        <v>3107.483871</v>
      </c>
      <c r="P45" s="38">
        <f t="shared" si="30"/>
        <v>0.6724260287</v>
      </c>
      <c r="W45" s="40"/>
      <c r="AB45" s="39">
        <f t="shared" si="17"/>
        <v>112</v>
      </c>
      <c r="AC45" s="39">
        <f t="shared" si="18"/>
        <v>33.4516129</v>
      </c>
      <c r="AD45" s="39">
        <f t="shared" si="19"/>
        <v>33.4516129</v>
      </c>
      <c r="AE45" s="39">
        <f t="shared" si="20"/>
        <v>0</v>
      </c>
    </row>
    <row r="46">
      <c r="A46" s="48">
        <f t="shared" si="31"/>
        <v>5</v>
      </c>
      <c r="B46" s="30">
        <f t="shared" si="22"/>
        <v>110</v>
      </c>
      <c r="C46" s="47">
        <f t="shared" si="23"/>
        <v>1.388005994</v>
      </c>
      <c r="D46" s="30">
        <f t="shared" si="24"/>
        <v>14</v>
      </c>
      <c r="E46" s="47">
        <f t="shared" si="25"/>
        <v>-0.2710839422</v>
      </c>
      <c r="H46" s="31">
        <f t="shared" si="21"/>
        <v>9</v>
      </c>
      <c r="I46" s="30">
        <v>58.0</v>
      </c>
      <c r="J46" s="33"/>
      <c r="K46" s="33"/>
      <c r="L46" s="30">
        <f t="shared" si="26"/>
        <v>15</v>
      </c>
      <c r="M46" s="30">
        <f t="shared" si="27"/>
        <v>-0.3559272921</v>
      </c>
      <c r="N46" s="31">
        <f t="shared" si="28"/>
        <v>5325</v>
      </c>
      <c r="O46" s="31">
        <f t="shared" si="29"/>
        <v>3107.483871</v>
      </c>
      <c r="P46" s="38">
        <f t="shared" si="30"/>
        <v>1.862692718</v>
      </c>
      <c r="W46" s="40"/>
      <c r="AB46" s="39">
        <f t="shared" si="17"/>
        <v>120</v>
      </c>
      <c r="AC46" s="39">
        <f t="shared" si="18"/>
        <v>41.4516129</v>
      </c>
      <c r="AD46" s="39">
        <f t="shared" si="19"/>
        <v>41.4516129</v>
      </c>
      <c r="AE46" s="39">
        <f t="shared" si="20"/>
        <v>0</v>
      </c>
    </row>
    <row r="47">
      <c r="A47" s="48">
        <f t="shared" si="31"/>
        <v>6</v>
      </c>
      <c r="B47" s="30">
        <f t="shared" si="22"/>
        <v>102</v>
      </c>
      <c r="C47" s="47">
        <f t="shared" si="23"/>
        <v>1.034954213</v>
      </c>
      <c r="D47" s="30">
        <f t="shared" si="24"/>
        <v>13</v>
      </c>
      <c r="E47" s="47">
        <f t="shared" si="25"/>
        <v>-0.3816576555</v>
      </c>
      <c r="F47" s="33"/>
      <c r="G47" s="33"/>
      <c r="H47" s="31">
        <f t="shared" si="21"/>
        <v>10</v>
      </c>
      <c r="I47" s="30">
        <v>62.0</v>
      </c>
      <c r="J47" s="33"/>
      <c r="K47" s="33"/>
      <c r="L47" s="30">
        <f t="shared" si="26"/>
        <v>17</v>
      </c>
      <c r="M47" s="30">
        <f t="shared" si="27"/>
        <v>0.04529983718</v>
      </c>
      <c r="N47" s="31">
        <f t="shared" si="28"/>
        <v>4098</v>
      </c>
      <c r="O47" s="31">
        <f t="shared" si="29"/>
        <v>3107.483871</v>
      </c>
      <c r="P47" s="38">
        <f t="shared" si="30"/>
        <v>0.8320242439</v>
      </c>
      <c r="W47" s="40"/>
      <c r="AB47" s="39">
        <f t="shared" si="17"/>
        <v>91</v>
      </c>
      <c r="AC47" s="39">
        <f t="shared" si="18"/>
        <v>12.4516129</v>
      </c>
      <c r="AD47" s="39">
        <f t="shared" si="19"/>
        <v>12.4516129</v>
      </c>
      <c r="AE47" s="39">
        <f t="shared" si="20"/>
        <v>0</v>
      </c>
    </row>
    <row r="48">
      <c r="A48" s="48">
        <f t="shared" si="31"/>
        <v>7</v>
      </c>
      <c r="B48" s="30">
        <f t="shared" si="22"/>
        <v>84</v>
      </c>
      <c r="C48" s="47">
        <f t="shared" si="23"/>
        <v>0.2405877057</v>
      </c>
      <c r="D48" s="30">
        <f t="shared" si="24"/>
        <v>10</v>
      </c>
      <c r="E48" s="47">
        <f t="shared" si="25"/>
        <v>-0.7133787953</v>
      </c>
      <c r="F48" s="33"/>
      <c r="G48" s="33"/>
      <c r="H48" s="31">
        <f t="shared" si="21"/>
        <v>11</v>
      </c>
      <c r="I48" s="30">
        <v>63.0</v>
      </c>
      <c r="J48" s="33"/>
      <c r="K48" s="33"/>
      <c r="L48" s="30">
        <f t="shared" si="26"/>
        <v>18</v>
      </c>
      <c r="M48" s="30">
        <f t="shared" si="27"/>
        <v>0.2459134018</v>
      </c>
      <c r="N48" s="31">
        <f t="shared" si="28"/>
        <v>2968</v>
      </c>
      <c r="O48" s="31">
        <f t="shared" si="29"/>
        <v>3107.483871</v>
      </c>
      <c r="P48" s="38">
        <f t="shared" si="30"/>
        <v>-0.1171651414</v>
      </c>
      <c r="W48" s="40"/>
      <c r="AB48" s="49" t="s">
        <v>77</v>
      </c>
      <c r="AC48" s="39">
        <f>AVERAGE(AB17:AB47)</f>
        <v>78.5483871</v>
      </c>
      <c r="AD48" s="50"/>
      <c r="AE48" s="50"/>
    </row>
    <row r="49">
      <c r="A49" s="48">
        <f t="shared" si="31"/>
        <v>8</v>
      </c>
      <c r="B49" s="30">
        <f t="shared" si="22"/>
        <v>79</v>
      </c>
      <c r="C49" s="47">
        <f t="shared" si="23"/>
        <v>0.01993034248</v>
      </c>
      <c r="D49" s="30">
        <f t="shared" si="24"/>
        <v>4</v>
      </c>
      <c r="E49" s="47">
        <f t="shared" si="25"/>
        <v>-1.376821075</v>
      </c>
      <c r="F49" s="33"/>
      <c r="G49" s="33"/>
      <c r="H49" s="31">
        <f t="shared" si="21"/>
        <v>12</v>
      </c>
      <c r="I49" s="30">
        <v>74.0</v>
      </c>
      <c r="J49" s="33"/>
      <c r="K49" s="33"/>
      <c r="L49" s="30">
        <f t="shared" si="26"/>
        <v>19</v>
      </c>
      <c r="M49" s="30">
        <f t="shared" si="27"/>
        <v>0.4465269665</v>
      </c>
      <c r="N49" s="31">
        <f t="shared" si="28"/>
        <v>2771</v>
      </c>
      <c r="O49" s="31">
        <f t="shared" si="29"/>
        <v>3107.483871</v>
      </c>
      <c r="P49" s="38">
        <f t="shared" si="30"/>
        <v>-0.2826432908</v>
      </c>
      <c r="W49" s="40"/>
      <c r="AB49" s="49" t="s">
        <v>78</v>
      </c>
      <c r="AC49" s="39">
        <f>SUM(AC17:AC47)</f>
        <v>0</v>
      </c>
      <c r="AD49" s="50"/>
      <c r="AE49" s="50"/>
    </row>
    <row r="50">
      <c r="A50" s="48">
        <f t="shared" si="31"/>
        <v>9</v>
      </c>
      <c r="B50" s="30">
        <f t="shared" si="22"/>
        <v>74</v>
      </c>
      <c r="C50" s="47">
        <f t="shared" si="23"/>
        <v>-0.2007270207</v>
      </c>
      <c r="D50" s="30">
        <f t="shared" si="24"/>
        <v>3</v>
      </c>
      <c r="E50" s="47">
        <f t="shared" si="25"/>
        <v>-1.487394788</v>
      </c>
      <c r="F50" s="33"/>
      <c r="G50" s="33"/>
      <c r="H50" s="31">
        <f t="shared" si="21"/>
        <v>13</v>
      </c>
      <c r="I50" s="30">
        <v>74.0</v>
      </c>
      <c r="J50" s="33"/>
      <c r="K50" s="33"/>
      <c r="L50" s="30">
        <f t="shared" si="26"/>
        <v>30</v>
      </c>
      <c r="M50" s="30">
        <f t="shared" si="27"/>
        <v>2.653276178</v>
      </c>
      <c r="N50" s="31">
        <f t="shared" si="28"/>
        <v>2097</v>
      </c>
      <c r="O50" s="31">
        <f t="shared" si="29"/>
        <v>3107.483871</v>
      </c>
      <c r="P50" s="38">
        <f t="shared" si="30"/>
        <v>-0.8487969595</v>
      </c>
      <c r="W50" s="40"/>
    </row>
    <row r="51">
      <c r="A51" s="48">
        <f t="shared" si="31"/>
        <v>10</v>
      </c>
      <c r="B51" s="30">
        <f t="shared" si="22"/>
        <v>80</v>
      </c>
      <c r="C51" s="47">
        <f t="shared" si="23"/>
        <v>0.06406181512</v>
      </c>
      <c r="D51" s="30">
        <f t="shared" si="24"/>
        <v>6</v>
      </c>
      <c r="E51" s="47">
        <f t="shared" si="25"/>
        <v>-1.155673648</v>
      </c>
      <c r="F51" s="33"/>
      <c r="G51" s="33"/>
      <c r="H51" s="31">
        <f t="shared" si="21"/>
        <v>14</v>
      </c>
      <c r="I51" s="30">
        <v>78.0</v>
      </c>
      <c r="J51" s="33"/>
      <c r="K51" s="33"/>
      <c r="L51" s="30">
        <f t="shared" si="26"/>
        <v>28</v>
      </c>
      <c r="M51" s="30">
        <f t="shared" si="27"/>
        <v>2.252049048</v>
      </c>
      <c r="N51" s="31">
        <f t="shared" si="28"/>
        <v>2254</v>
      </c>
      <c r="O51" s="31">
        <f t="shared" si="29"/>
        <v>3107.483871</v>
      </c>
      <c r="P51" s="38">
        <f t="shared" si="30"/>
        <v>-0.7169184343</v>
      </c>
      <c r="W51" s="40"/>
    </row>
    <row r="52">
      <c r="A52" s="48">
        <f t="shared" si="31"/>
        <v>11</v>
      </c>
      <c r="B52" s="30">
        <f t="shared" si="22"/>
        <v>87</v>
      </c>
      <c r="C52" s="47">
        <f t="shared" si="23"/>
        <v>0.3729821236</v>
      </c>
      <c r="D52" s="30">
        <f t="shared" si="24"/>
        <v>12</v>
      </c>
      <c r="E52" s="47">
        <f t="shared" si="25"/>
        <v>-0.4922313688</v>
      </c>
      <c r="F52" s="33"/>
      <c r="G52" s="33"/>
      <c r="H52" s="31">
        <f t="shared" si="21"/>
        <v>15</v>
      </c>
      <c r="I52" s="30">
        <v>79.0</v>
      </c>
      <c r="J52" s="33"/>
      <c r="K52" s="33"/>
      <c r="L52" s="30">
        <f t="shared" si="26"/>
        <v>18</v>
      </c>
      <c r="M52" s="30">
        <f t="shared" si="27"/>
        <v>0.2459134018</v>
      </c>
      <c r="N52" s="31">
        <f t="shared" si="28"/>
        <v>2978</v>
      </c>
      <c r="O52" s="31">
        <f t="shared" si="29"/>
        <v>3107.483871</v>
      </c>
      <c r="P52" s="38">
        <f t="shared" si="30"/>
        <v>-0.1087652353</v>
      </c>
      <c r="W52" s="40"/>
    </row>
    <row r="53">
      <c r="A53" s="48">
        <f t="shared" si="31"/>
        <v>12</v>
      </c>
      <c r="B53" s="30">
        <f t="shared" si="22"/>
        <v>58</v>
      </c>
      <c r="C53" s="47">
        <f t="shared" si="23"/>
        <v>-0.9068305829</v>
      </c>
      <c r="D53" s="30">
        <f t="shared" si="24"/>
        <v>19</v>
      </c>
      <c r="E53" s="47">
        <f t="shared" si="25"/>
        <v>0.2817846241</v>
      </c>
      <c r="F53" s="33"/>
      <c r="G53" s="33"/>
      <c r="H53" s="31">
        <f t="shared" si="21"/>
        <v>16</v>
      </c>
      <c r="I53" s="30">
        <v>80.0</v>
      </c>
      <c r="J53" s="23" t="s">
        <v>79</v>
      </c>
      <c r="K53" s="33"/>
      <c r="L53" s="30">
        <f t="shared" si="26"/>
        <v>14</v>
      </c>
      <c r="M53" s="30">
        <f t="shared" si="27"/>
        <v>-0.5565408568</v>
      </c>
      <c r="N53" s="31">
        <f t="shared" si="28"/>
        <v>2514</v>
      </c>
      <c r="O53" s="31">
        <f t="shared" si="29"/>
        <v>3107.483871</v>
      </c>
      <c r="P53" s="38">
        <f t="shared" si="30"/>
        <v>-0.4985208767</v>
      </c>
      <c r="W53" s="40"/>
    </row>
    <row r="54">
      <c r="A54" s="48">
        <f t="shared" si="31"/>
        <v>13</v>
      </c>
      <c r="B54" s="30">
        <f t="shared" si="22"/>
        <v>54</v>
      </c>
      <c r="C54" s="47">
        <f t="shared" si="23"/>
        <v>-1.083356473</v>
      </c>
      <c r="D54" s="30">
        <f t="shared" si="24"/>
        <v>26</v>
      </c>
      <c r="E54" s="47">
        <f t="shared" si="25"/>
        <v>1.055800617</v>
      </c>
      <c r="F54" s="33"/>
      <c r="G54" s="33"/>
      <c r="H54" s="31">
        <f t="shared" si="21"/>
        <v>17</v>
      </c>
      <c r="I54" s="30">
        <v>82.0</v>
      </c>
      <c r="J54" s="33"/>
      <c r="K54" s="33"/>
      <c r="L54" s="30">
        <f t="shared" si="26"/>
        <v>13</v>
      </c>
      <c r="M54" s="30">
        <f t="shared" si="27"/>
        <v>-0.7571544214</v>
      </c>
      <c r="N54" s="31">
        <f t="shared" si="28"/>
        <v>2205</v>
      </c>
      <c r="O54" s="31">
        <f t="shared" si="29"/>
        <v>3107.483871</v>
      </c>
      <c r="P54" s="38">
        <f t="shared" si="30"/>
        <v>-0.758077974</v>
      </c>
      <c r="W54" s="40"/>
    </row>
    <row r="55">
      <c r="A55" s="48">
        <f t="shared" si="31"/>
        <v>14</v>
      </c>
      <c r="B55" s="30">
        <f t="shared" si="22"/>
        <v>42</v>
      </c>
      <c r="C55" s="47">
        <f t="shared" si="23"/>
        <v>-1.612934145</v>
      </c>
      <c r="D55" s="30">
        <f t="shared" si="24"/>
        <v>30</v>
      </c>
      <c r="E55" s="47">
        <f t="shared" si="25"/>
        <v>1.49809547</v>
      </c>
      <c r="F55" s="33"/>
      <c r="G55" s="33"/>
      <c r="H55" s="31">
        <f t="shared" si="21"/>
        <v>18</v>
      </c>
      <c r="I55" s="30">
        <v>84.0</v>
      </c>
      <c r="J55" s="33"/>
      <c r="K55" s="33"/>
      <c r="L55" s="30">
        <f t="shared" si="26"/>
        <v>13</v>
      </c>
      <c r="M55" s="30">
        <f t="shared" si="27"/>
        <v>-0.7571544214</v>
      </c>
      <c r="N55" s="31">
        <f t="shared" si="28"/>
        <v>1979</v>
      </c>
      <c r="O55" s="31">
        <f t="shared" si="29"/>
        <v>3107.483871</v>
      </c>
      <c r="P55" s="38">
        <f t="shared" si="30"/>
        <v>-0.9479158511</v>
      </c>
      <c r="W55" s="40"/>
    </row>
    <row r="56">
      <c r="A56" s="48">
        <f t="shared" si="31"/>
        <v>15</v>
      </c>
      <c r="B56" s="30">
        <f t="shared" si="22"/>
        <v>49</v>
      </c>
      <c r="C56" s="47">
        <f t="shared" si="23"/>
        <v>-1.304013837</v>
      </c>
      <c r="D56" s="30">
        <f t="shared" si="24"/>
        <v>31</v>
      </c>
      <c r="E56" s="47">
        <f t="shared" si="25"/>
        <v>1.608669183</v>
      </c>
      <c r="F56" s="33"/>
      <c r="G56" s="33"/>
      <c r="H56" s="31">
        <f t="shared" si="21"/>
        <v>19</v>
      </c>
      <c r="I56" s="30">
        <v>84.0</v>
      </c>
      <c r="J56" s="33"/>
      <c r="K56" s="33"/>
      <c r="L56" s="30">
        <f t="shared" si="26"/>
        <v>10</v>
      </c>
      <c r="M56" s="30">
        <f t="shared" si="27"/>
        <v>-1.358995115</v>
      </c>
      <c r="N56" s="31">
        <f t="shared" si="28"/>
        <v>2358</v>
      </c>
      <c r="O56" s="31">
        <f t="shared" si="29"/>
        <v>3107.483871</v>
      </c>
      <c r="P56" s="38">
        <f t="shared" si="30"/>
        <v>-0.6295594113</v>
      </c>
      <c r="W56" s="40"/>
    </row>
    <row r="57">
      <c r="A57" s="48">
        <f t="shared" si="31"/>
        <v>16</v>
      </c>
      <c r="B57" s="30">
        <f t="shared" si="22"/>
        <v>84</v>
      </c>
      <c r="C57" s="47">
        <f t="shared" si="23"/>
        <v>0.2405877057</v>
      </c>
      <c r="D57" s="30">
        <f t="shared" si="24"/>
        <v>19</v>
      </c>
      <c r="E57" s="47">
        <f t="shared" si="25"/>
        <v>0.2817846241</v>
      </c>
      <c r="F57" s="33"/>
      <c r="G57" s="33"/>
      <c r="H57" s="31">
        <f t="shared" si="21"/>
        <v>20</v>
      </c>
      <c r="I57" s="30">
        <v>84.0</v>
      </c>
      <c r="J57" s="33"/>
      <c r="K57" s="33"/>
      <c r="L57" s="30">
        <f t="shared" si="26"/>
        <v>14</v>
      </c>
      <c r="M57" s="30">
        <f t="shared" si="27"/>
        <v>-0.5565408568</v>
      </c>
      <c r="N57" s="31">
        <f t="shared" si="28"/>
        <v>3490</v>
      </c>
      <c r="O57" s="31">
        <f t="shared" si="29"/>
        <v>3107.483871</v>
      </c>
      <c r="P57" s="38">
        <f t="shared" si="30"/>
        <v>0.3213099552</v>
      </c>
      <c r="W57" s="40"/>
    </row>
    <row r="58">
      <c r="A58" s="48">
        <f t="shared" si="31"/>
        <v>17</v>
      </c>
      <c r="B58" s="30">
        <f t="shared" si="22"/>
        <v>107</v>
      </c>
      <c r="C58" s="47">
        <f t="shared" si="23"/>
        <v>1.255611576</v>
      </c>
      <c r="D58" s="30">
        <f t="shared" si="24"/>
        <v>15</v>
      </c>
      <c r="E58" s="47">
        <f t="shared" si="25"/>
        <v>-0.1605102289</v>
      </c>
      <c r="F58" s="33"/>
      <c r="G58" s="33"/>
      <c r="H58" s="31">
        <f t="shared" si="21"/>
        <v>21</v>
      </c>
      <c r="I58" s="30">
        <v>87.0</v>
      </c>
      <c r="J58" s="33"/>
      <c r="K58" s="33"/>
      <c r="L58" s="30">
        <f t="shared" si="26"/>
        <v>18</v>
      </c>
      <c r="M58" s="30">
        <f t="shared" si="27"/>
        <v>0.2459134018</v>
      </c>
      <c r="N58" s="31">
        <f t="shared" si="28"/>
        <v>4920</v>
      </c>
      <c r="O58" s="31">
        <f t="shared" si="29"/>
        <v>3107.483871</v>
      </c>
      <c r="P58" s="38">
        <f t="shared" si="30"/>
        <v>1.522496522</v>
      </c>
      <c r="W58" s="40"/>
    </row>
    <row r="59">
      <c r="A59" s="48">
        <f t="shared" si="31"/>
        <v>18</v>
      </c>
      <c r="B59" s="30">
        <f t="shared" si="22"/>
        <v>118</v>
      </c>
      <c r="C59" s="47">
        <f t="shared" si="23"/>
        <v>1.741057775</v>
      </c>
      <c r="D59" s="30">
        <f t="shared" si="24"/>
        <v>13</v>
      </c>
      <c r="E59" s="47">
        <f t="shared" si="25"/>
        <v>-0.3816576555</v>
      </c>
      <c r="F59" s="33"/>
      <c r="G59" s="33"/>
      <c r="H59" s="31">
        <f t="shared" si="21"/>
        <v>22</v>
      </c>
      <c r="I59" s="30">
        <v>91.0</v>
      </c>
      <c r="J59" s="33"/>
      <c r="K59" s="33"/>
      <c r="L59" s="30">
        <f t="shared" si="26"/>
        <v>19</v>
      </c>
      <c r="M59" s="30">
        <f t="shared" si="27"/>
        <v>0.4465269665</v>
      </c>
      <c r="N59" s="31">
        <f t="shared" si="28"/>
        <v>5555</v>
      </c>
      <c r="O59" s="31">
        <f t="shared" si="29"/>
        <v>3107.483871</v>
      </c>
      <c r="P59" s="38">
        <f t="shared" si="30"/>
        <v>2.055890557</v>
      </c>
      <c r="W59" s="40"/>
    </row>
    <row r="60">
      <c r="A60" s="48">
        <f t="shared" si="31"/>
        <v>19</v>
      </c>
      <c r="B60" s="30">
        <f t="shared" si="22"/>
        <v>91</v>
      </c>
      <c r="C60" s="47">
        <f t="shared" si="23"/>
        <v>0.5495080141</v>
      </c>
      <c r="D60" s="30">
        <f t="shared" si="24"/>
        <v>8</v>
      </c>
      <c r="E60" s="47">
        <f t="shared" si="25"/>
        <v>-0.9345262218</v>
      </c>
      <c r="F60" s="33"/>
      <c r="G60" s="33"/>
      <c r="H60" s="31">
        <f t="shared" si="21"/>
        <v>23</v>
      </c>
      <c r="I60" s="30">
        <v>91.0</v>
      </c>
      <c r="J60" s="33"/>
      <c r="K60" s="33"/>
      <c r="L60" s="30">
        <f t="shared" si="26"/>
        <v>19</v>
      </c>
      <c r="M60" s="30">
        <f t="shared" si="27"/>
        <v>0.4465269665</v>
      </c>
      <c r="N60" s="31">
        <f t="shared" si="28"/>
        <v>3499</v>
      </c>
      <c r="O60" s="31">
        <f t="shared" si="29"/>
        <v>3107.483871</v>
      </c>
      <c r="P60" s="38">
        <f t="shared" si="30"/>
        <v>0.3288698706</v>
      </c>
      <c r="W60" s="40"/>
    </row>
    <row r="61">
      <c r="A61" s="48">
        <f t="shared" si="31"/>
        <v>20</v>
      </c>
      <c r="B61" s="30">
        <f t="shared" si="22"/>
        <v>82</v>
      </c>
      <c r="C61" s="47">
        <f t="shared" si="23"/>
        <v>0.1523247604</v>
      </c>
      <c r="D61" s="30">
        <f t="shared" si="24"/>
        <v>5</v>
      </c>
      <c r="E61" s="47">
        <f t="shared" si="25"/>
        <v>-1.266247362</v>
      </c>
      <c r="F61" s="33"/>
      <c r="G61" s="33"/>
      <c r="H61" s="31">
        <f t="shared" si="21"/>
        <v>24</v>
      </c>
      <c r="I61" s="30">
        <v>92.0</v>
      </c>
      <c r="J61" s="23" t="s">
        <v>80</v>
      </c>
      <c r="K61" s="33"/>
      <c r="L61" s="30">
        <f t="shared" si="26"/>
        <v>18</v>
      </c>
      <c r="M61" s="30">
        <f t="shared" si="27"/>
        <v>0.2459134018</v>
      </c>
      <c r="N61" s="31">
        <f t="shared" si="28"/>
        <v>2890</v>
      </c>
      <c r="O61" s="31">
        <f t="shared" si="29"/>
        <v>3107.483871</v>
      </c>
      <c r="P61" s="38">
        <f t="shared" si="30"/>
        <v>-0.1826844087</v>
      </c>
      <c r="W61" s="40"/>
    </row>
    <row r="62">
      <c r="A62" s="48">
        <f t="shared" si="31"/>
        <v>21</v>
      </c>
      <c r="B62" s="30">
        <f t="shared" si="22"/>
        <v>74</v>
      </c>
      <c r="C62" s="47">
        <f t="shared" si="23"/>
        <v>-0.2007270207</v>
      </c>
      <c r="D62" s="30">
        <f t="shared" si="24"/>
        <v>4</v>
      </c>
      <c r="E62" s="47">
        <f t="shared" si="25"/>
        <v>-1.376821075</v>
      </c>
      <c r="F62" s="33"/>
      <c r="G62" s="33"/>
      <c r="H62" s="31">
        <f t="shared" si="21"/>
        <v>25</v>
      </c>
      <c r="I62" s="30">
        <v>100.0</v>
      </c>
      <c r="J62" s="33"/>
      <c r="K62" s="33"/>
      <c r="L62" s="30">
        <f t="shared" si="26"/>
        <v>30</v>
      </c>
      <c r="M62" s="30">
        <f t="shared" si="27"/>
        <v>2.653276178</v>
      </c>
      <c r="N62" s="31">
        <f t="shared" si="28"/>
        <v>2180</v>
      </c>
      <c r="O62" s="31">
        <f t="shared" si="29"/>
        <v>3107.483871</v>
      </c>
      <c r="P62" s="38">
        <f t="shared" si="30"/>
        <v>-0.7790777392</v>
      </c>
      <c r="W62" s="40"/>
    </row>
    <row r="63">
      <c r="A63" s="48">
        <f t="shared" si="31"/>
        <v>22</v>
      </c>
      <c r="B63" s="30">
        <f t="shared" si="22"/>
        <v>78</v>
      </c>
      <c r="C63" s="47">
        <f t="shared" si="23"/>
        <v>-0.02420113016</v>
      </c>
      <c r="D63" s="30">
        <f t="shared" si="24"/>
        <v>7</v>
      </c>
      <c r="E63" s="47">
        <f t="shared" si="25"/>
        <v>-1.045099935</v>
      </c>
      <c r="F63" s="33"/>
      <c r="G63" s="33"/>
      <c r="H63" s="31">
        <f t="shared" si="21"/>
        <v>26</v>
      </c>
      <c r="I63" s="30">
        <v>102.0</v>
      </c>
      <c r="J63" s="33"/>
      <c r="K63" s="33"/>
      <c r="L63" s="30">
        <f t="shared" si="26"/>
        <v>16</v>
      </c>
      <c r="M63" s="30">
        <f t="shared" si="27"/>
        <v>-0.1553137275</v>
      </c>
      <c r="N63" s="31">
        <f t="shared" si="28"/>
        <v>2320</v>
      </c>
      <c r="O63" s="31">
        <f t="shared" si="29"/>
        <v>3107.483871</v>
      </c>
      <c r="P63" s="38">
        <f t="shared" si="30"/>
        <v>-0.6614790543</v>
      </c>
      <c r="W63" s="40"/>
    </row>
    <row r="64">
      <c r="A64" s="48">
        <f t="shared" si="31"/>
        <v>23</v>
      </c>
      <c r="B64" s="30">
        <f t="shared" si="22"/>
        <v>84</v>
      </c>
      <c r="C64" s="47">
        <f t="shared" si="23"/>
        <v>0.2405877057</v>
      </c>
      <c r="D64" s="30">
        <f t="shared" si="24"/>
        <v>11</v>
      </c>
      <c r="E64" s="47">
        <f t="shared" si="25"/>
        <v>-0.602805082</v>
      </c>
      <c r="F64" s="33"/>
      <c r="G64" s="33"/>
      <c r="H64" s="31">
        <f t="shared" si="21"/>
        <v>27</v>
      </c>
      <c r="I64" s="30">
        <v>107.0</v>
      </c>
      <c r="J64" s="33"/>
      <c r="K64" s="33"/>
      <c r="L64" s="30">
        <f t="shared" si="26"/>
        <v>18</v>
      </c>
      <c r="M64" s="30">
        <f t="shared" si="27"/>
        <v>0.2459134018</v>
      </c>
      <c r="N64" s="31">
        <f t="shared" si="28"/>
        <v>2950</v>
      </c>
      <c r="O64" s="31">
        <f t="shared" si="29"/>
        <v>3107.483871</v>
      </c>
      <c r="P64" s="38">
        <f t="shared" si="30"/>
        <v>-0.1322849723</v>
      </c>
      <c r="W64" s="40"/>
    </row>
    <row r="65">
      <c r="A65" s="48">
        <f t="shared" si="31"/>
        <v>24</v>
      </c>
      <c r="B65" s="30">
        <f t="shared" si="22"/>
        <v>63</v>
      </c>
      <c r="C65" s="47">
        <f t="shared" si="23"/>
        <v>-0.6861732197</v>
      </c>
      <c r="D65" s="30">
        <f t="shared" si="24"/>
        <v>17</v>
      </c>
      <c r="E65" s="47">
        <f t="shared" si="25"/>
        <v>0.0606371976</v>
      </c>
      <c r="F65" s="33"/>
      <c r="G65" s="33"/>
      <c r="H65" s="31">
        <f t="shared" si="21"/>
        <v>28</v>
      </c>
      <c r="I65" s="30">
        <v>110.0</v>
      </c>
      <c r="J65" s="33"/>
      <c r="K65" s="33"/>
      <c r="L65" s="30">
        <f t="shared" si="26"/>
        <v>14</v>
      </c>
      <c r="M65" s="30">
        <f t="shared" si="27"/>
        <v>-0.5565408568</v>
      </c>
      <c r="N65" s="31">
        <f t="shared" si="28"/>
        <v>2600</v>
      </c>
      <c r="O65" s="31">
        <f t="shared" si="29"/>
        <v>3107.483871</v>
      </c>
      <c r="P65" s="38">
        <f t="shared" si="30"/>
        <v>-0.4262816845</v>
      </c>
      <c r="W65" s="40"/>
    </row>
    <row r="66">
      <c r="A66" s="48">
        <f t="shared" si="31"/>
        <v>25</v>
      </c>
      <c r="B66" s="30">
        <f t="shared" si="22"/>
        <v>56</v>
      </c>
      <c r="C66" s="47">
        <f t="shared" si="23"/>
        <v>-0.9950935282</v>
      </c>
      <c r="D66" s="30">
        <f t="shared" si="24"/>
        <v>26</v>
      </c>
      <c r="E66" s="47">
        <f t="shared" si="25"/>
        <v>1.055800617</v>
      </c>
      <c r="F66" s="33"/>
      <c r="G66" s="33"/>
      <c r="H66" s="31">
        <f t="shared" si="21"/>
        <v>29</v>
      </c>
      <c r="I66" s="30">
        <v>112.0</v>
      </c>
      <c r="J66" s="33"/>
      <c r="K66" s="33"/>
      <c r="L66" s="30">
        <f t="shared" si="26"/>
        <v>13</v>
      </c>
      <c r="M66" s="30">
        <f t="shared" si="27"/>
        <v>-0.7571544214</v>
      </c>
      <c r="N66" s="31">
        <f t="shared" si="28"/>
        <v>2260</v>
      </c>
      <c r="O66" s="31">
        <f t="shared" si="29"/>
        <v>3107.483871</v>
      </c>
      <c r="P66" s="38">
        <f t="shared" si="30"/>
        <v>-0.7118784907</v>
      </c>
      <c r="W66" s="40"/>
    </row>
    <row r="67">
      <c r="A67" s="48">
        <f t="shared" si="31"/>
        <v>26</v>
      </c>
      <c r="B67" s="30">
        <f t="shared" si="22"/>
        <v>45</v>
      </c>
      <c r="C67" s="47">
        <f t="shared" si="23"/>
        <v>-1.480539727</v>
      </c>
      <c r="D67" s="30">
        <f t="shared" si="24"/>
        <v>30</v>
      </c>
      <c r="E67" s="47">
        <f t="shared" si="25"/>
        <v>1.49809547</v>
      </c>
      <c r="F67" s="33"/>
      <c r="G67" s="33"/>
      <c r="H67" s="31">
        <f t="shared" si="21"/>
        <v>30</v>
      </c>
      <c r="I67" s="30">
        <v>118.0</v>
      </c>
      <c r="J67" s="33"/>
      <c r="K67" s="33"/>
      <c r="L67" s="30">
        <f t="shared" si="26"/>
        <v>12</v>
      </c>
      <c r="M67" s="30">
        <f t="shared" si="27"/>
        <v>-0.957767986</v>
      </c>
      <c r="N67" s="31">
        <f t="shared" si="28"/>
        <v>1920</v>
      </c>
      <c r="O67" s="31">
        <f t="shared" si="29"/>
        <v>3107.483871</v>
      </c>
      <c r="P67" s="38">
        <f t="shared" si="30"/>
        <v>-0.9974752969</v>
      </c>
      <c r="W67" s="40"/>
    </row>
    <row r="68">
      <c r="A68" s="48">
        <f t="shared" si="31"/>
        <v>27</v>
      </c>
      <c r="B68" s="30">
        <f t="shared" si="22"/>
        <v>50</v>
      </c>
      <c r="C68" s="47">
        <f t="shared" si="23"/>
        <v>-1.259882364</v>
      </c>
      <c r="D68" s="30">
        <f t="shared" si="24"/>
        <v>30</v>
      </c>
      <c r="E68" s="47">
        <f t="shared" si="25"/>
        <v>1.49809547</v>
      </c>
      <c r="F68" s="33"/>
      <c r="G68" s="33"/>
      <c r="H68" s="31">
        <f t="shared" si="21"/>
        <v>31</v>
      </c>
      <c r="I68" s="30">
        <v>120.0</v>
      </c>
      <c r="J68" s="33"/>
      <c r="K68" s="33"/>
      <c r="L68" s="30">
        <f t="shared" si="26"/>
        <v>11</v>
      </c>
      <c r="M68" s="30">
        <f t="shared" si="27"/>
        <v>-1.158381551</v>
      </c>
      <c r="N68" s="31">
        <f t="shared" si="28"/>
        <v>2410</v>
      </c>
      <c r="O68" s="31">
        <f t="shared" si="29"/>
        <v>3107.483871</v>
      </c>
      <c r="P68" s="38">
        <f t="shared" si="30"/>
        <v>-0.5858798997</v>
      </c>
      <c r="W68" s="40"/>
    </row>
    <row r="69">
      <c r="A69" s="48">
        <f t="shared" si="31"/>
        <v>28</v>
      </c>
      <c r="B69" s="30">
        <f t="shared" si="22"/>
        <v>92</v>
      </c>
      <c r="C69" s="47">
        <f t="shared" si="23"/>
        <v>0.5936394868</v>
      </c>
      <c r="D69" s="30">
        <f t="shared" si="24"/>
        <v>18</v>
      </c>
      <c r="E69" s="47">
        <f t="shared" si="25"/>
        <v>0.1712109109</v>
      </c>
      <c r="F69" s="33"/>
      <c r="G69" s="33"/>
      <c r="H69" s="33"/>
      <c r="I69" s="33"/>
      <c r="J69" s="33"/>
      <c r="K69" s="33"/>
      <c r="L69" s="30">
        <f t="shared" si="26"/>
        <v>15</v>
      </c>
      <c r="M69" s="30">
        <f t="shared" si="27"/>
        <v>-0.3559272921</v>
      </c>
      <c r="N69" s="31">
        <f t="shared" si="28"/>
        <v>3650</v>
      </c>
      <c r="O69" s="31">
        <f t="shared" si="29"/>
        <v>3107.483871</v>
      </c>
      <c r="P69" s="38">
        <f t="shared" si="30"/>
        <v>0.4557084522</v>
      </c>
      <c r="W69" s="40"/>
    </row>
    <row r="70">
      <c r="A70" s="48">
        <f t="shared" si="31"/>
        <v>29</v>
      </c>
      <c r="B70" s="30">
        <f t="shared" si="22"/>
        <v>112</v>
      </c>
      <c r="C70" s="47">
        <f t="shared" si="23"/>
        <v>1.476268939</v>
      </c>
      <c r="D70" s="30">
        <f t="shared" si="24"/>
        <v>18</v>
      </c>
      <c r="E70" s="47">
        <f t="shared" si="25"/>
        <v>0.1712109109</v>
      </c>
      <c r="F70" s="33"/>
      <c r="G70" s="33"/>
      <c r="H70" s="33"/>
      <c r="I70" s="33"/>
      <c r="J70" s="33"/>
      <c r="K70" s="33"/>
      <c r="L70" s="30">
        <f t="shared" si="26"/>
        <v>18</v>
      </c>
      <c r="M70" s="30">
        <f t="shared" si="27"/>
        <v>0.2459134018</v>
      </c>
      <c r="N70" s="31">
        <f t="shared" si="28"/>
        <v>5080</v>
      </c>
      <c r="O70" s="31">
        <f t="shared" si="29"/>
        <v>3107.483871</v>
      </c>
      <c r="P70" s="38">
        <f t="shared" si="30"/>
        <v>1.656895019</v>
      </c>
      <c r="W70" s="40"/>
    </row>
    <row r="71">
      <c r="A71" s="48">
        <f t="shared" si="31"/>
        <v>30</v>
      </c>
      <c r="B71" s="30">
        <f t="shared" si="22"/>
        <v>120</v>
      </c>
      <c r="C71" s="47">
        <f t="shared" si="23"/>
        <v>1.829320721</v>
      </c>
      <c r="D71" s="30">
        <f t="shared" si="24"/>
        <v>12</v>
      </c>
      <c r="E71" s="47">
        <f t="shared" si="25"/>
        <v>-0.4922313688</v>
      </c>
      <c r="F71" s="33"/>
      <c r="G71" s="33"/>
      <c r="H71" s="33"/>
      <c r="I71" s="33"/>
      <c r="J71" s="33"/>
      <c r="K71" s="33"/>
      <c r="L71" s="30">
        <f t="shared" si="26"/>
        <v>19</v>
      </c>
      <c r="M71" s="30">
        <f t="shared" si="27"/>
        <v>0.4465269665</v>
      </c>
      <c r="N71" s="31">
        <f t="shared" si="28"/>
        <v>5920</v>
      </c>
      <c r="O71" s="31">
        <f t="shared" si="29"/>
        <v>3107.483871</v>
      </c>
      <c r="P71" s="38">
        <f t="shared" si="30"/>
        <v>2.362487129</v>
      </c>
      <c r="W71" s="40"/>
    </row>
    <row r="72">
      <c r="A72" s="48">
        <f t="shared" si="31"/>
        <v>31</v>
      </c>
      <c r="B72" s="30">
        <f t="shared" si="22"/>
        <v>91</v>
      </c>
      <c r="C72" s="47">
        <f t="shared" si="23"/>
        <v>0.5495080141</v>
      </c>
      <c r="D72" s="30">
        <f t="shared" si="24"/>
        <v>8</v>
      </c>
      <c r="E72" s="47">
        <f t="shared" si="25"/>
        <v>-0.9345262218</v>
      </c>
      <c r="F72" s="33"/>
      <c r="G72" s="33"/>
      <c r="H72" s="33"/>
      <c r="I72" s="33"/>
      <c r="J72" s="33"/>
      <c r="K72" s="33"/>
      <c r="L72" s="30">
        <f t="shared" si="26"/>
        <v>19</v>
      </c>
      <c r="M72" s="30">
        <f t="shared" si="27"/>
        <v>0.4465269665</v>
      </c>
      <c r="N72" s="31">
        <f t="shared" si="28"/>
        <v>3650</v>
      </c>
      <c r="O72" s="31">
        <f t="shared" si="29"/>
        <v>3107.483871</v>
      </c>
      <c r="P72" s="38">
        <f t="shared" si="30"/>
        <v>0.4557084522</v>
      </c>
      <c r="W72" s="40"/>
    </row>
    <row r="73">
      <c r="A73" s="51"/>
      <c r="B73" s="52">
        <f>AVERAGE(B42:B72)</f>
        <v>78.5483871</v>
      </c>
      <c r="C73" s="51"/>
      <c r="D73" s="52">
        <f>AVERAGE(D42:D72)</f>
        <v>16.4516129</v>
      </c>
      <c r="E73" s="51"/>
      <c r="F73" s="52"/>
      <c r="G73" s="52"/>
      <c r="H73" s="52"/>
      <c r="I73" s="52"/>
      <c r="J73" s="52"/>
      <c r="K73" s="52"/>
      <c r="L73" s="52">
        <f>AVERAGE(L42:L72)</f>
        <v>16.77419355</v>
      </c>
      <c r="M73" s="51"/>
      <c r="N73" s="53">
        <f>AVERAGE(N42:N72)</f>
        <v>3107.483871</v>
      </c>
      <c r="O73" s="33"/>
      <c r="P73" s="38"/>
      <c r="W73" s="40"/>
    </row>
    <row r="74">
      <c r="A74" s="51"/>
      <c r="B74" s="54">
        <f>STDEVA(B42:B72)</f>
        <v>22.65956562</v>
      </c>
      <c r="C74" s="51"/>
      <c r="D74" s="54">
        <f>STDEVA(D42:D72)</f>
        <v>9.043740781</v>
      </c>
      <c r="E74" s="51"/>
      <c r="F74" s="54"/>
      <c r="G74" s="54"/>
      <c r="H74" s="54"/>
      <c r="I74" s="54"/>
      <c r="J74" s="54"/>
      <c r="K74" s="54"/>
      <c r="L74" s="54">
        <f>STDEVA(L42:L72)</f>
        <v>4.984707798</v>
      </c>
      <c r="M74" s="33"/>
      <c r="N74" s="54">
        <f>STDEVA(N42:N72)</f>
        <v>1190.489504</v>
      </c>
      <c r="O74" s="40"/>
      <c r="V74" s="38"/>
      <c r="W74" s="40"/>
    </row>
    <row r="75">
      <c r="A75" s="55"/>
      <c r="B75" s="55"/>
      <c r="C75" s="55"/>
      <c r="D75" s="55"/>
      <c r="E75" s="55"/>
      <c r="F75" s="55"/>
      <c r="G75" s="55"/>
      <c r="H75" s="55"/>
      <c r="I75" s="55"/>
      <c r="J75" s="55"/>
      <c r="K75" s="55"/>
      <c r="L75" s="55"/>
      <c r="M75" s="56"/>
      <c r="N75" s="52"/>
      <c r="O75" s="51"/>
      <c r="P75" s="55"/>
      <c r="Q75" s="55"/>
      <c r="R75" s="23"/>
      <c r="S75" s="23"/>
      <c r="T75" s="23"/>
      <c r="U75" s="23"/>
      <c r="V75" s="23"/>
      <c r="W75" s="23"/>
      <c r="X75" s="23"/>
    </row>
    <row r="76">
      <c r="F76" s="30"/>
      <c r="G76" s="30"/>
      <c r="H76" s="30"/>
      <c r="I76" s="30"/>
      <c r="J76" s="30"/>
      <c r="K76" s="30"/>
      <c r="L76" s="30"/>
      <c r="M76" s="32"/>
      <c r="N76" s="33"/>
      <c r="O76" s="33"/>
      <c r="R76" s="23"/>
      <c r="S76" s="33"/>
      <c r="T76" s="33"/>
      <c r="U76" s="33"/>
      <c r="V76" s="33"/>
      <c r="W76" s="31"/>
      <c r="X76" s="31"/>
      <c r="Z76" s="57"/>
    </row>
    <row r="77">
      <c r="A77" s="23" t="s">
        <v>81</v>
      </c>
      <c r="B77" s="23" t="s">
        <v>82</v>
      </c>
      <c r="F77" s="30"/>
      <c r="G77" s="30"/>
      <c r="H77" s="30"/>
      <c r="I77" s="30"/>
      <c r="J77" s="30"/>
      <c r="K77" s="30"/>
      <c r="L77" s="30"/>
      <c r="M77" s="32"/>
      <c r="N77" s="33"/>
      <c r="O77" s="33"/>
      <c r="R77" s="33"/>
      <c r="S77" s="33"/>
      <c r="T77" s="33"/>
      <c r="U77" s="33"/>
      <c r="V77" s="33"/>
      <c r="W77" s="31"/>
      <c r="X77" s="31"/>
      <c r="Z77" s="57"/>
    </row>
    <row r="78">
      <c r="A78" s="20">
        <v>1.0</v>
      </c>
      <c r="B78" s="29">
        <f t="shared" ref="B78:B108" si="32">1-(1/A78^2)</f>
        <v>0</v>
      </c>
      <c r="F78" s="30"/>
      <c r="G78" s="30"/>
      <c r="H78" s="30"/>
      <c r="I78" s="30"/>
      <c r="J78" s="30"/>
      <c r="K78" s="30"/>
      <c r="L78" s="30"/>
      <c r="M78" s="32"/>
      <c r="N78" s="33"/>
      <c r="O78" s="33"/>
      <c r="R78" s="33"/>
      <c r="S78" s="33"/>
      <c r="T78" s="33"/>
      <c r="U78" s="33"/>
      <c r="V78" s="33"/>
      <c r="W78" s="31"/>
      <c r="X78" s="31"/>
      <c r="Z78" s="57"/>
    </row>
    <row r="79">
      <c r="A79" s="30">
        <f t="shared" ref="A79:A108" si="33">A78+0.1</f>
        <v>1.1</v>
      </c>
      <c r="B79" s="29">
        <f t="shared" si="32"/>
        <v>0.173553719</v>
      </c>
      <c r="F79" s="30"/>
      <c r="G79" s="30"/>
      <c r="H79" s="30"/>
      <c r="I79" s="30"/>
      <c r="J79" s="30"/>
      <c r="K79" s="30"/>
      <c r="L79" s="30"/>
      <c r="M79" s="32"/>
      <c r="N79" s="33"/>
      <c r="O79" s="33"/>
      <c r="R79" s="33"/>
      <c r="S79" s="33"/>
      <c r="T79" s="33"/>
      <c r="U79" s="33"/>
      <c r="V79" s="33"/>
      <c r="W79" s="31"/>
      <c r="X79" s="31"/>
      <c r="Z79" s="57"/>
    </row>
    <row r="80">
      <c r="A80" s="30">
        <f t="shared" si="33"/>
        <v>1.2</v>
      </c>
      <c r="B80" s="29">
        <f t="shared" si="32"/>
        <v>0.3055555556</v>
      </c>
      <c r="F80" s="30"/>
      <c r="G80" s="30"/>
      <c r="H80" s="30"/>
      <c r="I80" s="30"/>
      <c r="J80" s="30"/>
      <c r="K80" s="30"/>
      <c r="L80" s="30"/>
      <c r="M80" s="32"/>
      <c r="N80" s="33"/>
      <c r="O80" s="33"/>
      <c r="R80" s="33"/>
      <c r="S80" s="33"/>
      <c r="T80" s="33"/>
      <c r="U80" s="33"/>
      <c r="V80" s="33"/>
      <c r="W80" s="40"/>
    </row>
    <row r="81">
      <c r="A81" s="30">
        <f t="shared" si="33"/>
        <v>1.3</v>
      </c>
      <c r="B81" s="29">
        <f t="shared" si="32"/>
        <v>0.4082840237</v>
      </c>
      <c r="F81" s="30"/>
      <c r="G81" s="30"/>
      <c r="H81" s="30"/>
      <c r="I81" s="30"/>
      <c r="J81" s="30"/>
      <c r="K81" s="30"/>
      <c r="L81" s="30"/>
      <c r="M81" s="32"/>
      <c r="N81" s="33"/>
      <c r="O81" s="33"/>
      <c r="R81" s="33"/>
      <c r="S81" s="33"/>
      <c r="T81" s="33"/>
      <c r="U81" s="33"/>
      <c r="V81" s="33"/>
      <c r="W81" s="40"/>
    </row>
    <row r="82">
      <c r="A82" s="30">
        <f t="shared" si="33"/>
        <v>1.4</v>
      </c>
      <c r="B82" s="29">
        <f t="shared" si="32"/>
        <v>0.4897959184</v>
      </c>
      <c r="F82" s="30"/>
      <c r="G82" s="30"/>
      <c r="H82" s="30"/>
      <c r="I82" s="30"/>
      <c r="J82" s="30"/>
      <c r="K82" s="30"/>
      <c r="L82" s="30"/>
      <c r="M82" s="32"/>
      <c r="N82" s="33"/>
      <c r="O82" s="33"/>
      <c r="R82" s="33"/>
      <c r="S82" s="33"/>
      <c r="T82" s="33"/>
      <c r="U82" s="33"/>
      <c r="V82" s="33"/>
      <c r="W82" s="40"/>
    </row>
    <row r="83">
      <c r="A83" s="30">
        <f t="shared" si="33"/>
        <v>1.5</v>
      </c>
      <c r="B83" s="29">
        <f t="shared" si="32"/>
        <v>0.5555555556</v>
      </c>
      <c r="F83" s="30"/>
      <c r="G83" s="30"/>
      <c r="H83" s="30"/>
      <c r="I83" s="30"/>
      <c r="J83" s="30"/>
      <c r="K83" s="30"/>
      <c r="L83" s="30"/>
      <c r="M83" s="32"/>
      <c r="N83" s="33"/>
      <c r="O83" s="58"/>
      <c r="R83" s="59"/>
      <c r="S83" s="60"/>
      <c r="T83" s="60"/>
      <c r="U83" s="60"/>
      <c r="V83" s="60"/>
      <c r="W83" s="40"/>
    </row>
    <row r="84">
      <c r="A84" s="30">
        <f t="shared" si="33"/>
        <v>1.6</v>
      </c>
      <c r="B84" s="29">
        <f t="shared" si="32"/>
        <v>0.609375</v>
      </c>
      <c r="F84" s="30"/>
      <c r="G84" s="30"/>
      <c r="H84" s="30"/>
      <c r="I84" s="30"/>
      <c r="J84" s="30"/>
      <c r="K84" s="30"/>
      <c r="L84" s="30"/>
      <c r="M84" s="32"/>
      <c r="N84" s="33"/>
      <c r="O84" s="33"/>
      <c r="R84" s="61"/>
      <c r="S84" s="62"/>
      <c r="T84" s="62"/>
      <c r="U84" s="62"/>
      <c r="V84" s="63"/>
      <c r="W84" s="40"/>
    </row>
    <row r="85">
      <c r="A85" s="30">
        <f t="shared" si="33"/>
        <v>1.7</v>
      </c>
      <c r="B85" s="29">
        <f t="shared" si="32"/>
        <v>0.6539792388</v>
      </c>
      <c r="F85" s="30"/>
      <c r="G85" s="30"/>
      <c r="H85" s="30"/>
      <c r="I85" s="30"/>
      <c r="J85" s="30"/>
      <c r="K85" s="30"/>
      <c r="L85" s="30"/>
      <c r="M85" s="32"/>
      <c r="N85" s="33"/>
      <c r="O85" s="58"/>
      <c r="R85" s="61"/>
      <c r="S85" s="62"/>
      <c r="T85" s="62"/>
      <c r="U85" s="62"/>
      <c r="V85" s="63"/>
      <c r="W85" s="40"/>
    </row>
    <row r="86">
      <c r="A86" s="30">
        <f t="shared" si="33"/>
        <v>1.8</v>
      </c>
      <c r="B86" s="29">
        <f t="shared" si="32"/>
        <v>0.6913580247</v>
      </c>
      <c r="F86" s="30"/>
      <c r="G86" s="30"/>
      <c r="H86" s="30"/>
      <c r="I86" s="30"/>
      <c r="J86" s="30"/>
      <c r="K86" s="30"/>
      <c r="L86" s="30"/>
      <c r="M86" s="32"/>
      <c r="N86" s="33"/>
      <c r="O86" s="33"/>
      <c r="R86" s="61"/>
      <c r="S86" s="62"/>
      <c r="T86" s="62"/>
      <c r="U86" s="62"/>
      <c r="V86" s="63"/>
      <c r="W86" s="40"/>
    </row>
    <row r="87">
      <c r="A87" s="30">
        <f t="shared" si="33"/>
        <v>1.9</v>
      </c>
      <c r="B87" s="29">
        <f t="shared" si="32"/>
        <v>0.7229916898</v>
      </c>
      <c r="F87" s="30"/>
      <c r="G87" s="30"/>
      <c r="H87" s="30"/>
      <c r="I87" s="30"/>
      <c r="J87" s="30"/>
      <c r="K87" s="30"/>
      <c r="L87" s="30"/>
      <c r="M87" s="32"/>
      <c r="N87" s="33"/>
      <c r="O87" s="33"/>
      <c r="R87" s="40"/>
      <c r="S87" s="40"/>
      <c r="T87" s="40"/>
      <c r="U87" s="40"/>
      <c r="V87" s="40"/>
      <c r="W87" s="40"/>
    </row>
    <row r="88">
      <c r="A88" s="30">
        <f t="shared" si="33"/>
        <v>2</v>
      </c>
      <c r="B88" s="29">
        <f t="shared" si="32"/>
        <v>0.75</v>
      </c>
      <c r="F88" s="30"/>
      <c r="G88" s="30"/>
      <c r="H88" s="30"/>
      <c r="I88" s="30"/>
      <c r="J88" s="30"/>
      <c r="K88" s="30"/>
      <c r="L88" s="30"/>
      <c r="M88" s="32"/>
      <c r="N88" s="33"/>
      <c r="O88" s="33"/>
      <c r="R88" s="40"/>
      <c r="S88" s="40"/>
      <c r="T88" s="40"/>
      <c r="U88" s="40"/>
      <c r="V88" s="40"/>
      <c r="W88" s="40"/>
    </row>
    <row r="89">
      <c r="A89" s="30">
        <f t="shared" si="33"/>
        <v>2.1</v>
      </c>
      <c r="B89" s="29">
        <f t="shared" si="32"/>
        <v>0.7732426304</v>
      </c>
      <c r="F89" s="30"/>
      <c r="G89" s="30"/>
      <c r="H89" s="30"/>
      <c r="I89" s="30"/>
      <c r="J89" s="30"/>
      <c r="K89" s="30"/>
      <c r="L89" s="30"/>
      <c r="M89" s="32"/>
      <c r="N89" s="33"/>
      <c r="O89" s="33"/>
      <c r="R89" s="40"/>
      <c r="S89" s="40"/>
      <c r="T89" s="40"/>
      <c r="U89" s="40"/>
      <c r="V89" s="40"/>
      <c r="W89" s="40"/>
    </row>
    <row r="90">
      <c r="A90" s="30">
        <f t="shared" si="33"/>
        <v>2.2</v>
      </c>
      <c r="B90" s="29">
        <f t="shared" si="32"/>
        <v>0.7933884298</v>
      </c>
      <c r="F90" s="30"/>
      <c r="G90" s="30"/>
      <c r="H90" s="30"/>
      <c r="I90" s="30"/>
      <c r="J90" s="30"/>
      <c r="K90" s="30"/>
      <c r="L90" s="30"/>
      <c r="M90" s="32"/>
      <c r="N90" s="33"/>
      <c r="O90" s="33"/>
      <c r="R90" s="40"/>
      <c r="S90" s="40"/>
      <c r="T90" s="40"/>
      <c r="U90" s="40"/>
      <c r="V90" s="40"/>
      <c r="W90" s="40"/>
    </row>
    <row r="91">
      <c r="A91" s="30">
        <f t="shared" si="33"/>
        <v>2.3</v>
      </c>
      <c r="B91" s="29">
        <f t="shared" si="32"/>
        <v>0.8109640832</v>
      </c>
      <c r="F91" s="30"/>
      <c r="G91" s="30"/>
      <c r="H91" s="30"/>
      <c r="I91" s="30"/>
      <c r="J91" s="30"/>
      <c r="K91" s="30"/>
      <c r="L91" s="30"/>
      <c r="M91" s="32"/>
      <c r="N91" s="33"/>
      <c r="O91" s="33"/>
      <c r="R91" s="40"/>
      <c r="S91" s="40"/>
      <c r="T91" s="40"/>
      <c r="U91" s="40"/>
      <c r="V91" s="40"/>
      <c r="W91" s="40"/>
    </row>
    <row r="92">
      <c r="A92" s="30">
        <f t="shared" si="33"/>
        <v>2.4</v>
      </c>
      <c r="B92" s="29">
        <f t="shared" si="32"/>
        <v>0.8263888889</v>
      </c>
      <c r="F92" s="30"/>
      <c r="G92" s="30"/>
      <c r="H92" s="30"/>
      <c r="I92" s="30"/>
      <c r="J92" s="30"/>
      <c r="K92" s="30"/>
      <c r="L92" s="30"/>
      <c r="M92" s="32"/>
      <c r="N92" s="33"/>
      <c r="O92" s="58"/>
      <c r="R92" s="40"/>
      <c r="S92" s="40"/>
      <c r="T92" s="40"/>
      <c r="U92" s="40"/>
      <c r="V92" s="40"/>
      <c r="W92" s="40"/>
    </row>
    <row r="93">
      <c r="A93" s="30">
        <f t="shared" si="33"/>
        <v>2.5</v>
      </c>
      <c r="B93" s="29">
        <f t="shared" si="32"/>
        <v>0.84</v>
      </c>
      <c r="F93" s="30"/>
      <c r="G93" s="30"/>
      <c r="H93" s="30"/>
      <c r="I93" s="30"/>
      <c r="J93" s="30"/>
      <c r="K93" s="30"/>
      <c r="L93" s="30"/>
      <c r="M93" s="32"/>
      <c r="N93" s="33"/>
      <c r="O93" s="33"/>
      <c r="R93" s="40"/>
      <c r="S93" s="40"/>
      <c r="T93" s="40"/>
      <c r="U93" s="40"/>
      <c r="V93" s="40"/>
      <c r="W93" s="40"/>
    </row>
    <row r="94">
      <c r="A94" s="30">
        <f t="shared" si="33"/>
        <v>2.6</v>
      </c>
      <c r="B94" s="29">
        <f t="shared" si="32"/>
        <v>0.8520710059</v>
      </c>
      <c r="F94" s="30"/>
      <c r="G94" s="30"/>
      <c r="H94" s="30"/>
      <c r="I94" s="30"/>
      <c r="J94" s="30"/>
      <c r="K94" s="30"/>
      <c r="L94" s="30"/>
      <c r="M94" s="32"/>
      <c r="N94" s="33"/>
      <c r="O94" s="33"/>
      <c r="R94" s="40"/>
      <c r="S94" s="40"/>
      <c r="T94" s="40"/>
      <c r="U94" s="40"/>
      <c r="V94" s="40"/>
      <c r="W94" s="40"/>
    </row>
    <row r="95">
      <c r="A95" s="30">
        <f t="shared" si="33"/>
        <v>2.7</v>
      </c>
      <c r="B95" s="29">
        <f t="shared" si="32"/>
        <v>0.8628257888</v>
      </c>
      <c r="F95" s="30"/>
      <c r="G95" s="30"/>
      <c r="H95" s="30"/>
      <c r="I95" s="30"/>
      <c r="J95" s="30"/>
      <c r="K95" s="30"/>
      <c r="L95" s="30"/>
      <c r="M95" s="32"/>
      <c r="N95" s="33"/>
      <c r="O95" s="33"/>
      <c r="R95" s="40"/>
      <c r="S95" s="40"/>
      <c r="T95" s="40"/>
      <c r="U95" s="40"/>
      <c r="V95" s="40"/>
      <c r="W95" s="40"/>
    </row>
    <row r="96">
      <c r="A96" s="30">
        <f t="shared" si="33"/>
        <v>2.8</v>
      </c>
      <c r="B96" s="29">
        <f t="shared" si="32"/>
        <v>0.8724489796</v>
      </c>
      <c r="F96" s="30"/>
      <c r="G96" s="30"/>
      <c r="H96" s="30"/>
      <c r="I96" s="30"/>
      <c r="J96" s="30"/>
      <c r="K96" s="30"/>
      <c r="L96" s="30"/>
      <c r="M96" s="32"/>
      <c r="N96" s="33"/>
      <c r="O96" s="33"/>
      <c r="R96" s="40"/>
      <c r="S96" s="40"/>
      <c r="T96" s="40"/>
      <c r="U96" s="40"/>
      <c r="V96" s="40"/>
      <c r="W96" s="40"/>
    </row>
    <row r="97">
      <c r="A97" s="30">
        <f t="shared" si="33"/>
        <v>2.9</v>
      </c>
      <c r="B97" s="29">
        <f t="shared" si="32"/>
        <v>0.8810939358</v>
      </c>
      <c r="F97" s="30"/>
      <c r="G97" s="30"/>
      <c r="H97" s="30"/>
      <c r="I97" s="30"/>
      <c r="J97" s="30"/>
      <c r="K97" s="30"/>
      <c r="L97" s="30"/>
      <c r="M97" s="32"/>
      <c r="N97" s="33"/>
      <c r="O97" s="33"/>
      <c r="R97" s="40"/>
      <c r="S97" s="40"/>
      <c r="T97" s="40"/>
      <c r="U97" s="40"/>
      <c r="V97" s="40"/>
      <c r="W97" s="40"/>
    </row>
    <row r="98">
      <c r="A98" s="30">
        <f t="shared" si="33"/>
        <v>3</v>
      </c>
      <c r="B98" s="29">
        <f t="shared" si="32"/>
        <v>0.8888888889</v>
      </c>
      <c r="F98" s="30"/>
      <c r="G98" s="30"/>
      <c r="H98" s="30"/>
      <c r="I98" s="30"/>
      <c r="J98" s="30"/>
      <c r="K98" s="30"/>
      <c r="L98" s="30"/>
      <c r="M98" s="32"/>
      <c r="N98" s="33"/>
      <c r="O98" s="33"/>
      <c r="R98" s="40"/>
      <c r="S98" s="40"/>
      <c r="T98" s="40"/>
      <c r="U98" s="40"/>
      <c r="V98" s="40"/>
      <c r="W98" s="40"/>
    </row>
    <row r="99">
      <c r="A99" s="30">
        <f t="shared" si="33"/>
        <v>3.1</v>
      </c>
      <c r="B99" s="29">
        <f t="shared" si="32"/>
        <v>0.8959417274</v>
      </c>
      <c r="F99" s="30"/>
      <c r="G99" s="30"/>
      <c r="H99" s="30"/>
      <c r="I99" s="30"/>
      <c r="J99" s="30"/>
      <c r="K99" s="30"/>
      <c r="L99" s="30"/>
      <c r="M99" s="32"/>
      <c r="N99" s="33"/>
      <c r="O99" s="33"/>
      <c r="R99" s="40"/>
      <c r="S99" s="40"/>
      <c r="T99" s="40"/>
      <c r="U99" s="40"/>
      <c r="V99" s="40"/>
      <c r="W99" s="40"/>
    </row>
    <row r="100">
      <c r="A100" s="30">
        <f t="shared" si="33"/>
        <v>3.2</v>
      </c>
      <c r="B100" s="29">
        <f t="shared" si="32"/>
        <v>0.90234375</v>
      </c>
      <c r="F100" s="30"/>
      <c r="G100" s="30"/>
      <c r="H100" s="30"/>
      <c r="I100" s="30"/>
      <c r="J100" s="30"/>
      <c r="K100" s="30"/>
      <c r="L100" s="30"/>
      <c r="M100" s="32"/>
      <c r="N100" s="33"/>
      <c r="O100" s="33"/>
      <c r="R100" s="40"/>
      <c r="S100" s="40"/>
      <c r="T100" s="40"/>
      <c r="U100" s="40"/>
      <c r="V100" s="40"/>
      <c r="W100" s="40"/>
    </row>
    <row r="101">
      <c r="A101" s="30">
        <f t="shared" si="33"/>
        <v>3.3</v>
      </c>
      <c r="B101" s="29">
        <f t="shared" si="32"/>
        <v>0.9081726354</v>
      </c>
      <c r="F101" s="30"/>
      <c r="G101" s="30"/>
      <c r="H101" s="30"/>
      <c r="I101" s="30"/>
      <c r="J101" s="30"/>
      <c r="K101" s="30"/>
      <c r="L101" s="30"/>
      <c r="M101" s="32"/>
      <c r="N101" s="33"/>
      <c r="O101" s="33"/>
      <c r="R101" s="40"/>
      <c r="S101" s="40"/>
      <c r="T101" s="40"/>
      <c r="U101" s="40"/>
      <c r="V101" s="40"/>
      <c r="W101" s="40"/>
    </row>
    <row r="102">
      <c r="A102" s="30">
        <f t="shared" si="33"/>
        <v>3.4</v>
      </c>
      <c r="B102" s="29">
        <f t="shared" si="32"/>
        <v>0.9134948097</v>
      </c>
      <c r="F102" s="30"/>
      <c r="G102" s="30"/>
      <c r="H102" s="30"/>
      <c r="I102" s="30"/>
      <c r="J102" s="30"/>
      <c r="K102" s="30"/>
      <c r="L102" s="30"/>
      <c r="M102" s="32"/>
      <c r="N102" s="33"/>
      <c r="O102" s="64"/>
      <c r="R102" s="40"/>
      <c r="S102" s="40"/>
      <c r="T102" s="40"/>
      <c r="U102" s="40"/>
      <c r="V102" s="40"/>
      <c r="W102" s="40"/>
    </row>
    <row r="103">
      <c r="A103" s="30">
        <f t="shared" si="33"/>
        <v>3.5</v>
      </c>
      <c r="B103" s="29">
        <f t="shared" si="32"/>
        <v>0.9183673469</v>
      </c>
      <c r="F103" s="30"/>
      <c r="G103" s="30"/>
      <c r="H103" s="30"/>
      <c r="I103" s="30"/>
      <c r="J103" s="30"/>
      <c r="K103" s="30"/>
      <c r="L103" s="30"/>
      <c r="M103" s="32"/>
      <c r="N103" s="33"/>
      <c r="O103" s="33"/>
      <c r="R103" s="40"/>
      <c r="S103" s="40"/>
      <c r="T103" s="40"/>
      <c r="U103" s="40"/>
      <c r="V103" s="40"/>
      <c r="W103" s="40"/>
    </row>
    <row r="104">
      <c r="A104" s="30">
        <f t="shared" si="33"/>
        <v>3.6</v>
      </c>
      <c r="B104" s="29">
        <f t="shared" si="32"/>
        <v>0.9228395062</v>
      </c>
      <c r="F104" s="30"/>
      <c r="G104" s="30"/>
      <c r="H104" s="30"/>
      <c r="I104" s="30"/>
      <c r="J104" s="30"/>
      <c r="K104" s="30"/>
      <c r="L104" s="30"/>
      <c r="M104" s="32"/>
      <c r="N104" s="33"/>
      <c r="O104" s="33"/>
      <c r="R104" s="40"/>
      <c r="S104" s="40"/>
      <c r="T104" s="40"/>
      <c r="U104" s="40"/>
      <c r="V104" s="40"/>
      <c r="W104" s="40"/>
    </row>
    <row r="105">
      <c r="A105" s="30">
        <f t="shared" si="33"/>
        <v>3.7</v>
      </c>
      <c r="B105" s="29">
        <f t="shared" si="32"/>
        <v>0.926953981</v>
      </c>
      <c r="F105" s="30"/>
      <c r="G105" s="30"/>
      <c r="H105" s="30"/>
      <c r="I105" s="30"/>
      <c r="J105" s="30"/>
      <c r="K105" s="30"/>
      <c r="L105" s="30"/>
      <c r="M105" s="32"/>
      <c r="N105" s="33"/>
      <c r="O105" s="33"/>
      <c r="R105" s="40"/>
      <c r="S105" s="40"/>
      <c r="T105" s="40"/>
      <c r="U105" s="40"/>
      <c r="V105" s="40"/>
      <c r="W105" s="40"/>
    </row>
    <row r="106">
      <c r="A106" s="30">
        <f t="shared" si="33"/>
        <v>3.8</v>
      </c>
      <c r="B106" s="29">
        <f t="shared" si="32"/>
        <v>0.9307479224</v>
      </c>
      <c r="F106" s="30"/>
      <c r="G106" s="30"/>
      <c r="H106" s="30"/>
      <c r="I106" s="30"/>
      <c r="J106" s="30"/>
      <c r="K106" s="30"/>
      <c r="L106" s="30"/>
      <c r="M106" s="32"/>
      <c r="N106" s="33"/>
      <c r="O106" s="33"/>
      <c r="R106" s="40"/>
      <c r="S106" s="40"/>
      <c r="T106" s="40"/>
      <c r="U106" s="40"/>
      <c r="V106" s="40"/>
      <c r="W106" s="40"/>
    </row>
    <row r="107">
      <c r="A107" s="30">
        <f t="shared" si="33"/>
        <v>3.9</v>
      </c>
      <c r="B107" s="29">
        <f t="shared" si="32"/>
        <v>0.9342537804</v>
      </c>
      <c r="F107" s="30"/>
      <c r="G107" s="30"/>
      <c r="H107" s="30"/>
      <c r="I107" s="30"/>
      <c r="J107" s="30"/>
      <c r="K107" s="30"/>
      <c r="L107" s="30"/>
      <c r="M107" s="32"/>
      <c r="N107" s="33"/>
      <c r="O107" s="33"/>
      <c r="R107" s="40"/>
      <c r="S107" s="40"/>
      <c r="T107" s="40"/>
      <c r="U107" s="40"/>
      <c r="V107" s="40"/>
      <c r="W107" s="40"/>
    </row>
    <row r="108">
      <c r="A108" s="30">
        <f t="shared" si="33"/>
        <v>4</v>
      </c>
      <c r="B108" s="29">
        <f t="shared" si="32"/>
        <v>0.9375</v>
      </c>
      <c r="F108" s="30"/>
      <c r="G108" s="30"/>
      <c r="H108" s="30"/>
      <c r="I108" s="30"/>
      <c r="J108" s="30"/>
      <c r="K108" s="30"/>
      <c r="L108" s="30"/>
      <c r="M108" s="32"/>
      <c r="N108" s="33"/>
      <c r="O108" s="58"/>
      <c r="R108" s="40"/>
      <c r="S108" s="40"/>
      <c r="T108" s="40"/>
      <c r="U108" s="40"/>
      <c r="V108" s="40"/>
      <c r="W108" s="40"/>
    </row>
    <row r="109">
      <c r="F109" s="30"/>
      <c r="G109" s="30"/>
      <c r="H109" s="30"/>
      <c r="I109" s="30"/>
      <c r="J109" s="30"/>
      <c r="K109" s="30"/>
      <c r="L109" s="30"/>
      <c r="M109" s="32"/>
      <c r="N109" s="33"/>
      <c r="O109" s="33"/>
      <c r="R109" s="40"/>
      <c r="S109" s="40"/>
      <c r="T109" s="40"/>
      <c r="U109" s="40"/>
      <c r="V109" s="40"/>
      <c r="W109" s="40"/>
    </row>
    <row r="110">
      <c r="A110" s="24" t="s">
        <v>83</v>
      </c>
      <c r="B110" s="65" t="s">
        <v>84</v>
      </c>
      <c r="C110" s="24" t="s">
        <v>85</v>
      </c>
      <c r="D110" s="24" t="s">
        <v>86</v>
      </c>
      <c r="E110" s="24" t="s">
        <v>87</v>
      </c>
      <c r="F110" s="66"/>
      <c r="G110" s="66"/>
      <c r="H110" s="66"/>
      <c r="I110" s="66"/>
      <c r="J110" s="66"/>
      <c r="K110" s="66"/>
      <c r="L110" s="66" t="s">
        <v>88</v>
      </c>
      <c r="M110" s="32"/>
      <c r="N110" s="33"/>
      <c r="O110" s="33"/>
      <c r="R110" s="40"/>
      <c r="S110" s="40"/>
      <c r="T110" s="40"/>
      <c r="U110" s="40"/>
      <c r="V110" s="40"/>
      <c r="W110" s="40"/>
    </row>
    <row r="111">
      <c r="A111" s="24">
        <v>-4.0</v>
      </c>
      <c r="B111" s="38">
        <f t="shared" ref="B111:B143" si="34">_xlfn.NORM.DIST(A111,0,1,FALSE)</f>
        <v>0.0001338302258</v>
      </c>
      <c r="C111" s="37" t="str">
        <f t="shared" ref="C111:C143" si="35">IF(AND(A111&gt;=-1,A111&lt;=1),A111,"")</f>
        <v/>
      </c>
      <c r="D111" s="37" t="str">
        <f t="shared" ref="D111:D143" si="36">IF(OR(AND(A111&gt;=-2,A111&lt;-1),AND(A111&gt;=1,A111&lt;2)),A111,"")</f>
        <v/>
      </c>
      <c r="E111" s="37">
        <f t="shared" ref="E111:E143" si="37">IF(OR(A111&lt;-2,A111&gt;2),A111,"")</f>
        <v>-4</v>
      </c>
      <c r="F111" s="67"/>
      <c r="G111" s="67"/>
      <c r="H111" s="67"/>
      <c r="I111" s="67"/>
      <c r="J111" s="67"/>
      <c r="K111" s="67"/>
      <c r="L111" s="67">
        <f t="shared" ref="L111:L143" si="38">IF(INT(A111)=A111,A111,"")</f>
        <v>-4</v>
      </c>
      <c r="M111" s="32"/>
      <c r="N111" s="33"/>
      <c r="O111" s="33"/>
      <c r="R111" s="40"/>
      <c r="S111" s="40"/>
      <c r="T111" s="40"/>
      <c r="U111" s="40"/>
      <c r="V111" s="40"/>
      <c r="W111" s="40"/>
    </row>
    <row r="112">
      <c r="A112" s="37">
        <f t="shared" ref="A112:A143" si="39">A111+0.25</f>
        <v>-3.75</v>
      </c>
      <c r="B112" s="38">
        <f t="shared" si="34"/>
        <v>0.0003525956824</v>
      </c>
      <c r="C112" s="37" t="str">
        <f t="shared" si="35"/>
        <v/>
      </c>
      <c r="D112" s="37" t="str">
        <f t="shared" si="36"/>
        <v/>
      </c>
      <c r="E112" s="37">
        <f t="shared" si="37"/>
        <v>-3.75</v>
      </c>
      <c r="F112" s="67"/>
      <c r="G112" s="67"/>
      <c r="H112" s="67"/>
      <c r="I112" s="67"/>
      <c r="J112" s="67"/>
      <c r="K112" s="67"/>
      <c r="L112" s="67" t="str">
        <f t="shared" si="38"/>
        <v/>
      </c>
      <c r="M112" s="32"/>
      <c r="N112" s="33"/>
      <c r="O112" s="33"/>
      <c r="R112" s="40"/>
      <c r="S112" s="40"/>
      <c r="T112" s="40"/>
      <c r="U112" s="40"/>
      <c r="V112" s="40"/>
      <c r="W112" s="40"/>
    </row>
    <row r="113">
      <c r="A113" s="37">
        <f t="shared" si="39"/>
        <v>-3.5</v>
      </c>
      <c r="B113" s="38">
        <f t="shared" si="34"/>
        <v>0.000872682695</v>
      </c>
      <c r="C113" s="37" t="str">
        <f t="shared" si="35"/>
        <v/>
      </c>
      <c r="D113" s="37" t="str">
        <f t="shared" si="36"/>
        <v/>
      </c>
      <c r="E113" s="37">
        <f t="shared" si="37"/>
        <v>-3.5</v>
      </c>
      <c r="F113" s="67"/>
      <c r="G113" s="67"/>
      <c r="H113" s="67"/>
      <c r="I113" s="67"/>
      <c r="J113" s="67"/>
      <c r="K113" s="67"/>
      <c r="L113" s="67" t="str">
        <f t="shared" si="38"/>
        <v/>
      </c>
      <c r="M113" s="32"/>
      <c r="N113" s="33"/>
      <c r="O113" s="33"/>
      <c r="R113" s="40"/>
      <c r="S113" s="40"/>
      <c r="T113" s="40"/>
      <c r="U113" s="40"/>
      <c r="V113" s="40"/>
      <c r="W113" s="40"/>
    </row>
    <row r="114">
      <c r="A114" s="37">
        <f t="shared" si="39"/>
        <v>-3.25</v>
      </c>
      <c r="B114" s="38">
        <f t="shared" si="34"/>
        <v>0.002029048057</v>
      </c>
      <c r="C114" s="37" t="str">
        <f t="shared" si="35"/>
        <v/>
      </c>
      <c r="D114" s="37" t="str">
        <f t="shared" si="36"/>
        <v/>
      </c>
      <c r="E114" s="37">
        <f t="shared" si="37"/>
        <v>-3.25</v>
      </c>
      <c r="F114" s="67"/>
      <c r="G114" s="67"/>
      <c r="H114" s="67"/>
      <c r="I114" s="67"/>
      <c r="J114" s="67"/>
      <c r="K114" s="67"/>
      <c r="L114" s="67" t="str">
        <f t="shared" si="38"/>
        <v/>
      </c>
      <c r="M114" s="32"/>
      <c r="N114" s="33"/>
      <c r="O114" s="33"/>
      <c r="R114" s="40"/>
      <c r="S114" s="40"/>
      <c r="T114" s="40"/>
      <c r="U114" s="40"/>
      <c r="V114" s="40"/>
      <c r="W114" s="40"/>
    </row>
    <row r="115">
      <c r="A115" s="37">
        <f t="shared" si="39"/>
        <v>-3</v>
      </c>
      <c r="B115" s="38">
        <f t="shared" si="34"/>
        <v>0.004431848412</v>
      </c>
      <c r="C115" s="37" t="str">
        <f t="shared" si="35"/>
        <v/>
      </c>
      <c r="D115" s="37" t="str">
        <f t="shared" si="36"/>
        <v/>
      </c>
      <c r="E115" s="37">
        <f t="shared" si="37"/>
        <v>-3</v>
      </c>
      <c r="F115" s="67"/>
      <c r="G115" s="67"/>
      <c r="H115" s="67"/>
      <c r="I115" s="67"/>
      <c r="J115" s="67"/>
      <c r="K115" s="67"/>
      <c r="L115" s="67">
        <f t="shared" si="38"/>
        <v>-3</v>
      </c>
      <c r="M115" s="32"/>
      <c r="N115" s="33"/>
      <c r="O115" s="64"/>
      <c r="R115" s="40"/>
      <c r="S115" s="40"/>
      <c r="T115" s="40"/>
      <c r="U115" s="40"/>
      <c r="V115" s="40"/>
      <c r="W115" s="40"/>
    </row>
    <row r="116">
      <c r="A116" s="37">
        <f t="shared" si="39"/>
        <v>-2.75</v>
      </c>
      <c r="B116" s="38">
        <f t="shared" si="34"/>
        <v>0.009093562502</v>
      </c>
      <c r="C116" s="37" t="str">
        <f t="shared" si="35"/>
        <v/>
      </c>
      <c r="D116" s="37" t="str">
        <f t="shared" si="36"/>
        <v/>
      </c>
      <c r="E116" s="37">
        <f t="shared" si="37"/>
        <v>-2.75</v>
      </c>
      <c r="F116" s="67"/>
      <c r="G116" s="67"/>
      <c r="H116" s="67"/>
      <c r="I116" s="67"/>
      <c r="J116" s="67"/>
      <c r="K116" s="67"/>
      <c r="L116" s="67" t="str">
        <f t="shared" si="38"/>
        <v/>
      </c>
      <c r="M116" s="32"/>
      <c r="N116" s="33"/>
      <c r="O116" s="33"/>
      <c r="R116" s="40"/>
      <c r="S116" s="40"/>
      <c r="T116" s="40"/>
      <c r="U116" s="40"/>
      <c r="V116" s="40"/>
      <c r="W116" s="40"/>
    </row>
    <row r="117">
      <c r="A117" s="37">
        <f t="shared" si="39"/>
        <v>-2.5</v>
      </c>
      <c r="B117" s="38">
        <f t="shared" si="34"/>
        <v>0.01752830049</v>
      </c>
      <c r="C117" s="37" t="str">
        <f t="shared" si="35"/>
        <v/>
      </c>
      <c r="D117" s="37" t="str">
        <f t="shared" si="36"/>
        <v/>
      </c>
      <c r="E117" s="37">
        <f t="shared" si="37"/>
        <v>-2.5</v>
      </c>
      <c r="F117" s="67"/>
      <c r="G117" s="67"/>
      <c r="H117" s="67"/>
      <c r="I117" s="67"/>
      <c r="J117" s="67"/>
      <c r="K117" s="67"/>
      <c r="L117" s="67" t="str">
        <f t="shared" si="38"/>
        <v/>
      </c>
      <c r="M117" s="32"/>
      <c r="N117" s="33"/>
      <c r="O117" s="33"/>
      <c r="R117" s="40"/>
      <c r="S117" s="40"/>
      <c r="T117" s="40"/>
      <c r="U117" s="40"/>
      <c r="V117" s="40"/>
      <c r="W117" s="40"/>
    </row>
    <row r="118">
      <c r="A118" s="37">
        <f t="shared" si="39"/>
        <v>-2.25</v>
      </c>
      <c r="B118" s="38">
        <f t="shared" si="34"/>
        <v>0.03173965184</v>
      </c>
      <c r="C118" s="37" t="str">
        <f t="shared" si="35"/>
        <v/>
      </c>
      <c r="D118" s="37" t="str">
        <f t="shared" si="36"/>
        <v/>
      </c>
      <c r="E118" s="37">
        <f t="shared" si="37"/>
        <v>-2.25</v>
      </c>
      <c r="F118" s="67"/>
      <c r="G118" s="67"/>
      <c r="H118" s="67"/>
      <c r="I118" s="67"/>
      <c r="J118" s="67"/>
      <c r="K118" s="67"/>
      <c r="L118" s="67" t="str">
        <f t="shared" si="38"/>
        <v/>
      </c>
      <c r="M118" s="32"/>
      <c r="N118" s="33"/>
      <c r="O118" s="64"/>
      <c r="R118" s="40"/>
      <c r="S118" s="40"/>
      <c r="T118" s="40"/>
      <c r="U118" s="40"/>
      <c r="V118" s="40"/>
      <c r="W118" s="40"/>
    </row>
    <row r="119">
      <c r="A119" s="37">
        <f t="shared" si="39"/>
        <v>-2</v>
      </c>
      <c r="B119" s="38">
        <f t="shared" si="34"/>
        <v>0.05399096651</v>
      </c>
      <c r="C119" s="37" t="str">
        <f t="shared" si="35"/>
        <v/>
      </c>
      <c r="D119" s="37">
        <f t="shared" si="36"/>
        <v>-2</v>
      </c>
      <c r="E119" s="37" t="str">
        <f t="shared" si="37"/>
        <v/>
      </c>
      <c r="F119" s="67"/>
      <c r="G119" s="67"/>
      <c r="H119" s="67"/>
      <c r="I119" s="67"/>
      <c r="J119" s="67"/>
      <c r="K119" s="67"/>
      <c r="L119" s="67">
        <f t="shared" si="38"/>
        <v>-2</v>
      </c>
      <c r="M119" s="32"/>
      <c r="N119" s="33"/>
      <c r="O119" s="33"/>
      <c r="R119" s="40"/>
      <c r="S119" s="40"/>
      <c r="T119" s="40"/>
      <c r="U119" s="40"/>
      <c r="V119" s="40"/>
      <c r="W119" s="40"/>
    </row>
    <row r="120">
      <c r="A120" s="37">
        <f t="shared" si="39"/>
        <v>-1.75</v>
      </c>
      <c r="B120" s="38">
        <f t="shared" si="34"/>
        <v>0.08627731883</v>
      </c>
      <c r="C120" s="37" t="str">
        <f t="shared" si="35"/>
        <v/>
      </c>
      <c r="D120" s="37">
        <f t="shared" si="36"/>
        <v>-1.75</v>
      </c>
      <c r="E120" s="37" t="str">
        <f t="shared" si="37"/>
        <v/>
      </c>
      <c r="F120" s="67"/>
      <c r="G120" s="67"/>
      <c r="H120" s="67"/>
      <c r="I120" s="67"/>
      <c r="J120" s="67"/>
      <c r="K120" s="67"/>
      <c r="L120" s="67" t="str">
        <f t="shared" si="38"/>
        <v/>
      </c>
      <c r="M120" s="32"/>
      <c r="N120" s="33"/>
      <c r="O120" s="33"/>
      <c r="R120" s="40"/>
      <c r="S120" s="40"/>
      <c r="T120" s="40"/>
      <c r="U120" s="40"/>
      <c r="V120" s="40"/>
      <c r="W120" s="40"/>
    </row>
    <row r="121">
      <c r="A121" s="37">
        <f t="shared" si="39"/>
        <v>-1.5</v>
      </c>
      <c r="B121" s="38">
        <f t="shared" si="34"/>
        <v>0.1295175957</v>
      </c>
      <c r="C121" s="37" t="str">
        <f t="shared" si="35"/>
        <v/>
      </c>
      <c r="D121" s="37">
        <f t="shared" si="36"/>
        <v>-1.5</v>
      </c>
      <c r="E121" s="37" t="str">
        <f t="shared" si="37"/>
        <v/>
      </c>
      <c r="F121" s="67"/>
      <c r="G121" s="67"/>
      <c r="H121" s="67"/>
      <c r="I121" s="67"/>
      <c r="J121" s="67"/>
      <c r="K121" s="67"/>
      <c r="L121" s="67" t="str">
        <f t="shared" si="38"/>
        <v/>
      </c>
      <c r="M121" s="32"/>
      <c r="N121" s="33"/>
      <c r="O121" s="33"/>
      <c r="R121" s="40"/>
      <c r="S121" s="40"/>
      <c r="T121" s="40"/>
      <c r="U121" s="40"/>
      <c r="V121" s="40"/>
      <c r="W121" s="40"/>
    </row>
    <row r="122">
      <c r="A122" s="37">
        <f t="shared" si="39"/>
        <v>-1.25</v>
      </c>
      <c r="B122" s="38">
        <f t="shared" si="34"/>
        <v>0.1826490854</v>
      </c>
      <c r="C122" s="37" t="str">
        <f t="shared" si="35"/>
        <v/>
      </c>
      <c r="D122" s="37">
        <f t="shared" si="36"/>
        <v>-1.25</v>
      </c>
      <c r="E122" s="37" t="str">
        <f t="shared" si="37"/>
        <v/>
      </c>
      <c r="F122" s="67"/>
      <c r="G122" s="67"/>
      <c r="H122" s="67"/>
      <c r="I122" s="67"/>
      <c r="J122" s="67"/>
      <c r="K122" s="67"/>
      <c r="L122" s="67" t="str">
        <f t="shared" si="38"/>
        <v/>
      </c>
      <c r="M122" s="32"/>
      <c r="N122" s="33"/>
      <c r="O122" s="58"/>
      <c r="R122" s="40"/>
      <c r="S122" s="40"/>
      <c r="T122" s="40"/>
      <c r="U122" s="40"/>
      <c r="V122" s="40"/>
      <c r="W122" s="40"/>
    </row>
    <row r="123">
      <c r="A123" s="37">
        <f t="shared" si="39"/>
        <v>-1</v>
      </c>
      <c r="B123" s="38">
        <f t="shared" si="34"/>
        <v>0.2419707245</v>
      </c>
      <c r="C123" s="37">
        <f t="shared" si="35"/>
        <v>-1</v>
      </c>
      <c r="D123" s="37" t="str">
        <f t="shared" si="36"/>
        <v/>
      </c>
      <c r="E123" s="37" t="str">
        <f t="shared" si="37"/>
        <v/>
      </c>
      <c r="F123" s="67"/>
      <c r="G123" s="67"/>
      <c r="H123" s="67"/>
      <c r="I123" s="67"/>
      <c r="J123" s="67"/>
      <c r="K123" s="67"/>
      <c r="L123" s="67">
        <f t="shared" si="38"/>
        <v>-1</v>
      </c>
      <c r="M123" s="32"/>
      <c r="N123" s="33"/>
      <c r="O123" s="33"/>
      <c r="R123" s="40"/>
      <c r="S123" s="40"/>
      <c r="T123" s="40"/>
      <c r="U123" s="40"/>
      <c r="V123" s="40"/>
      <c r="W123" s="40"/>
    </row>
    <row r="124">
      <c r="A124" s="37">
        <f t="shared" si="39"/>
        <v>-0.75</v>
      </c>
      <c r="B124" s="38">
        <f t="shared" si="34"/>
        <v>0.3011374322</v>
      </c>
      <c r="C124" s="37">
        <f t="shared" si="35"/>
        <v>-0.75</v>
      </c>
      <c r="D124" s="37" t="str">
        <f t="shared" si="36"/>
        <v/>
      </c>
      <c r="E124" s="37" t="str">
        <f t="shared" si="37"/>
        <v/>
      </c>
      <c r="F124" s="67"/>
      <c r="G124" s="67"/>
      <c r="H124" s="67"/>
      <c r="I124" s="67"/>
      <c r="J124" s="67"/>
      <c r="K124" s="67"/>
      <c r="L124" s="67" t="str">
        <f t="shared" si="38"/>
        <v/>
      </c>
      <c r="M124" s="32"/>
      <c r="N124" s="33"/>
      <c r="O124" s="58"/>
      <c r="R124" s="40"/>
      <c r="S124" s="40"/>
      <c r="T124" s="40"/>
      <c r="U124" s="40"/>
      <c r="V124" s="40"/>
      <c r="W124" s="40"/>
    </row>
    <row r="125">
      <c r="A125" s="37">
        <f t="shared" si="39"/>
        <v>-0.5</v>
      </c>
      <c r="B125" s="38">
        <f t="shared" si="34"/>
        <v>0.3520653268</v>
      </c>
      <c r="C125" s="37">
        <f t="shared" si="35"/>
        <v>-0.5</v>
      </c>
      <c r="D125" s="37" t="str">
        <f t="shared" si="36"/>
        <v/>
      </c>
      <c r="E125" s="37" t="str">
        <f t="shared" si="37"/>
        <v/>
      </c>
      <c r="F125" s="67"/>
      <c r="G125" s="67"/>
      <c r="H125" s="67"/>
      <c r="I125" s="67"/>
      <c r="J125" s="67"/>
      <c r="K125" s="67"/>
      <c r="L125" s="67" t="str">
        <f t="shared" si="38"/>
        <v/>
      </c>
      <c r="M125" s="32"/>
      <c r="N125" s="33"/>
      <c r="O125" s="33"/>
      <c r="R125" s="40"/>
      <c r="S125" s="40"/>
      <c r="T125" s="40"/>
      <c r="U125" s="40"/>
      <c r="V125" s="40"/>
      <c r="W125" s="40"/>
    </row>
    <row r="126">
      <c r="A126" s="37">
        <f t="shared" si="39"/>
        <v>-0.25</v>
      </c>
      <c r="B126" s="38">
        <f t="shared" si="34"/>
        <v>0.3866681168</v>
      </c>
      <c r="C126" s="37">
        <f t="shared" si="35"/>
        <v>-0.25</v>
      </c>
      <c r="D126" s="37" t="str">
        <f t="shared" si="36"/>
        <v/>
      </c>
      <c r="E126" s="37" t="str">
        <f t="shared" si="37"/>
        <v/>
      </c>
      <c r="F126" s="67"/>
      <c r="G126" s="67"/>
      <c r="H126" s="67"/>
      <c r="I126" s="67"/>
      <c r="J126" s="67"/>
      <c r="K126" s="67"/>
      <c r="L126" s="67" t="str">
        <f t="shared" si="38"/>
        <v/>
      </c>
      <c r="M126" s="32"/>
      <c r="N126" s="33"/>
      <c r="O126" s="33"/>
      <c r="R126" s="40"/>
      <c r="S126" s="40"/>
      <c r="T126" s="40"/>
      <c r="U126" s="40"/>
      <c r="V126" s="40"/>
      <c r="W126" s="40"/>
    </row>
    <row r="127">
      <c r="A127" s="37">
        <f t="shared" si="39"/>
        <v>0</v>
      </c>
      <c r="B127" s="38">
        <f t="shared" si="34"/>
        <v>0.3989422804</v>
      </c>
      <c r="C127" s="37">
        <f t="shared" si="35"/>
        <v>0</v>
      </c>
      <c r="D127" s="37" t="str">
        <f t="shared" si="36"/>
        <v/>
      </c>
      <c r="E127" s="37" t="str">
        <f t="shared" si="37"/>
        <v/>
      </c>
      <c r="F127" s="67"/>
      <c r="G127" s="67"/>
      <c r="H127" s="67"/>
      <c r="I127" s="67"/>
      <c r="J127" s="67"/>
      <c r="K127" s="67"/>
      <c r="L127" s="67">
        <f t="shared" si="38"/>
        <v>0</v>
      </c>
      <c r="M127" s="32"/>
      <c r="N127" s="33"/>
      <c r="O127" s="33"/>
      <c r="R127" s="40"/>
      <c r="S127" s="40"/>
      <c r="T127" s="40"/>
      <c r="U127" s="40"/>
      <c r="V127" s="40"/>
      <c r="W127" s="40"/>
    </row>
    <row r="128">
      <c r="A128" s="37">
        <f t="shared" si="39"/>
        <v>0.25</v>
      </c>
      <c r="B128" s="38">
        <f t="shared" si="34"/>
        <v>0.3866681168</v>
      </c>
      <c r="C128" s="37">
        <f t="shared" si="35"/>
        <v>0.25</v>
      </c>
      <c r="D128" s="37" t="str">
        <f t="shared" si="36"/>
        <v/>
      </c>
      <c r="E128" s="37" t="str">
        <f t="shared" si="37"/>
        <v/>
      </c>
      <c r="F128" s="67"/>
      <c r="G128" s="67"/>
      <c r="H128" s="67"/>
      <c r="I128" s="67"/>
      <c r="J128" s="67"/>
      <c r="K128" s="67"/>
      <c r="L128" s="67" t="str">
        <f t="shared" si="38"/>
        <v/>
      </c>
      <c r="M128" s="32"/>
      <c r="N128" s="33"/>
      <c r="O128" s="33"/>
      <c r="R128" s="40"/>
      <c r="S128" s="40"/>
      <c r="T128" s="40"/>
      <c r="U128" s="40"/>
      <c r="V128" s="40"/>
      <c r="W128" s="40"/>
    </row>
    <row r="129">
      <c r="A129" s="37">
        <f t="shared" si="39"/>
        <v>0.5</v>
      </c>
      <c r="B129" s="38">
        <f t="shared" si="34"/>
        <v>0.3520653268</v>
      </c>
      <c r="C129" s="37">
        <f t="shared" si="35"/>
        <v>0.5</v>
      </c>
      <c r="D129" s="37" t="str">
        <f t="shared" si="36"/>
        <v/>
      </c>
      <c r="E129" s="37" t="str">
        <f t="shared" si="37"/>
        <v/>
      </c>
      <c r="F129" s="67"/>
      <c r="G129" s="67"/>
      <c r="H129" s="67"/>
      <c r="I129" s="67"/>
      <c r="J129" s="67"/>
      <c r="K129" s="67"/>
      <c r="L129" s="67" t="str">
        <f t="shared" si="38"/>
        <v/>
      </c>
      <c r="M129" s="32"/>
      <c r="N129" s="33"/>
      <c r="O129" s="64"/>
      <c r="R129" s="40"/>
      <c r="S129" s="40"/>
      <c r="T129" s="40"/>
      <c r="U129" s="40"/>
      <c r="V129" s="40"/>
      <c r="W129" s="40"/>
    </row>
    <row r="130">
      <c r="A130" s="37">
        <f t="shared" si="39"/>
        <v>0.75</v>
      </c>
      <c r="B130" s="38">
        <f t="shared" si="34"/>
        <v>0.3011374322</v>
      </c>
      <c r="C130" s="37">
        <f t="shared" si="35"/>
        <v>0.75</v>
      </c>
      <c r="D130" s="37" t="str">
        <f t="shared" si="36"/>
        <v/>
      </c>
      <c r="E130" s="37" t="str">
        <f t="shared" si="37"/>
        <v/>
      </c>
      <c r="F130" s="67"/>
      <c r="G130" s="67"/>
      <c r="H130" s="67"/>
      <c r="I130" s="67"/>
      <c r="J130" s="67"/>
      <c r="K130" s="67"/>
      <c r="L130" s="67" t="str">
        <f t="shared" si="38"/>
        <v/>
      </c>
      <c r="M130" s="32"/>
      <c r="N130" s="33"/>
      <c r="O130" s="58"/>
      <c r="R130" s="40"/>
      <c r="S130" s="40"/>
      <c r="T130" s="40"/>
      <c r="U130" s="40"/>
      <c r="V130" s="40"/>
      <c r="W130" s="40"/>
    </row>
    <row r="131">
      <c r="A131" s="37">
        <f t="shared" si="39"/>
        <v>1</v>
      </c>
      <c r="B131" s="38">
        <f t="shared" si="34"/>
        <v>0.2419707245</v>
      </c>
      <c r="C131" s="37">
        <f t="shared" si="35"/>
        <v>1</v>
      </c>
      <c r="D131" s="37">
        <f t="shared" si="36"/>
        <v>1</v>
      </c>
      <c r="E131" s="37" t="str">
        <f t="shared" si="37"/>
        <v/>
      </c>
      <c r="F131" s="67"/>
      <c r="G131" s="67"/>
      <c r="H131" s="67"/>
      <c r="I131" s="67"/>
      <c r="J131" s="67"/>
      <c r="K131" s="67"/>
      <c r="L131" s="67">
        <f t="shared" si="38"/>
        <v>1</v>
      </c>
      <c r="M131" s="32"/>
      <c r="N131" s="33"/>
      <c r="O131" s="33"/>
      <c r="R131" s="40"/>
      <c r="S131" s="40"/>
      <c r="T131" s="40"/>
      <c r="U131" s="40"/>
      <c r="V131" s="40"/>
      <c r="W131" s="40"/>
    </row>
    <row r="132">
      <c r="A132" s="37">
        <f t="shared" si="39"/>
        <v>1.25</v>
      </c>
      <c r="B132" s="38">
        <f t="shared" si="34"/>
        <v>0.1826490854</v>
      </c>
      <c r="C132" s="37" t="str">
        <f t="shared" si="35"/>
        <v/>
      </c>
      <c r="D132" s="37">
        <f t="shared" si="36"/>
        <v>1.25</v>
      </c>
      <c r="E132" s="37" t="str">
        <f t="shared" si="37"/>
        <v/>
      </c>
      <c r="F132" s="67"/>
      <c r="G132" s="67"/>
      <c r="H132" s="67"/>
      <c r="I132" s="67"/>
      <c r="J132" s="67"/>
      <c r="K132" s="67"/>
      <c r="L132" s="67" t="str">
        <f t="shared" si="38"/>
        <v/>
      </c>
      <c r="M132" s="32"/>
      <c r="N132" s="33"/>
      <c r="O132" s="33"/>
      <c r="R132" s="40"/>
      <c r="S132" s="40"/>
      <c r="T132" s="40"/>
      <c r="U132" s="40"/>
      <c r="V132" s="40"/>
      <c r="W132" s="40"/>
    </row>
    <row r="133">
      <c r="A133" s="37">
        <f t="shared" si="39"/>
        <v>1.5</v>
      </c>
      <c r="B133" s="38">
        <f t="shared" si="34"/>
        <v>0.1295175957</v>
      </c>
      <c r="C133" s="37" t="str">
        <f t="shared" si="35"/>
        <v/>
      </c>
      <c r="D133" s="37">
        <f t="shared" si="36"/>
        <v>1.5</v>
      </c>
      <c r="E133" s="37" t="str">
        <f t="shared" si="37"/>
        <v/>
      </c>
      <c r="F133" s="67"/>
      <c r="G133" s="67"/>
      <c r="H133" s="67"/>
      <c r="I133" s="67"/>
      <c r="J133" s="67"/>
      <c r="K133" s="67"/>
      <c r="L133" s="67" t="str">
        <f t="shared" si="38"/>
        <v/>
      </c>
      <c r="M133" s="32"/>
      <c r="N133" s="33"/>
      <c r="O133" s="33"/>
      <c r="R133" s="40"/>
      <c r="S133" s="40"/>
      <c r="T133" s="40"/>
      <c r="U133" s="40"/>
      <c r="V133" s="40"/>
      <c r="W133" s="40"/>
    </row>
    <row r="134">
      <c r="A134" s="37">
        <f t="shared" si="39"/>
        <v>1.75</v>
      </c>
      <c r="B134" s="38">
        <f t="shared" si="34"/>
        <v>0.08627731883</v>
      </c>
      <c r="C134" s="37" t="str">
        <f t="shared" si="35"/>
        <v/>
      </c>
      <c r="D134" s="37">
        <f t="shared" si="36"/>
        <v>1.75</v>
      </c>
      <c r="E134" s="37" t="str">
        <f t="shared" si="37"/>
        <v/>
      </c>
      <c r="F134" s="67"/>
      <c r="G134" s="67"/>
      <c r="H134" s="67"/>
      <c r="I134" s="67"/>
      <c r="J134" s="67"/>
      <c r="K134" s="67"/>
      <c r="L134" s="67" t="str">
        <f t="shared" si="38"/>
        <v/>
      </c>
      <c r="M134" s="32"/>
      <c r="N134" s="33"/>
      <c r="O134" s="33"/>
      <c r="R134" s="40"/>
      <c r="S134" s="40"/>
      <c r="T134" s="40"/>
      <c r="U134" s="40"/>
      <c r="V134" s="40"/>
      <c r="W134" s="40"/>
    </row>
    <row r="135">
      <c r="A135" s="37">
        <f t="shared" si="39"/>
        <v>2</v>
      </c>
      <c r="B135" s="38">
        <f t="shared" si="34"/>
        <v>0.05399096651</v>
      </c>
      <c r="C135" s="37" t="str">
        <f t="shared" si="35"/>
        <v/>
      </c>
      <c r="D135" s="37" t="str">
        <f t="shared" si="36"/>
        <v/>
      </c>
      <c r="E135" s="37" t="str">
        <f t="shared" si="37"/>
        <v/>
      </c>
      <c r="F135" s="67"/>
      <c r="G135" s="67"/>
      <c r="H135" s="67"/>
      <c r="I135" s="67"/>
      <c r="J135" s="67"/>
      <c r="K135" s="67"/>
      <c r="L135" s="67">
        <f t="shared" si="38"/>
        <v>2</v>
      </c>
      <c r="M135" s="32"/>
      <c r="N135" s="33"/>
      <c r="O135" s="33"/>
      <c r="R135" s="40"/>
      <c r="S135" s="40"/>
      <c r="T135" s="40"/>
      <c r="U135" s="40"/>
      <c r="V135" s="40"/>
      <c r="W135" s="40"/>
    </row>
    <row r="136">
      <c r="A136" s="37">
        <f t="shared" si="39"/>
        <v>2.25</v>
      </c>
      <c r="B136" s="38">
        <f t="shared" si="34"/>
        <v>0.03173965184</v>
      </c>
      <c r="C136" s="37" t="str">
        <f t="shared" si="35"/>
        <v/>
      </c>
      <c r="D136" s="37" t="str">
        <f t="shared" si="36"/>
        <v/>
      </c>
      <c r="E136" s="37">
        <f t="shared" si="37"/>
        <v>2.25</v>
      </c>
      <c r="F136" s="67"/>
      <c r="G136" s="67"/>
      <c r="H136" s="67"/>
      <c r="I136" s="67"/>
      <c r="J136" s="67"/>
      <c r="K136" s="67"/>
      <c r="L136" s="67" t="str">
        <f t="shared" si="38"/>
        <v/>
      </c>
      <c r="M136" s="32"/>
      <c r="N136" s="33"/>
      <c r="O136" s="64"/>
      <c r="R136" s="40"/>
      <c r="S136" s="40"/>
      <c r="T136" s="40"/>
      <c r="U136" s="40"/>
      <c r="V136" s="40"/>
      <c r="W136" s="40"/>
    </row>
    <row r="137">
      <c r="A137" s="37">
        <f t="shared" si="39"/>
        <v>2.5</v>
      </c>
      <c r="B137" s="38">
        <f t="shared" si="34"/>
        <v>0.01752830049</v>
      </c>
      <c r="C137" s="37" t="str">
        <f t="shared" si="35"/>
        <v/>
      </c>
      <c r="D137" s="37" t="str">
        <f t="shared" si="36"/>
        <v/>
      </c>
      <c r="E137" s="37">
        <f t="shared" si="37"/>
        <v>2.5</v>
      </c>
      <c r="F137" s="67"/>
      <c r="G137" s="67"/>
      <c r="H137" s="67"/>
      <c r="I137" s="67"/>
      <c r="J137" s="67"/>
      <c r="K137" s="67"/>
      <c r="L137" s="67" t="str">
        <f t="shared" si="38"/>
        <v/>
      </c>
      <c r="M137" s="32"/>
      <c r="N137" s="33"/>
      <c r="O137" s="64"/>
      <c r="R137" s="40"/>
      <c r="S137" s="40"/>
      <c r="T137" s="40"/>
      <c r="U137" s="40"/>
      <c r="V137" s="40"/>
      <c r="W137" s="40"/>
    </row>
    <row r="138">
      <c r="A138" s="37">
        <f t="shared" si="39"/>
        <v>2.75</v>
      </c>
      <c r="B138" s="38">
        <f t="shared" si="34"/>
        <v>0.009093562502</v>
      </c>
      <c r="C138" s="37" t="str">
        <f t="shared" si="35"/>
        <v/>
      </c>
      <c r="D138" s="37" t="str">
        <f t="shared" si="36"/>
        <v/>
      </c>
      <c r="E138" s="37">
        <f t="shared" si="37"/>
        <v>2.75</v>
      </c>
      <c r="F138" s="67"/>
      <c r="G138" s="67"/>
      <c r="H138" s="67"/>
      <c r="I138" s="67"/>
      <c r="J138" s="67"/>
      <c r="K138" s="67"/>
      <c r="L138" s="67" t="str">
        <f t="shared" si="38"/>
        <v/>
      </c>
      <c r="M138" s="32"/>
      <c r="N138" s="33"/>
      <c r="O138" s="58"/>
      <c r="R138" s="40"/>
      <c r="S138" s="40"/>
      <c r="T138" s="40"/>
      <c r="U138" s="40"/>
      <c r="V138" s="40"/>
      <c r="W138" s="40"/>
    </row>
    <row r="139">
      <c r="A139" s="37">
        <f t="shared" si="39"/>
        <v>3</v>
      </c>
      <c r="B139" s="38">
        <f t="shared" si="34"/>
        <v>0.004431848412</v>
      </c>
      <c r="C139" s="37" t="str">
        <f t="shared" si="35"/>
        <v/>
      </c>
      <c r="D139" s="37" t="str">
        <f t="shared" si="36"/>
        <v/>
      </c>
      <c r="E139" s="37">
        <f t="shared" si="37"/>
        <v>3</v>
      </c>
      <c r="F139" s="67"/>
      <c r="G139" s="67"/>
      <c r="H139" s="67"/>
      <c r="I139" s="67"/>
      <c r="J139" s="67"/>
      <c r="K139" s="67"/>
      <c r="L139" s="67">
        <f t="shared" si="38"/>
        <v>3</v>
      </c>
      <c r="M139" s="32"/>
      <c r="N139" s="33"/>
      <c r="O139" s="33"/>
      <c r="R139" s="40"/>
      <c r="S139" s="40"/>
      <c r="T139" s="40"/>
      <c r="U139" s="40"/>
      <c r="V139" s="40"/>
      <c r="W139" s="40"/>
    </row>
    <row r="140">
      <c r="A140" s="37">
        <f t="shared" si="39"/>
        <v>3.25</v>
      </c>
      <c r="B140" s="38">
        <f t="shared" si="34"/>
        <v>0.002029048057</v>
      </c>
      <c r="C140" s="37" t="str">
        <f t="shared" si="35"/>
        <v/>
      </c>
      <c r="D140" s="37" t="str">
        <f t="shared" si="36"/>
        <v/>
      </c>
      <c r="E140" s="37">
        <f t="shared" si="37"/>
        <v>3.25</v>
      </c>
      <c r="F140" s="67"/>
      <c r="G140" s="67"/>
      <c r="H140" s="67"/>
      <c r="I140" s="67"/>
      <c r="J140" s="67"/>
      <c r="K140" s="67"/>
      <c r="L140" s="67" t="str">
        <f t="shared" si="38"/>
        <v/>
      </c>
      <c r="M140" s="32"/>
      <c r="N140" s="33"/>
      <c r="O140" s="33"/>
      <c r="R140" s="40"/>
      <c r="S140" s="40"/>
      <c r="T140" s="40"/>
      <c r="U140" s="40"/>
      <c r="V140" s="40"/>
      <c r="W140" s="40"/>
    </row>
    <row r="141">
      <c r="A141" s="37">
        <f t="shared" si="39"/>
        <v>3.5</v>
      </c>
      <c r="B141" s="38">
        <f t="shared" si="34"/>
        <v>0.000872682695</v>
      </c>
      <c r="C141" s="37" t="str">
        <f t="shared" si="35"/>
        <v/>
      </c>
      <c r="D141" s="37" t="str">
        <f t="shared" si="36"/>
        <v/>
      </c>
      <c r="E141" s="37">
        <f t="shared" si="37"/>
        <v>3.5</v>
      </c>
      <c r="F141" s="67"/>
      <c r="G141" s="67"/>
      <c r="H141" s="67"/>
      <c r="I141" s="67"/>
      <c r="J141" s="67"/>
      <c r="K141" s="67"/>
      <c r="L141" s="67" t="str">
        <f t="shared" si="38"/>
        <v/>
      </c>
      <c r="M141" s="32"/>
      <c r="N141" s="33"/>
      <c r="O141" s="33"/>
      <c r="R141" s="40"/>
      <c r="S141" s="40"/>
      <c r="T141" s="40"/>
      <c r="U141" s="40"/>
      <c r="V141" s="40"/>
      <c r="W141" s="40"/>
    </row>
    <row r="142">
      <c r="A142" s="37">
        <f t="shared" si="39"/>
        <v>3.75</v>
      </c>
      <c r="B142" s="38">
        <f t="shared" si="34"/>
        <v>0.0003525956824</v>
      </c>
      <c r="C142" s="37" t="str">
        <f t="shared" si="35"/>
        <v/>
      </c>
      <c r="D142" s="37" t="str">
        <f t="shared" si="36"/>
        <v/>
      </c>
      <c r="E142" s="37">
        <f t="shared" si="37"/>
        <v>3.75</v>
      </c>
      <c r="F142" s="67"/>
      <c r="G142" s="67"/>
      <c r="H142" s="67"/>
      <c r="I142" s="67"/>
      <c r="J142" s="67"/>
      <c r="K142" s="67"/>
      <c r="L142" s="67" t="str">
        <f t="shared" si="38"/>
        <v/>
      </c>
      <c r="M142" s="32"/>
      <c r="N142" s="33"/>
      <c r="O142" s="33"/>
      <c r="R142" s="40"/>
      <c r="S142" s="40"/>
      <c r="T142" s="40"/>
      <c r="U142" s="40"/>
      <c r="V142" s="40"/>
      <c r="W142" s="40"/>
    </row>
    <row r="143">
      <c r="A143" s="37">
        <f t="shared" si="39"/>
        <v>4</v>
      </c>
      <c r="B143" s="38">
        <f t="shared" si="34"/>
        <v>0.0001338302258</v>
      </c>
      <c r="C143" s="37" t="str">
        <f t="shared" si="35"/>
        <v/>
      </c>
      <c r="D143" s="37" t="str">
        <f t="shared" si="36"/>
        <v/>
      </c>
      <c r="E143" s="37">
        <f t="shared" si="37"/>
        <v>4</v>
      </c>
      <c r="F143" s="67"/>
      <c r="G143" s="67"/>
      <c r="H143" s="67"/>
      <c r="I143" s="67"/>
      <c r="J143" s="67"/>
      <c r="K143" s="67"/>
      <c r="L143" s="67">
        <f t="shared" si="38"/>
        <v>4</v>
      </c>
      <c r="M143" s="32"/>
      <c r="N143" s="33"/>
      <c r="O143" s="33"/>
      <c r="R143" s="40"/>
      <c r="S143" s="40"/>
      <c r="T143" s="40"/>
      <c r="U143" s="40"/>
      <c r="V143" s="40"/>
      <c r="W143" s="40"/>
    </row>
    <row r="144">
      <c r="F144" s="30"/>
      <c r="G144" s="30"/>
      <c r="H144" s="30"/>
      <c r="I144" s="30"/>
      <c r="J144" s="30"/>
      <c r="K144" s="30"/>
      <c r="L144" s="30"/>
      <c r="M144" s="32"/>
      <c r="N144" s="33"/>
      <c r="O144" s="33"/>
      <c r="R144" s="40"/>
      <c r="S144" s="40"/>
      <c r="T144" s="40"/>
      <c r="U144" s="40"/>
      <c r="V144" s="40"/>
      <c r="W144" s="40"/>
    </row>
    <row r="145">
      <c r="A145" s="37" t="str">
        <f t="shared" ref="A145:B145" si="40">A41</f>
        <v>ID</v>
      </c>
      <c r="B145" s="37" t="str">
        <f t="shared" si="40"/>
        <v>Prep</v>
      </c>
      <c r="C145" s="37" t="str">
        <f>D41</f>
        <v>Temp</v>
      </c>
      <c r="D145" s="37" t="str">
        <f>L41</f>
        <v>Vento</v>
      </c>
      <c r="E145" s="37" t="str">
        <f>N41</f>
        <v>Vendas</v>
      </c>
      <c r="O145" s="64"/>
      <c r="R145" s="40"/>
      <c r="S145" s="40"/>
      <c r="T145" s="40"/>
      <c r="U145" s="40"/>
      <c r="V145" s="40"/>
      <c r="W145" s="40"/>
    </row>
    <row r="146">
      <c r="A146" s="37">
        <f t="array" ref="A146:A176">SORT(A42:A72)</f>
        <v>1</v>
      </c>
      <c r="B146" s="38">
        <f t="array" ref="B146:B176">SORT(B2:B32)</f>
        <v>42</v>
      </c>
      <c r="C146" s="38">
        <f t="array" ref="C146:C176">SORT(D42:D72)</f>
        <v>3</v>
      </c>
      <c r="D146" s="38">
        <f t="array" ref="D146:D176">SORT(L42:L72)</f>
        <v>10</v>
      </c>
      <c r="E146" s="67">
        <f t="array" ref="E146:E176">SORT(N42:N72)</f>
        <v>1745</v>
      </c>
      <c r="O146" s="33"/>
      <c r="R146" s="40"/>
      <c r="S146" s="40"/>
      <c r="T146" s="40"/>
      <c r="U146" s="40"/>
      <c r="V146" s="40"/>
      <c r="W146" s="40"/>
    </row>
    <row r="147">
      <c r="A147" s="50">
        <v>2.0</v>
      </c>
      <c r="B147" s="38">
        <v>45.0</v>
      </c>
      <c r="C147" s="38">
        <v>4.0</v>
      </c>
      <c r="D147" s="38">
        <v>11.0</v>
      </c>
      <c r="E147" s="67">
        <v>1861.0</v>
      </c>
      <c r="O147" s="58"/>
      <c r="R147" s="40"/>
      <c r="S147" s="40"/>
      <c r="T147" s="40"/>
      <c r="U147" s="40"/>
      <c r="V147" s="40"/>
      <c r="W147" s="40"/>
    </row>
    <row r="148">
      <c r="A148" s="50">
        <v>3.0</v>
      </c>
      <c r="B148" s="38">
        <v>49.0</v>
      </c>
      <c r="C148" s="38">
        <v>4.0</v>
      </c>
      <c r="D148" s="38">
        <v>12.0</v>
      </c>
      <c r="E148" s="67">
        <v>1920.0</v>
      </c>
      <c r="O148" s="64"/>
      <c r="R148" s="40"/>
      <c r="S148" s="40"/>
      <c r="T148" s="40"/>
      <c r="U148" s="40"/>
      <c r="V148" s="40"/>
      <c r="W148" s="40"/>
    </row>
    <row r="149">
      <c r="A149" s="50">
        <v>4.0</v>
      </c>
      <c r="B149" s="38">
        <v>49.0</v>
      </c>
      <c r="C149" s="38">
        <v>5.0</v>
      </c>
      <c r="D149" s="38">
        <v>12.0</v>
      </c>
      <c r="E149" s="67">
        <v>1977.0</v>
      </c>
      <c r="O149" s="64"/>
      <c r="R149" s="40"/>
      <c r="S149" s="40"/>
      <c r="T149" s="40"/>
      <c r="U149" s="40"/>
      <c r="V149" s="40"/>
      <c r="W149" s="40"/>
    </row>
    <row r="150">
      <c r="A150" s="50">
        <v>5.0</v>
      </c>
      <c r="B150" s="38">
        <v>50.0</v>
      </c>
      <c r="C150" s="38">
        <v>6.0</v>
      </c>
      <c r="D150" s="38">
        <v>12.0</v>
      </c>
      <c r="E150" s="67">
        <v>1979.0</v>
      </c>
      <c r="O150" s="33"/>
      <c r="R150" s="40"/>
      <c r="S150" s="40"/>
      <c r="T150" s="40"/>
      <c r="U150" s="40"/>
      <c r="V150" s="40"/>
      <c r="W150" s="40"/>
    </row>
    <row r="151">
      <c r="A151" s="50">
        <v>6.0</v>
      </c>
      <c r="B151" s="38">
        <v>54.0</v>
      </c>
      <c r="C151" s="38">
        <v>7.0</v>
      </c>
      <c r="D151" s="38">
        <v>13.0</v>
      </c>
      <c r="E151" s="67">
        <v>2097.0</v>
      </c>
      <c r="O151" s="33"/>
      <c r="R151" s="40"/>
      <c r="S151" s="40"/>
      <c r="T151" s="40"/>
      <c r="U151" s="40"/>
      <c r="V151" s="40"/>
      <c r="W151" s="40"/>
    </row>
    <row r="152">
      <c r="A152" s="50">
        <v>7.0</v>
      </c>
      <c r="B152" s="38">
        <v>56.0</v>
      </c>
      <c r="C152" s="38">
        <v>8.0</v>
      </c>
      <c r="D152" s="38">
        <v>13.0</v>
      </c>
      <c r="E152" s="67">
        <v>2180.0</v>
      </c>
      <c r="O152" s="33"/>
      <c r="R152" s="40"/>
      <c r="S152" s="40"/>
      <c r="T152" s="40"/>
      <c r="U152" s="40"/>
      <c r="V152" s="40"/>
      <c r="W152" s="40"/>
    </row>
    <row r="153">
      <c r="A153" s="50">
        <v>8.0</v>
      </c>
      <c r="B153" s="38">
        <v>58.0</v>
      </c>
      <c r="C153" s="38">
        <v>8.0</v>
      </c>
      <c r="D153" s="38">
        <v>13.0</v>
      </c>
      <c r="E153" s="67">
        <v>2205.0</v>
      </c>
      <c r="O153" s="33"/>
      <c r="R153" s="40"/>
      <c r="S153" s="40"/>
      <c r="T153" s="40"/>
      <c r="U153" s="40"/>
      <c r="V153" s="40"/>
      <c r="W153" s="40"/>
    </row>
    <row r="154">
      <c r="A154" s="50">
        <v>9.0</v>
      </c>
      <c r="B154" s="38">
        <v>58.0</v>
      </c>
      <c r="C154" s="38">
        <v>10.0</v>
      </c>
      <c r="D154" s="38">
        <v>14.0</v>
      </c>
      <c r="E154" s="67">
        <v>2254.0</v>
      </c>
      <c r="O154" s="33"/>
      <c r="R154" s="40"/>
      <c r="S154" s="40"/>
      <c r="T154" s="40"/>
      <c r="U154" s="40"/>
      <c r="V154" s="40"/>
      <c r="W154" s="40"/>
    </row>
    <row r="155">
      <c r="A155" s="50">
        <v>10.0</v>
      </c>
      <c r="B155" s="38">
        <v>62.0</v>
      </c>
      <c r="C155" s="38">
        <v>11.0</v>
      </c>
      <c r="D155" s="38">
        <v>14.0</v>
      </c>
      <c r="E155" s="67">
        <v>2260.0</v>
      </c>
      <c r="O155" s="33"/>
      <c r="R155" s="40"/>
      <c r="S155" s="40"/>
      <c r="T155" s="40"/>
      <c r="U155" s="40"/>
      <c r="V155" s="40"/>
      <c r="W155" s="40"/>
    </row>
    <row r="156">
      <c r="A156" s="50">
        <v>11.0</v>
      </c>
      <c r="B156" s="38">
        <v>63.0</v>
      </c>
      <c r="C156" s="38">
        <v>12.0</v>
      </c>
      <c r="D156" s="38">
        <v>14.0</v>
      </c>
      <c r="E156" s="67">
        <v>2320.0</v>
      </c>
      <c r="O156" s="58"/>
      <c r="R156" s="40"/>
      <c r="S156" s="40"/>
      <c r="T156" s="40"/>
      <c r="U156" s="40"/>
      <c r="V156" s="40"/>
      <c r="W156" s="40"/>
    </row>
    <row r="157">
      <c r="A157" s="50">
        <v>12.0</v>
      </c>
      <c r="B157" s="38">
        <v>74.0</v>
      </c>
      <c r="C157" s="38">
        <v>12.0</v>
      </c>
      <c r="D157" s="38">
        <v>14.0</v>
      </c>
      <c r="E157" s="67">
        <v>2358.0</v>
      </c>
      <c r="O157" s="58"/>
      <c r="R157" s="40"/>
      <c r="S157" s="40"/>
      <c r="T157" s="40"/>
      <c r="U157" s="40"/>
      <c r="V157" s="40"/>
      <c r="W157" s="40"/>
    </row>
    <row r="158">
      <c r="A158" s="50">
        <v>13.0</v>
      </c>
      <c r="B158" s="38">
        <v>74.0</v>
      </c>
      <c r="C158" s="38">
        <v>13.0</v>
      </c>
      <c r="D158" s="38">
        <v>14.0</v>
      </c>
      <c r="E158" s="67">
        <v>2410.0</v>
      </c>
      <c r="O158" s="64"/>
      <c r="R158" s="40"/>
      <c r="S158" s="40"/>
      <c r="T158" s="40"/>
      <c r="U158" s="40"/>
      <c r="V158" s="40"/>
      <c r="W158" s="40"/>
    </row>
    <row r="159">
      <c r="A159" s="50">
        <v>14.0</v>
      </c>
      <c r="B159" s="38">
        <v>78.0</v>
      </c>
      <c r="C159" s="38">
        <v>13.0</v>
      </c>
      <c r="D159" s="38">
        <v>15.0</v>
      </c>
      <c r="E159" s="67">
        <v>2514.0</v>
      </c>
      <c r="O159" s="33"/>
      <c r="R159" s="40"/>
      <c r="S159" s="40"/>
      <c r="T159" s="40"/>
      <c r="U159" s="40"/>
      <c r="V159" s="40"/>
      <c r="W159" s="40"/>
    </row>
    <row r="160">
      <c r="A160" s="50">
        <v>15.0</v>
      </c>
      <c r="B160" s="38">
        <v>79.0</v>
      </c>
      <c r="C160" s="38">
        <v>14.0</v>
      </c>
      <c r="D160" s="38">
        <v>15.0</v>
      </c>
      <c r="E160" s="67">
        <v>2600.0</v>
      </c>
      <c r="O160" s="64"/>
      <c r="R160" s="40"/>
      <c r="S160" s="40"/>
      <c r="T160" s="40"/>
      <c r="U160" s="40"/>
      <c r="V160" s="40"/>
      <c r="W160" s="40"/>
    </row>
    <row r="161">
      <c r="A161" s="50">
        <v>16.0</v>
      </c>
      <c r="B161" s="38">
        <v>80.0</v>
      </c>
      <c r="C161" s="38">
        <v>15.0</v>
      </c>
      <c r="D161" s="38">
        <v>16.0</v>
      </c>
      <c r="E161" s="67">
        <v>2771.0</v>
      </c>
      <c r="O161" s="33"/>
      <c r="R161" s="40"/>
      <c r="S161" s="40"/>
      <c r="T161" s="40"/>
      <c r="U161" s="40"/>
      <c r="V161" s="40"/>
      <c r="W161" s="40"/>
    </row>
    <row r="162">
      <c r="A162" s="50">
        <v>17.0</v>
      </c>
      <c r="B162" s="38">
        <v>82.0</v>
      </c>
      <c r="C162" s="38">
        <v>17.0</v>
      </c>
      <c r="D162" s="38">
        <v>17.0</v>
      </c>
      <c r="E162" s="67">
        <v>2890.0</v>
      </c>
      <c r="O162" s="33"/>
      <c r="R162" s="40"/>
      <c r="S162" s="40"/>
      <c r="T162" s="40"/>
      <c r="U162" s="40"/>
      <c r="V162" s="40"/>
      <c r="W162" s="40"/>
    </row>
    <row r="163">
      <c r="A163" s="50">
        <v>18.0</v>
      </c>
      <c r="B163" s="38">
        <v>84.0</v>
      </c>
      <c r="C163" s="38">
        <v>18.0</v>
      </c>
      <c r="D163" s="38">
        <v>18.0</v>
      </c>
      <c r="E163" s="67">
        <v>2950.0</v>
      </c>
      <c r="O163" s="33"/>
      <c r="R163" s="40"/>
      <c r="S163" s="40"/>
      <c r="T163" s="40"/>
      <c r="U163" s="40"/>
      <c r="V163" s="40"/>
      <c r="W163" s="40"/>
    </row>
    <row r="164">
      <c r="A164" s="50">
        <v>19.0</v>
      </c>
      <c r="B164" s="38">
        <v>84.0</v>
      </c>
      <c r="C164" s="38">
        <v>18.0</v>
      </c>
      <c r="D164" s="38">
        <v>18.0</v>
      </c>
      <c r="E164" s="67">
        <v>2968.0</v>
      </c>
      <c r="O164" s="64"/>
      <c r="R164" s="40"/>
      <c r="S164" s="40"/>
      <c r="T164" s="40"/>
      <c r="U164" s="40"/>
      <c r="V164" s="40"/>
      <c r="W164" s="40"/>
    </row>
    <row r="165">
      <c r="A165" s="50">
        <v>20.0</v>
      </c>
      <c r="B165" s="38">
        <v>84.0</v>
      </c>
      <c r="C165" s="38">
        <v>18.0</v>
      </c>
      <c r="D165" s="38">
        <v>18.0</v>
      </c>
      <c r="E165" s="67">
        <v>2978.0</v>
      </c>
      <c r="O165" s="58"/>
      <c r="R165" s="40"/>
      <c r="S165" s="40"/>
      <c r="T165" s="40"/>
      <c r="U165" s="40"/>
      <c r="V165" s="40"/>
      <c r="W165" s="40"/>
    </row>
    <row r="166">
      <c r="A166" s="50">
        <v>21.0</v>
      </c>
      <c r="B166" s="38">
        <v>87.0</v>
      </c>
      <c r="C166" s="38">
        <v>19.0</v>
      </c>
      <c r="D166" s="38">
        <v>18.0</v>
      </c>
      <c r="E166" s="67">
        <v>3490.0</v>
      </c>
      <c r="O166" s="33"/>
      <c r="R166" s="40"/>
      <c r="S166" s="40"/>
      <c r="T166" s="40"/>
      <c r="U166" s="40"/>
      <c r="V166" s="40"/>
      <c r="W166" s="40"/>
    </row>
    <row r="167">
      <c r="A167" s="50">
        <v>22.0</v>
      </c>
      <c r="B167" s="38">
        <v>91.0</v>
      </c>
      <c r="C167" s="38">
        <v>19.0</v>
      </c>
      <c r="D167" s="38">
        <v>18.0</v>
      </c>
      <c r="E167" s="67">
        <v>3499.0</v>
      </c>
      <c r="O167" s="33"/>
      <c r="R167" s="40"/>
      <c r="S167" s="40"/>
      <c r="T167" s="40"/>
      <c r="U167" s="40"/>
      <c r="V167" s="40"/>
      <c r="W167" s="40"/>
    </row>
    <row r="168">
      <c r="A168" s="50">
        <v>23.0</v>
      </c>
      <c r="B168" s="38">
        <v>91.0</v>
      </c>
      <c r="C168" s="38">
        <v>26.0</v>
      </c>
      <c r="D168" s="38">
        <v>18.0</v>
      </c>
      <c r="E168" s="67">
        <v>3650.0</v>
      </c>
      <c r="O168" s="33"/>
      <c r="R168" s="40"/>
      <c r="S168" s="40"/>
      <c r="T168" s="40"/>
      <c r="U168" s="40"/>
      <c r="V168" s="40"/>
      <c r="W168" s="40"/>
    </row>
    <row r="169">
      <c r="A169" s="50">
        <v>24.0</v>
      </c>
      <c r="B169" s="38">
        <v>92.0</v>
      </c>
      <c r="C169" s="38">
        <v>26.0</v>
      </c>
      <c r="D169" s="38">
        <v>19.0</v>
      </c>
      <c r="E169" s="67">
        <v>3650.0</v>
      </c>
      <c r="O169" s="33"/>
      <c r="R169" s="40"/>
      <c r="S169" s="40"/>
      <c r="T169" s="40"/>
      <c r="U169" s="40"/>
      <c r="V169" s="40"/>
      <c r="W169" s="40"/>
    </row>
    <row r="170">
      <c r="A170" s="50">
        <v>25.0</v>
      </c>
      <c r="B170" s="38">
        <v>100.0</v>
      </c>
      <c r="C170" s="38">
        <v>26.0</v>
      </c>
      <c r="D170" s="38">
        <v>19.0</v>
      </c>
      <c r="E170" s="67">
        <v>3908.0</v>
      </c>
      <c r="O170" s="33"/>
      <c r="R170" s="40"/>
      <c r="S170" s="40"/>
      <c r="T170" s="40"/>
      <c r="U170" s="40"/>
      <c r="V170" s="40"/>
      <c r="W170" s="40"/>
    </row>
    <row r="171">
      <c r="A171" s="50">
        <v>26.0</v>
      </c>
      <c r="B171" s="38">
        <v>102.0</v>
      </c>
      <c r="C171" s="38">
        <v>28.0</v>
      </c>
      <c r="D171" s="38">
        <v>19.0</v>
      </c>
      <c r="E171" s="67">
        <v>4098.0</v>
      </c>
      <c r="O171" s="33"/>
      <c r="R171" s="40"/>
      <c r="S171" s="40"/>
      <c r="T171" s="40"/>
      <c r="U171" s="40"/>
      <c r="V171" s="40"/>
      <c r="W171" s="40"/>
    </row>
    <row r="172">
      <c r="A172" s="50">
        <v>27.0</v>
      </c>
      <c r="B172" s="38">
        <v>107.0</v>
      </c>
      <c r="C172" s="38">
        <v>29.0</v>
      </c>
      <c r="D172" s="38">
        <v>19.0</v>
      </c>
      <c r="E172" s="67">
        <v>4920.0</v>
      </c>
      <c r="O172" s="33"/>
      <c r="R172" s="40"/>
      <c r="S172" s="40"/>
      <c r="T172" s="40"/>
      <c r="U172" s="40"/>
      <c r="V172" s="40"/>
      <c r="W172" s="40"/>
    </row>
    <row r="173">
      <c r="A173" s="50">
        <v>28.0</v>
      </c>
      <c r="B173" s="38">
        <v>110.0</v>
      </c>
      <c r="C173" s="38">
        <v>30.0</v>
      </c>
      <c r="D173" s="38">
        <v>19.0</v>
      </c>
      <c r="E173" s="67">
        <v>5080.0</v>
      </c>
      <c r="O173" s="33"/>
      <c r="R173" s="40"/>
      <c r="S173" s="40"/>
      <c r="T173" s="40"/>
      <c r="U173" s="40"/>
      <c r="V173" s="40"/>
      <c r="W173" s="40"/>
    </row>
    <row r="174">
      <c r="A174" s="50">
        <v>29.0</v>
      </c>
      <c r="B174" s="38">
        <v>112.0</v>
      </c>
      <c r="C174" s="38">
        <v>30.0</v>
      </c>
      <c r="D174" s="38">
        <v>28.0</v>
      </c>
      <c r="E174" s="67">
        <v>5325.0</v>
      </c>
      <c r="O174" s="33"/>
      <c r="R174" s="40"/>
      <c r="S174" s="40"/>
      <c r="T174" s="40"/>
      <c r="U174" s="40"/>
      <c r="V174" s="40"/>
      <c r="W174" s="40"/>
    </row>
    <row r="175">
      <c r="A175" s="50">
        <v>30.0</v>
      </c>
      <c r="B175" s="38">
        <v>118.0</v>
      </c>
      <c r="C175" s="38">
        <v>30.0</v>
      </c>
      <c r="D175" s="38">
        <v>30.0</v>
      </c>
      <c r="E175" s="67">
        <v>5555.0</v>
      </c>
      <c r="O175" s="33"/>
      <c r="R175" s="40"/>
      <c r="S175" s="40"/>
      <c r="T175" s="40"/>
      <c r="U175" s="40"/>
      <c r="V175" s="40"/>
      <c r="W175" s="40"/>
    </row>
    <row r="176">
      <c r="A176" s="50">
        <v>31.0</v>
      </c>
      <c r="B176" s="38">
        <v>120.0</v>
      </c>
      <c r="C176" s="38">
        <v>31.0</v>
      </c>
      <c r="D176" s="38">
        <v>30.0</v>
      </c>
      <c r="E176" s="67">
        <v>5920.0</v>
      </c>
      <c r="O176" s="58"/>
      <c r="R176" s="40"/>
      <c r="S176" s="40"/>
      <c r="T176" s="40"/>
      <c r="U176" s="40"/>
      <c r="V176" s="40"/>
      <c r="W176" s="40"/>
    </row>
    <row r="177">
      <c r="F177" s="30"/>
      <c r="G177" s="30"/>
      <c r="H177" s="30"/>
      <c r="I177" s="30"/>
      <c r="J177" s="30"/>
      <c r="K177" s="30"/>
      <c r="L177" s="30"/>
      <c r="M177" s="68"/>
      <c r="N177" s="69"/>
      <c r="O177" s="33"/>
      <c r="R177" s="40"/>
      <c r="S177" s="40"/>
      <c r="T177" s="40"/>
      <c r="U177" s="40"/>
      <c r="V177" s="40"/>
      <c r="W177" s="40"/>
    </row>
    <row r="178">
      <c r="B178" s="23" t="s">
        <v>28</v>
      </c>
      <c r="C178" s="23" t="s">
        <v>55</v>
      </c>
      <c r="D178" s="23" t="s">
        <v>76</v>
      </c>
      <c r="E178" s="23" t="s">
        <v>79</v>
      </c>
      <c r="F178" s="23"/>
      <c r="G178" s="23"/>
      <c r="H178" s="23"/>
      <c r="I178" s="23"/>
      <c r="J178" s="23"/>
      <c r="K178" s="23"/>
      <c r="L178" s="23" t="s">
        <v>80</v>
      </c>
      <c r="M178" s="23" t="s">
        <v>90</v>
      </c>
      <c r="R178" s="40"/>
      <c r="S178" s="40"/>
      <c r="T178" s="40"/>
      <c r="U178" s="40"/>
      <c r="V178" s="40"/>
      <c r="W178" s="40"/>
    </row>
    <row r="179">
      <c r="B179" s="30">
        <f t="shared" ref="B179:C179" si="41">M147</f>
        <v>42</v>
      </c>
      <c r="C179" s="70">
        <f t="shared" si="41"/>
        <v>1</v>
      </c>
      <c r="D179" s="70">
        <f t="shared" ref="D179:D203" si="43">IF(B179&lt;=$O$181,C179,"")</f>
        <v>1</v>
      </c>
      <c r="E179" s="70" t="str">
        <f t="shared" ref="E179:E203" si="44">IF(AND(B179&gt;$O$181,B179&lt;=$O$182),C179,"")</f>
        <v/>
      </c>
      <c r="F179" s="70"/>
      <c r="G179" s="70"/>
      <c r="H179" s="70"/>
      <c r="I179" s="70"/>
      <c r="J179" s="70"/>
      <c r="K179" s="70"/>
      <c r="L179" s="70" t="str">
        <f t="shared" ref="L179:L203" si="45">IF(AND(B179&gt;$O$182,B179&lt;=$O$183),C179,"")</f>
        <v/>
      </c>
      <c r="M179" s="70" t="str">
        <f t="shared" ref="M179:M203" si="46">IF(B179&gt;$O$183,C179,"")</f>
        <v/>
      </c>
      <c r="R179" s="40"/>
      <c r="S179" s="40"/>
      <c r="T179" s="40"/>
      <c r="U179" s="40"/>
      <c r="V179" s="40"/>
      <c r="W179" s="40"/>
    </row>
    <row r="180">
      <c r="B180" s="30">
        <f t="shared" ref="B180:C180" si="42">M148</f>
        <v>45</v>
      </c>
      <c r="C180" s="70">
        <f t="shared" si="42"/>
        <v>1</v>
      </c>
      <c r="D180" s="70">
        <f t="shared" si="43"/>
        <v>1</v>
      </c>
      <c r="E180" s="70" t="str">
        <f t="shared" si="44"/>
        <v/>
      </c>
      <c r="F180" s="70"/>
      <c r="G180" s="70"/>
      <c r="H180" s="70"/>
      <c r="I180" s="70"/>
      <c r="J180" s="70"/>
      <c r="K180" s="70"/>
      <c r="L180" s="70" t="str">
        <f t="shared" si="45"/>
        <v/>
      </c>
      <c r="M180" s="70" t="str">
        <f t="shared" si="46"/>
        <v/>
      </c>
      <c r="R180" s="40"/>
      <c r="S180" s="40"/>
      <c r="T180" s="40"/>
      <c r="U180" s="40"/>
      <c r="V180" s="40"/>
      <c r="W180" s="40"/>
    </row>
    <row r="181">
      <c r="B181" s="30">
        <f t="shared" ref="B181:C181" si="47">M149</f>
        <v>49</v>
      </c>
      <c r="C181" s="70">
        <f t="shared" si="47"/>
        <v>2</v>
      </c>
      <c r="D181" s="70">
        <f t="shared" si="43"/>
        <v>2</v>
      </c>
      <c r="E181" s="70" t="str">
        <f t="shared" si="44"/>
        <v/>
      </c>
      <c r="F181" s="70"/>
      <c r="G181" s="70"/>
      <c r="H181" s="70"/>
      <c r="I181" s="70"/>
      <c r="J181" s="70"/>
      <c r="K181" s="70"/>
      <c r="L181" s="70" t="str">
        <f t="shared" si="45"/>
        <v/>
      </c>
      <c r="M181" s="70" t="str">
        <f t="shared" si="46"/>
        <v/>
      </c>
      <c r="N181" s="23" t="s">
        <v>76</v>
      </c>
      <c r="O181" s="33">
        <f>_xlfn.QUARTILE.INC($B$2:$B$32,1)</f>
        <v>58</v>
      </c>
      <c r="R181" s="40"/>
      <c r="S181" s="40"/>
      <c r="T181" s="40"/>
      <c r="U181" s="40"/>
      <c r="V181" s="40"/>
      <c r="W181" s="40"/>
    </row>
    <row r="182">
      <c r="B182" s="30">
        <f t="shared" ref="B182:C182" si="48">M150</f>
        <v>50</v>
      </c>
      <c r="C182" s="70">
        <f t="shared" si="48"/>
        <v>1</v>
      </c>
      <c r="D182" s="70">
        <f t="shared" si="43"/>
        <v>1</v>
      </c>
      <c r="E182" s="70" t="str">
        <f t="shared" si="44"/>
        <v/>
      </c>
      <c r="F182" s="70"/>
      <c r="G182" s="70"/>
      <c r="H182" s="70"/>
      <c r="I182" s="70"/>
      <c r="J182" s="70"/>
      <c r="K182" s="70"/>
      <c r="L182" s="70" t="str">
        <f t="shared" si="45"/>
        <v/>
      </c>
      <c r="M182" s="70" t="str">
        <f t="shared" si="46"/>
        <v/>
      </c>
      <c r="N182" s="23" t="s">
        <v>79</v>
      </c>
      <c r="O182" s="33">
        <f>_xlfn.QUARTILE.INC($B$2:$B$32,2)</f>
        <v>80</v>
      </c>
      <c r="R182" s="40"/>
      <c r="S182" s="40"/>
      <c r="T182" s="40"/>
      <c r="U182" s="40"/>
      <c r="V182" s="40"/>
      <c r="W182" s="40"/>
    </row>
    <row r="183">
      <c r="B183" s="30">
        <f t="shared" ref="B183:C183" si="49">M151</f>
        <v>54</v>
      </c>
      <c r="C183" s="70">
        <f t="shared" si="49"/>
        <v>1</v>
      </c>
      <c r="D183" s="70">
        <f t="shared" si="43"/>
        <v>1</v>
      </c>
      <c r="E183" s="70" t="str">
        <f t="shared" si="44"/>
        <v/>
      </c>
      <c r="F183" s="70"/>
      <c r="G183" s="70"/>
      <c r="H183" s="70"/>
      <c r="I183" s="70"/>
      <c r="J183" s="70"/>
      <c r="K183" s="70"/>
      <c r="L183" s="70" t="str">
        <f t="shared" si="45"/>
        <v/>
      </c>
      <c r="M183" s="70" t="str">
        <f t="shared" si="46"/>
        <v/>
      </c>
      <c r="N183" s="23" t="s">
        <v>80</v>
      </c>
      <c r="O183" s="33">
        <f>_xlfn.QUARTILE.INC($B$2:$B$32,3)</f>
        <v>91.5</v>
      </c>
      <c r="R183" s="40"/>
      <c r="S183" s="40"/>
      <c r="T183" s="40"/>
      <c r="U183" s="40"/>
      <c r="V183" s="40"/>
      <c r="W183" s="40"/>
    </row>
    <row r="184">
      <c r="B184" s="30">
        <f t="shared" ref="B184:C184" si="50">M152</f>
        <v>56</v>
      </c>
      <c r="C184" s="70">
        <f t="shared" si="50"/>
        <v>1</v>
      </c>
      <c r="D184" s="70">
        <f t="shared" si="43"/>
        <v>1</v>
      </c>
      <c r="E184" s="70" t="str">
        <f t="shared" si="44"/>
        <v/>
      </c>
      <c r="F184" s="70"/>
      <c r="G184" s="70"/>
      <c r="H184" s="70"/>
      <c r="I184" s="70"/>
      <c r="J184" s="70"/>
      <c r="K184" s="70"/>
      <c r="L184" s="70" t="str">
        <f t="shared" si="45"/>
        <v/>
      </c>
      <c r="M184" s="70" t="str">
        <f t="shared" si="46"/>
        <v/>
      </c>
      <c r="N184" s="23"/>
      <c r="O184" s="33"/>
      <c r="R184" s="40"/>
      <c r="S184" s="40"/>
      <c r="T184" s="40"/>
      <c r="U184" s="40"/>
      <c r="V184" s="40"/>
      <c r="W184" s="40"/>
    </row>
    <row r="185">
      <c r="B185" s="30">
        <f t="shared" ref="B185:C185" si="51">M153</f>
        <v>58</v>
      </c>
      <c r="C185" s="70">
        <f t="shared" si="51"/>
        <v>2</v>
      </c>
      <c r="D185" s="70">
        <f t="shared" si="43"/>
        <v>2</v>
      </c>
      <c r="E185" s="70" t="str">
        <f t="shared" si="44"/>
        <v/>
      </c>
      <c r="F185" s="70"/>
      <c r="G185" s="70"/>
      <c r="H185" s="70"/>
      <c r="I185" s="70"/>
      <c r="J185" s="70"/>
      <c r="K185" s="70"/>
      <c r="L185" s="70" t="str">
        <f t="shared" si="45"/>
        <v/>
      </c>
      <c r="M185" s="70" t="str">
        <f t="shared" si="46"/>
        <v/>
      </c>
      <c r="N185" s="33"/>
      <c r="O185" s="33"/>
      <c r="R185" s="40"/>
      <c r="S185" s="40"/>
      <c r="T185" s="40"/>
      <c r="U185" s="40"/>
      <c r="V185" s="40"/>
      <c r="W185" s="40"/>
    </row>
    <row r="186">
      <c r="B186" s="30">
        <f t="shared" ref="B186:C186" si="52">M154</f>
        <v>62</v>
      </c>
      <c r="C186" s="70">
        <f t="shared" si="52"/>
        <v>1</v>
      </c>
      <c r="D186" s="70" t="str">
        <f t="shared" si="43"/>
        <v/>
      </c>
      <c r="E186" s="70">
        <f t="shared" si="44"/>
        <v>1</v>
      </c>
      <c r="F186" s="70"/>
      <c r="G186" s="70"/>
      <c r="H186" s="70"/>
      <c r="I186" s="70"/>
      <c r="J186" s="70"/>
      <c r="K186" s="70"/>
      <c r="L186" s="70" t="str">
        <f t="shared" si="45"/>
        <v/>
      </c>
      <c r="M186" s="70" t="str">
        <f t="shared" si="46"/>
        <v/>
      </c>
      <c r="N186" s="33"/>
      <c r="O186" s="33"/>
      <c r="R186" s="40"/>
      <c r="S186" s="40"/>
      <c r="T186" s="40"/>
      <c r="U186" s="40"/>
      <c r="V186" s="40"/>
      <c r="W186" s="40"/>
    </row>
    <row r="187">
      <c r="B187" s="30">
        <f t="shared" ref="B187:C187" si="53">M155</f>
        <v>63</v>
      </c>
      <c r="C187" s="70">
        <f t="shared" si="53"/>
        <v>1</v>
      </c>
      <c r="D187" s="70" t="str">
        <f t="shared" si="43"/>
        <v/>
      </c>
      <c r="E187" s="70">
        <f t="shared" si="44"/>
        <v>1</v>
      </c>
      <c r="F187" s="70"/>
      <c r="G187" s="70"/>
      <c r="H187" s="70"/>
      <c r="I187" s="70"/>
      <c r="J187" s="70"/>
      <c r="K187" s="70"/>
      <c r="L187" s="70" t="str">
        <f t="shared" si="45"/>
        <v/>
      </c>
      <c r="M187" s="70" t="str">
        <f t="shared" si="46"/>
        <v/>
      </c>
      <c r="N187" s="33"/>
      <c r="O187" s="33"/>
      <c r="R187" s="40"/>
      <c r="S187" s="40"/>
      <c r="T187" s="40"/>
      <c r="U187" s="40"/>
      <c r="V187" s="40"/>
      <c r="W187" s="40"/>
    </row>
    <row r="188">
      <c r="B188" s="30">
        <f t="shared" ref="B188:C188" si="54">M156</f>
        <v>74</v>
      </c>
      <c r="C188" s="70">
        <f t="shared" si="54"/>
        <v>2</v>
      </c>
      <c r="D188" s="70" t="str">
        <f t="shared" si="43"/>
        <v/>
      </c>
      <c r="E188" s="70">
        <f t="shared" si="44"/>
        <v>2</v>
      </c>
      <c r="F188" s="70"/>
      <c r="G188" s="70"/>
      <c r="H188" s="70"/>
      <c r="I188" s="70"/>
      <c r="J188" s="70"/>
      <c r="K188" s="70"/>
      <c r="L188" s="70" t="str">
        <f t="shared" si="45"/>
        <v/>
      </c>
      <c r="M188" s="70" t="str">
        <f t="shared" si="46"/>
        <v/>
      </c>
      <c r="N188" s="33"/>
      <c r="O188" s="33"/>
      <c r="R188" s="40"/>
      <c r="S188" s="40"/>
      <c r="T188" s="40"/>
      <c r="U188" s="40"/>
      <c r="V188" s="40"/>
      <c r="W188" s="40"/>
    </row>
    <row r="189">
      <c r="B189" s="30">
        <f t="shared" ref="B189:C189" si="55">M157</f>
        <v>78</v>
      </c>
      <c r="C189" s="70">
        <f t="shared" si="55"/>
        <v>1</v>
      </c>
      <c r="D189" s="70" t="str">
        <f t="shared" si="43"/>
        <v/>
      </c>
      <c r="E189" s="70">
        <f t="shared" si="44"/>
        <v>1</v>
      </c>
      <c r="F189" s="70"/>
      <c r="G189" s="70"/>
      <c r="H189" s="70"/>
      <c r="I189" s="70"/>
      <c r="J189" s="70"/>
      <c r="K189" s="70"/>
      <c r="L189" s="70" t="str">
        <f t="shared" si="45"/>
        <v/>
      </c>
      <c r="M189" s="70" t="str">
        <f t="shared" si="46"/>
        <v/>
      </c>
      <c r="N189" s="33"/>
      <c r="O189" s="33"/>
      <c r="R189" s="40"/>
      <c r="S189" s="40"/>
      <c r="T189" s="40"/>
      <c r="U189" s="40"/>
      <c r="V189" s="40"/>
      <c r="W189" s="40"/>
    </row>
    <row r="190">
      <c r="B190" s="30">
        <f t="shared" ref="B190:C190" si="56">M158</f>
        <v>79</v>
      </c>
      <c r="C190" s="70">
        <f t="shared" si="56"/>
        <v>1</v>
      </c>
      <c r="D190" s="70" t="str">
        <f t="shared" si="43"/>
        <v/>
      </c>
      <c r="E190" s="70">
        <f t="shared" si="44"/>
        <v>1</v>
      </c>
      <c r="F190" s="70"/>
      <c r="G190" s="70"/>
      <c r="H190" s="70"/>
      <c r="I190" s="70"/>
      <c r="J190" s="70"/>
      <c r="K190" s="70"/>
      <c r="L190" s="70" t="str">
        <f t="shared" si="45"/>
        <v/>
      </c>
      <c r="M190" s="70" t="str">
        <f t="shared" si="46"/>
        <v/>
      </c>
      <c r="N190" s="33"/>
      <c r="O190" s="33"/>
      <c r="R190" s="40"/>
      <c r="S190" s="40"/>
      <c r="T190" s="40"/>
      <c r="U190" s="40"/>
      <c r="V190" s="40"/>
      <c r="W190" s="40"/>
    </row>
    <row r="191">
      <c r="B191" s="30">
        <f t="shared" ref="B191:C191" si="57">M159</f>
        <v>80</v>
      </c>
      <c r="C191" s="70">
        <f t="shared" si="57"/>
        <v>1</v>
      </c>
      <c r="D191" s="70" t="str">
        <f t="shared" si="43"/>
        <v/>
      </c>
      <c r="E191" s="70">
        <f t="shared" si="44"/>
        <v>1</v>
      </c>
      <c r="F191" s="70"/>
      <c r="G191" s="70"/>
      <c r="H191" s="70"/>
      <c r="I191" s="70"/>
      <c r="J191" s="70"/>
      <c r="K191" s="70"/>
      <c r="L191" s="70" t="str">
        <f t="shared" si="45"/>
        <v/>
      </c>
      <c r="M191" s="70" t="str">
        <f t="shared" si="46"/>
        <v/>
      </c>
      <c r="N191" s="33"/>
      <c r="O191" s="33"/>
      <c r="R191" s="40"/>
      <c r="S191" s="40"/>
      <c r="T191" s="40"/>
      <c r="U191" s="40"/>
      <c r="V191" s="40"/>
      <c r="W191" s="40"/>
    </row>
    <row r="192">
      <c r="B192" s="30">
        <f t="shared" ref="B192:C192" si="58">M160</f>
        <v>82</v>
      </c>
      <c r="C192" s="70">
        <f t="shared" si="58"/>
        <v>1</v>
      </c>
      <c r="D192" s="70" t="str">
        <f t="shared" si="43"/>
        <v/>
      </c>
      <c r="E192" s="70" t="str">
        <f t="shared" si="44"/>
        <v/>
      </c>
      <c r="F192" s="70"/>
      <c r="G192" s="70"/>
      <c r="H192" s="70"/>
      <c r="I192" s="70"/>
      <c r="J192" s="70"/>
      <c r="K192" s="70"/>
      <c r="L192" s="70">
        <f t="shared" si="45"/>
        <v>1</v>
      </c>
      <c r="M192" s="70" t="str">
        <f t="shared" si="46"/>
        <v/>
      </c>
      <c r="N192" s="33"/>
      <c r="O192" s="33"/>
      <c r="R192" s="40"/>
      <c r="S192" s="40"/>
      <c r="T192" s="40"/>
      <c r="U192" s="40"/>
      <c r="V192" s="40"/>
      <c r="W192" s="40"/>
    </row>
    <row r="193">
      <c r="B193" s="30">
        <f t="shared" ref="B193:C193" si="59">M161</f>
        <v>84</v>
      </c>
      <c r="C193" s="70">
        <f t="shared" si="59"/>
        <v>3</v>
      </c>
      <c r="D193" s="70" t="str">
        <f t="shared" si="43"/>
        <v/>
      </c>
      <c r="E193" s="70" t="str">
        <f t="shared" si="44"/>
        <v/>
      </c>
      <c r="F193" s="70"/>
      <c r="G193" s="70"/>
      <c r="H193" s="70"/>
      <c r="I193" s="70"/>
      <c r="J193" s="70"/>
      <c r="K193" s="70"/>
      <c r="L193" s="70">
        <f t="shared" si="45"/>
        <v>3</v>
      </c>
      <c r="M193" s="70" t="str">
        <f t="shared" si="46"/>
        <v/>
      </c>
      <c r="N193" s="33"/>
      <c r="O193" s="33"/>
      <c r="R193" s="40"/>
      <c r="S193" s="40"/>
      <c r="T193" s="40"/>
      <c r="U193" s="40"/>
      <c r="V193" s="40"/>
      <c r="W193" s="40"/>
    </row>
    <row r="194">
      <c r="B194" s="30">
        <f t="shared" ref="B194:C194" si="60">M162</f>
        <v>87</v>
      </c>
      <c r="C194" s="70">
        <f t="shared" si="60"/>
        <v>1</v>
      </c>
      <c r="D194" s="70" t="str">
        <f t="shared" si="43"/>
        <v/>
      </c>
      <c r="E194" s="70" t="str">
        <f t="shared" si="44"/>
        <v/>
      </c>
      <c r="F194" s="70"/>
      <c r="G194" s="70"/>
      <c r="H194" s="70"/>
      <c r="I194" s="70"/>
      <c r="J194" s="70"/>
      <c r="K194" s="70"/>
      <c r="L194" s="70">
        <f t="shared" si="45"/>
        <v>1</v>
      </c>
      <c r="M194" s="70" t="str">
        <f t="shared" si="46"/>
        <v/>
      </c>
      <c r="N194" s="33"/>
      <c r="O194" s="33"/>
      <c r="R194" s="40"/>
      <c r="S194" s="40"/>
      <c r="T194" s="40"/>
      <c r="U194" s="40"/>
      <c r="V194" s="40"/>
      <c r="W194" s="40"/>
    </row>
    <row r="195">
      <c r="B195" s="30">
        <f t="shared" ref="B195:C195" si="61">M163</f>
        <v>91</v>
      </c>
      <c r="C195" s="70">
        <f t="shared" si="61"/>
        <v>2</v>
      </c>
      <c r="D195" s="70" t="str">
        <f t="shared" si="43"/>
        <v/>
      </c>
      <c r="E195" s="70" t="str">
        <f t="shared" si="44"/>
        <v/>
      </c>
      <c r="F195" s="70"/>
      <c r="G195" s="70"/>
      <c r="H195" s="70"/>
      <c r="I195" s="70"/>
      <c r="J195" s="70"/>
      <c r="K195" s="70"/>
      <c r="L195" s="70">
        <f t="shared" si="45"/>
        <v>2</v>
      </c>
      <c r="M195" s="70" t="str">
        <f t="shared" si="46"/>
        <v/>
      </c>
      <c r="N195" s="33"/>
      <c r="O195" s="33"/>
      <c r="R195" s="40"/>
      <c r="S195" s="40"/>
      <c r="T195" s="40"/>
      <c r="U195" s="40"/>
      <c r="V195" s="40"/>
      <c r="W195" s="40"/>
    </row>
    <row r="196">
      <c r="B196" s="30">
        <f t="shared" ref="B196:C196" si="62">M164</f>
        <v>92</v>
      </c>
      <c r="C196" s="70">
        <f t="shared" si="62"/>
        <v>1</v>
      </c>
      <c r="D196" s="70" t="str">
        <f t="shared" si="43"/>
        <v/>
      </c>
      <c r="E196" s="70" t="str">
        <f t="shared" si="44"/>
        <v/>
      </c>
      <c r="F196" s="70"/>
      <c r="G196" s="70"/>
      <c r="H196" s="70"/>
      <c r="I196" s="70"/>
      <c r="J196" s="70"/>
      <c r="K196" s="70"/>
      <c r="L196" s="70" t="str">
        <f t="shared" si="45"/>
        <v/>
      </c>
      <c r="M196" s="70">
        <f t="shared" si="46"/>
        <v>1</v>
      </c>
      <c r="N196" s="33"/>
      <c r="O196" s="33"/>
      <c r="R196" s="40"/>
      <c r="S196" s="40"/>
      <c r="T196" s="40"/>
      <c r="U196" s="40"/>
      <c r="V196" s="40"/>
      <c r="W196" s="40"/>
    </row>
    <row r="197">
      <c r="B197" s="30">
        <f t="shared" ref="B197:C197" si="63">M165</f>
        <v>100</v>
      </c>
      <c r="C197" s="70">
        <f t="shared" si="63"/>
        <v>1</v>
      </c>
      <c r="D197" s="70" t="str">
        <f t="shared" si="43"/>
        <v/>
      </c>
      <c r="E197" s="70" t="str">
        <f t="shared" si="44"/>
        <v/>
      </c>
      <c r="F197" s="70"/>
      <c r="G197" s="70"/>
      <c r="H197" s="70"/>
      <c r="I197" s="70"/>
      <c r="J197" s="70"/>
      <c r="K197" s="70"/>
      <c r="L197" s="70" t="str">
        <f t="shared" si="45"/>
        <v/>
      </c>
      <c r="M197" s="70">
        <f t="shared" si="46"/>
        <v>1</v>
      </c>
      <c r="N197" s="33"/>
      <c r="O197" s="64"/>
      <c r="R197" s="40"/>
      <c r="S197" s="40"/>
      <c r="T197" s="40"/>
      <c r="U197" s="40"/>
      <c r="V197" s="40"/>
      <c r="W197" s="40"/>
    </row>
    <row r="198">
      <c r="B198" s="30">
        <f t="shared" ref="B198:C198" si="64">M166</f>
        <v>102</v>
      </c>
      <c r="C198" s="70">
        <f t="shared" si="64"/>
        <v>1</v>
      </c>
      <c r="D198" s="70" t="str">
        <f t="shared" si="43"/>
        <v/>
      </c>
      <c r="E198" s="70" t="str">
        <f t="shared" si="44"/>
        <v/>
      </c>
      <c r="F198" s="70"/>
      <c r="G198" s="70"/>
      <c r="H198" s="70"/>
      <c r="I198" s="70"/>
      <c r="J198" s="70"/>
      <c r="K198" s="70"/>
      <c r="L198" s="70" t="str">
        <f t="shared" si="45"/>
        <v/>
      </c>
      <c r="M198" s="70">
        <f t="shared" si="46"/>
        <v>1</v>
      </c>
      <c r="N198" s="33"/>
      <c r="O198" s="33"/>
      <c r="R198" s="40"/>
      <c r="S198" s="40"/>
      <c r="T198" s="40"/>
      <c r="U198" s="40"/>
      <c r="V198" s="40"/>
      <c r="W198" s="40"/>
    </row>
    <row r="199">
      <c r="B199" s="30">
        <f t="shared" ref="B199:C199" si="65">M167</f>
        <v>107</v>
      </c>
      <c r="C199" s="70">
        <f t="shared" si="65"/>
        <v>1</v>
      </c>
      <c r="D199" s="70" t="str">
        <f t="shared" si="43"/>
        <v/>
      </c>
      <c r="E199" s="70" t="str">
        <f t="shared" si="44"/>
        <v/>
      </c>
      <c r="F199" s="70"/>
      <c r="G199" s="70"/>
      <c r="H199" s="70"/>
      <c r="I199" s="70"/>
      <c r="J199" s="70"/>
      <c r="K199" s="70"/>
      <c r="L199" s="70" t="str">
        <f t="shared" si="45"/>
        <v/>
      </c>
      <c r="M199" s="70">
        <f t="shared" si="46"/>
        <v>1</v>
      </c>
      <c r="N199" s="33"/>
      <c r="O199" s="33"/>
      <c r="R199" s="40"/>
      <c r="S199" s="40"/>
      <c r="T199" s="40"/>
      <c r="U199" s="40"/>
      <c r="V199" s="40"/>
      <c r="W199" s="40"/>
    </row>
    <row r="200">
      <c r="B200" s="30">
        <f t="shared" ref="B200:C200" si="66">M168</f>
        <v>110</v>
      </c>
      <c r="C200" s="70">
        <f t="shared" si="66"/>
        <v>1</v>
      </c>
      <c r="D200" s="70" t="str">
        <f t="shared" si="43"/>
        <v/>
      </c>
      <c r="E200" s="70" t="str">
        <f t="shared" si="44"/>
        <v/>
      </c>
      <c r="F200" s="70"/>
      <c r="G200" s="70"/>
      <c r="H200" s="70"/>
      <c r="I200" s="70"/>
      <c r="J200" s="70"/>
      <c r="K200" s="70"/>
      <c r="L200" s="70" t="str">
        <f t="shared" si="45"/>
        <v/>
      </c>
      <c r="M200" s="70">
        <f t="shared" si="46"/>
        <v>1</v>
      </c>
      <c r="N200" s="33"/>
      <c r="O200" s="33"/>
      <c r="R200" s="40"/>
      <c r="S200" s="40"/>
      <c r="T200" s="40"/>
      <c r="U200" s="40"/>
      <c r="V200" s="40"/>
      <c r="W200" s="40"/>
    </row>
    <row r="201">
      <c r="B201" s="30">
        <f t="shared" ref="B201:C201" si="67">M169</f>
        <v>112</v>
      </c>
      <c r="C201" s="70">
        <f t="shared" si="67"/>
        <v>1</v>
      </c>
      <c r="D201" s="70" t="str">
        <f t="shared" si="43"/>
        <v/>
      </c>
      <c r="E201" s="70" t="str">
        <f t="shared" si="44"/>
        <v/>
      </c>
      <c r="F201" s="70"/>
      <c r="G201" s="70"/>
      <c r="H201" s="70"/>
      <c r="I201" s="70"/>
      <c r="J201" s="70"/>
      <c r="K201" s="70"/>
      <c r="L201" s="70" t="str">
        <f t="shared" si="45"/>
        <v/>
      </c>
      <c r="M201" s="70">
        <f t="shared" si="46"/>
        <v>1</v>
      </c>
      <c r="N201" s="33"/>
      <c r="O201" s="33"/>
      <c r="R201" s="40"/>
      <c r="S201" s="40"/>
      <c r="T201" s="40"/>
      <c r="U201" s="40"/>
      <c r="V201" s="40"/>
      <c r="W201" s="40"/>
    </row>
    <row r="202">
      <c r="B202" s="30">
        <f t="shared" ref="B202:C202" si="68">M170</f>
        <v>118</v>
      </c>
      <c r="C202" s="70">
        <f t="shared" si="68"/>
        <v>1</v>
      </c>
      <c r="D202" s="70" t="str">
        <f t="shared" si="43"/>
        <v/>
      </c>
      <c r="E202" s="70" t="str">
        <f t="shared" si="44"/>
        <v/>
      </c>
      <c r="F202" s="70"/>
      <c r="G202" s="70"/>
      <c r="H202" s="70"/>
      <c r="I202" s="70"/>
      <c r="J202" s="70"/>
      <c r="K202" s="70"/>
      <c r="L202" s="70" t="str">
        <f t="shared" si="45"/>
        <v/>
      </c>
      <c r="M202" s="70">
        <f t="shared" si="46"/>
        <v>1</v>
      </c>
      <c r="N202" s="33"/>
      <c r="O202" s="33"/>
      <c r="R202" s="40"/>
      <c r="S202" s="40"/>
      <c r="T202" s="40"/>
      <c r="U202" s="40"/>
      <c r="V202" s="40"/>
      <c r="W202" s="40"/>
    </row>
    <row r="203">
      <c r="B203" s="30">
        <f t="shared" ref="B203:C203" si="69">M171</f>
        <v>120</v>
      </c>
      <c r="C203" s="70">
        <f t="shared" si="69"/>
        <v>1</v>
      </c>
      <c r="D203" s="70" t="str">
        <f t="shared" si="43"/>
        <v/>
      </c>
      <c r="E203" s="70" t="str">
        <f t="shared" si="44"/>
        <v/>
      </c>
      <c r="F203" s="70"/>
      <c r="G203" s="70"/>
      <c r="H203" s="70"/>
      <c r="I203" s="70"/>
      <c r="J203" s="70"/>
      <c r="K203" s="70"/>
      <c r="L203" s="70" t="str">
        <f t="shared" si="45"/>
        <v/>
      </c>
      <c r="M203" s="70">
        <f t="shared" si="46"/>
        <v>1</v>
      </c>
      <c r="N203" s="33"/>
      <c r="O203" s="33"/>
      <c r="R203" s="40"/>
      <c r="S203" s="40"/>
      <c r="T203" s="40"/>
      <c r="U203" s="40"/>
      <c r="V203" s="40"/>
      <c r="W203" s="40"/>
    </row>
    <row r="204">
      <c r="A204" s="33"/>
      <c r="F204" s="30"/>
      <c r="G204" s="30"/>
      <c r="H204" s="30"/>
      <c r="I204" s="30"/>
      <c r="J204" s="30"/>
      <c r="K204" s="30"/>
      <c r="L204" s="30"/>
      <c r="M204" s="32"/>
      <c r="N204" s="33"/>
      <c r="O204" s="33"/>
      <c r="R204" s="40"/>
      <c r="S204" s="40"/>
      <c r="T204" s="40"/>
      <c r="U204" s="40"/>
      <c r="V204" s="40"/>
      <c r="W204" s="40"/>
    </row>
    <row r="205">
      <c r="A205" s="24" t="s">
        <v>67</v>
      </c>
      <c r="B205" s="37" t="str">
        <f>C1</f>
        <v>Temperatura</v>
      </c>
      <c r="F205" s="30"/>
      <c r="G205" s="30"/>
      <c r="H205" s="30"/>
      <c r="I205" s="30"/>
      <c r="J205" s="30"/>
      <c r="K205" s="30"/>
      <c r="L205" s="30"/>
      <c r="M205" s="32"/>
      <c r="N205" s="33"/>
      <c r="O205" s="58"/>
      <c r="R205" s="40"/>
      <c r="S205" s="40"/>
      <c r="T205" s="40"/>
      <c r="U205" s="40"/>
      <c r="V205" s="40"/>
      <c r="W205" s="40"/>
    </row>
    <row r="206">
      <c r="A206" s="24">
        <v>1.0</v>
      </c>
      <c r="B206" s="38">
        <f t="array" ref="B206:B235">SORT(C2:C31)</f>
        <v>3</v>
      </c>
      <c r="F206" s="30"/>
      <c r="G206" s="30"/>
      <c r="H206" s="30"/>
      <c r="I206" s="30"/>
      <c r="J206" s="30"/>
      <c r="K206" s="30"/>
      <c r="L206" s="30"/>
      <c r="M206" s="32"/>
      <c r="N206" s="33"/>
      <c r="O206" s="33"/>
      <c r="R206" s="40"/>
      <c r="S206" s="40"/>
      <c r="T206" s="40"/>
      <c r="U206" s="40"/>
      <c r="V206" s="40"/>
      <c r="W206" s="40"/>
    </row>
    <row r="207">
      <c r="A207" s="37">
        <f t="shared" ref="A207:A235" si="70">A206+1</f>
        <v>2</v>
      </c>
      <c r="B207" s="38">
        <v>4.0</v>
      </c>
      <c r="F207" s="30"/>
      <c r="G207" s="30"/>
      <c r="H207" s="30"/>
      <c r="I207" s="30"/>
      <c r="J207" s="30"/>
      <c r="K207" s="30"/>
      <c r="L207" s="30"/>
      <c r="M207" s="32"/>
      <c r="N207" s="33"/>
      <c r="O207" s="33"/>
      <c r="R207" s="40"/>
      <c r="S207" s="40"/>
      <c r="T207" s="40"/>
      <c r="U207" s="40"/>
      <c r="V207" s="40"/>
      <c r="W207" s="40"/>
    </row>
    <row r="208">
      <c r="A208" s="37">
        <f t="shared" si="70"/>
        <v>3</v>
      </c>
      <c r="B208" s="38">
        <v>4.0</v>
      </c>
      <c r="F208" s="30"/>
      <c r="G208" s="30"/>
      <c r="H208" s="30"/>
      <c r="I208" s="30"/>
      <c r="J208" s="30"/>
      <c r="K208" s="30"/>
      <c r="L208" s="30"/>
      <c r="M208" s="32"/>
      <c r="N208" s="33"/>
      <c r="O208" s="33"/>
      <c r="R208" s="40"/>
      <c r="S208" s="40"/>
      <c r="T208" s="40"/>
      <c r="U208" s="40"/>
      <c r="V208" s="40"/>
      <c r="W208" s="40"/>
    </row>
    <row r="209">
      <c r="A209" s="37">
        <f t="shared" si="70"/>
        <v>4</v>
      </c>
      <c r="B209" s="38">
        <v>5.0</v>
      </c>
      <c r="F209" s="30"/>
      <c r="G209" s="30"/>
      <c r="H209" s="30"/>
      <c r="I209" s="30"/>
      <c r="J209" s="30"/>
      <c r="K209" s="30"/>
      <c r="L209" s="30"/>
      <c r="M209" s="32"/>
      <c r="N209" s="33"/>
      <c r="O209" s="33"/>
      <c r="R209" s="40"/>
      <c r="S209" s="40"/>
      <c r="T209" s="40"/>
      <c r="U209" s="40"/>
      <c r="V209" s="40"/>
      <c r="W209" s="40"/>
    </row>
    <row r="210">
      <c r="A210" s="37">
        <f t="shared" si="70"/>
        <v>5</v>
      </c>
      <c r="B210" s="38">
        <v>6.0</v>
      </c>
      <c r="F210" s="30"/>
      <c r="G210" s="30"/>
      <c r="H210" s="30"/>
      <c r="I210" s="30"/>
      <c r="J210" s="30"/>
      <c r="K210" s="30"/>
      <c r="L210" s="30"/>
      <c r="M210" s="32"/>
      <c r="N210" s="33"/>
      <c r="O210" s="58"/>
      <c r="R210" s="40"/>
      <c r="S210" s="40"/>
      <c r="T210" s="40"/>
      <c r="U210" s="40"/>
      <c r="V210" s="40"/>
      <c r="W210" s="40"/>
    </row>
    <row r="211">
      <c r="A211" s="37">
        <f t="shared" si="70"/>
        <v>6</v>
      </c>
      <c r="B211" s="38">
        <v>7.0</v>
      </c>
      <c r="F211" s="30"/>
      <c r="G211" s="30"/>
      <c r="H211" s="30"/>
      <c r="I211" s="30"/>
      <c r="J211" s="30"/>
      <c r="K211" s="30"/>
      <c r="L211" s="30"/>
      <c r="M211" s="32"/>
      <c r="N211" s="33"/>
      <c r="O211" s="64"/>
      <c r="R211" s="40"/>
      <c r="S211" s="40"/>
      <c r="T211" s="40"/>
      <c r="U211" s="40"/>
      <c r="V211" s="40"/>
      <c r="W211" s="40"/>
    </row>
    <row r="212">
      <c r="A212" s="37">
        <f t="shared" si="70"/>
        <v>7</v>
      </c>
      <c r="B212" s="38">
        <v>8.0</v>
      </c>
      <c r="F212" s="30"/>
      <c r="G212" s="30"/>
      <c r="H212" s="30"/>
      <c r="I212" s="30"/>
      <c r="J212" s="30"/>
      <c r="K212" s="30"/>
      <c r="L212" s="30"/>
      <c r="M212" s="32"/>
      <c r="N212" s="33"/>
      <c r="O212" s="33"/>
      <c r="R212" s="40"/>
      <c r="S212" s="40"/>
      <c r="T212" s="40"/>
      <c r="U212" s="40"/>
      <c r="V212" s="40"/>
      <c r="W212" s="40"/>
    </row>
    <row r="213">
      <c r="A213" s="37">
        <f t="shared" si="70"/>
        <v>8</v>
      </c>
      <c r="B213" s="38">
        <v>10.0</v>
      </c>
      <c r="F213" s="30"/>
      <c r="G213" s="30"/>
      <c r="H213" s="30"/>
      <c r="I213" s="30"/>
      <c r="J213" s="30"/>
      <c r="K213" s="30"/>
      <c r="L213" s="30"/>
      <c r="M213" s="32"/>
      <c r="N213" s="33"/>
      <c r="O213" s="33"/>
      <c r="R213" s="40"/>
      <c r="S213" s="40"/>
      <c r="T213" s="40"/>
      <c r="U213" s="40"/>
      <c r="V213" s="40"/>
      <c r="W213" s="40"/>
    </row>
    <row r="214">
      <c r="A214" s="37">
        <f t="shared" si="70"/>
        <v>9</v>
      </c>
      <c r="B214" s="38">
        <v>11.0</v>
      </c>
      <c r="F214" s="30"/>
      <c r="G214" s="30"/>
      <c r="H214" s="30"/>
      <c r="I214" s="30"/>
      <c r="J214" s="30"/>
      <c r="K214" s="30"/>
      <c r="L214" s="30"/>
      <c r="M214" s="32"/>
      <c r="N214" s="33"/>
      <c r="O214" s="33"/>
      <c r="R214" s="40"/>
      <c r="S214" s="40"/>
      <c r="T214" s="40"/>
      <c r="U214" s="40"/>
      <c r="V214" s="40"/>
      <c r="W214" s="40"/>
    </row>
    <row r="215">
      <c r="A215" s="37">
        <f t="shared" si="70"/>
        <v>10</v>
      </c>
      <c r="B215" s="38">
        <v>12.0</v>
      </c>
      <c r="F215" s="30"/>
      <c r="G215" s="30"/>
      <c r="H215" s="30"/>
      <c r="I215" s="30"/>
      <c r="J215" s="30"/>
      <c r="K215" s="30"/>
      <c r="L215" s="30"/>
      <c r="M215" s="32"/>
      <c r="N215" s="33"/>
      <c r="O215" s="33"/>
      <c r="R215" s="40"/>
      <c r="S215" s="40"/>
      <c r="T215" s="40"/>
      <c r="U215" s="40"/>
      <c r="V215" s="40"/>
      <c r="W215" s="40"/>
    </row>
    <row r="216">
      <c r="A216" s="37">
        <f t="shared" si="70"/>
        <v>11</v>
      </c>
      <c r="B216" s="38">
        <v>12.0</v>
      </c>
      <c r="F216" s="30"/>
      <c r="G216" s="30"/>
      <c r="H216" s="30"/>
      <c r="I216" s="30"/>
      <c r="J216" s="30"/>
      <c r="K216" s="30"/>
      <c r="L216" s="30"/>
      <c r="M216" s="32"/>
      <c r="N216" s="33"/>
      <c r="O216" s="33"/>
      <c r="R216" s="40"/>
      <c r="S216" s="40"/>
      <c r="T216" s="40"/>
      <c r="U216" s="40"/>
      <c r="V216" s="40"/>
      <c r="W216" s="40"/>
    </row>
    <row r="217">
      <c r="A217" s="37">
        <f t="shared" si="70"/>
        <v>12</v>
      </c>
      <c r="B217" s="38">
        <v>13.0</v>
      </c>
      <c r="F217" s="30"/>
      <c r="G217" s="30"/>
      <c r="H217" s="30"/>
      <c r="I217" s="30"/>
      <c r="J217" s="30"/>
      <c r="K217" s="30"/>
      <c r="L217" s="30"/>
      <c r="M217" s="32"/>
      <c r="N217" s="33"/>
      <c r="O217" s="58"/>
      <c r="R217" s="40"/>
      <c r="S217" s="40"/>
      <c r="T217" s="40"/>
      <c r="U217" s="40"/>
      <c r="V217" s="40"/>
      <c r="W217" s="40"/>
    </row>
    <row r="218">
      <c r="A218" s="37">
        <f t="shared" si="70"/>
        <v>13</v>
      </c>
      <c r="B218" s="38">
        <v>13.0</v>
      </c>
      <c r="F218" s="30"/>
      <c r="G218" s="30"/>
      <c r="H218" s="30"/>
      <c r="I218" s="30"/>
      <c r="J218" s="30"/>
      <c r="K218" s="30"/>
      <c r="L218" s="30"/>
      <c r="M218" s="32"/>
      <c r="N218" s="33"/>
      <c r="O218" s="33"/>
      <c r="R218" s="40"/>
      <c r="S218" s="40"/>
      <c r="T218" s="40"/>
      <c r="U218" s="40"/>
      <c r="V218" s="40"/>
      <c r="W218" s="40"/>
    </row>
    <row r="219">
      <c r="A219" s="37">
        <f t="shared" si="70"/>
        <v>14</v>
      </c>
      <c r="B219" s="38">
        <v>14.0</v>
      </c>
      <c r="F219" s="30"/>
      <c r="G219" s="30"/>
      <c r="H219" s="30"/>
      <c r="I219" s="30"/>
      <c r="J219" s="30"/>
      <c r="K219" s="30"/>
      <c r="L219" s="30"/>
      <c r="M219" s="32"/>
      <c r="N219" s="33"/>
      <c r="O219" s="33"/>
      <c r="R219" s="40"/>
      <c r="S219" s="40"/>
      <c r="T219" s="40"/>
      <c r="U219" s="40"/>
      <c r="V219" s="40"/>
      <c r="W219" s="40"/>
    </row>
    <row r="220">
      <c r="A220" s="37">
        <f t="shared" si="70"/>
        <v>15</v>
      </c>
      <c r="B220" s="38">
        <v>15.0</v>
      </c>
      <c r="F220" s="30"/>
      <c r="G220" s="30"/>
      <c r="H220" s="30"/>
      <c r="I220" s="30"/>
      <c r="J220" s="30"/>
      <c r="K220" s="30"/>
      <c r="L220" s="30"/>
      <c r="M220" s="32"/>
      <c r="N220" s="33"/>
      <c r="O220" s="33"/>
      <c r="R220" s="40"/>
      <c r="S220" s="40"/>
      <c r="T220" s="40"/>
      <c r="U220" s="40"/>
      <c r="V220" s="40"/>
      <c r="W220" s="40"/>
    </row>
    <row r="221">
      <c r="A221" s="37">
        <f t="shared" si="70"/>
        <v>16</v>
      </c>
      <c r="B221" s="38">
        <v>17.0</v>
      </c>
      <c r="F221" s="30"/>
      <c r="G221" s="30"/>
      <c r="H221" s="30"/>
      <c r="I221" s="30"/>
      <c r="J221" s="30"/>
      <c r="K221" s="30"/>
      <c r="L221" s="30"/>
      <c r="M221" s="32"/>
      <c r="N221" s="33"/>
      <c r="O221" s="33"/>
      <c r="R221" s="40"/>
      <c r="S221" s="40"/>
      <c r="T221" s="40"/>
      <c r="U221" s="40"/>
      <c r="V221" s="40"/>
      <c r="W221" s="40"/>
    </row>
    <row r="222">
      <c r="A222" s="37">
        <f t="shared" si="70"/>
        <v>17</v>
      </c>
      <c r="B222" s="38">
        <v>18.0</v>
      </c>
      <c r="F222" s="30"/>
      <c r="G222" s="30"/>
      <c r="H222" s="30"/>
      <c r="I222" s="30"/>
      <c r="J222" s="30"/>
      <c r="K222" s="30"/>
      <c r="L222" s="30"/>
      <c r="M222" s="32"/>
      <c r="N222" s="33"/>
      <c r="O222" s="64"/>
      <c r="R222" s="40"/>
      <c r="S222" s="40"/>
      <c r="T222" s="40"/>
      <c r="U222" s="40"/>
      <c r="V222" s="40"/>
      <c r="W222" s="40"/>
    </row>
    <row r="223">
      <c r="A223" s="37">
        <f t="shared" si="70"/>
        <v>18</v>
      </c>
      <c r="B223" s="38">
        <v>18.0</v>
      </c>
      <c r="F223" s="30"/>
      <c r="G223" s="30"/>
      <c r="H223" s="30"/>
      <c r="I223" s="30"/>
      <c r="J223" s="30"/>
      <c r="K223" s="30"/>
      <c r="L223" s="30"/>
      <c r="M223" s="32"/>
      <c r="N223" s="33"/>
      <c r="O223" s="33"/>
      <c r="R223" s="40"/>
      <c r="S223" s="40"/>
      <c r="T223" s="40"/>
      <c r="U223" s="40"/>
      <c r="V223" s="40"/>
      <c r="W223" s="40"/>
    </row>
    <row r="224">
      <c r="A224" s="37">
        <f t="shared" si="70"/>
        <v>19</v>
      </c>
      <c r="B224" s="38">
        <v>18.0</v>
      </c>
      <c r="F224" s="30"/>
      <c r="G224" s="30"/>
      <c r="H224" s="30"/>
      <c r="I224" s="30"/>
      <c r="J224" s="30"/>
      <c r="K224" s="30"/>
      <c r="L224" s="30"/>
      <c r="M224" s="32"/>
      <c r="N224" s="33"/>
      <c r="O224" s="58"/>
      <c r="R224" s="40"/>
      <c r="S224" s="40"/>
      <c r="T224" s="40"/>
      <c r="U224" s="40"/>
      <c r="V224" s="40"/>
      <c r="W224" s="40"/>
    </row>
    <row r="225">
      <c r="A225" s="37">
        <f t="shared" si="70"/>
        <v>20</v>
      </c>
      <c r="B225" s="38">
        <v>19.0</v>
      </c>
      <c r="F225" s="30"/>
      <c r="G225" s="30"/>
      <c r="H225" s="30"/>
      <c r="I225" s="30"/>
      <c r="J225" s="30"/>
      <c r="K225" s="30"/>
      <c r="L225" s="30"/>
      <c r="M225" s="32"/>
      <c r="N225" s="33"/>
      <c r="O225" s="33"/>
      <c r="R225" s="40"/>
      <c r="S225" s="40"/>
      <c r="T225" s="40"/>
      <c r="U225" s="40"/>
      <c r="V225" s="40"/>
      <c r="W225" s="40"/>
    </row>
    <row r="226">
      <c r="A226" s="37">
        <f t="shared" si="70"/>
        <v>21</v>
      </c>
      <c r="B226" s="38">
        <v>19.0</v>
      </c>
      <c r="F226" s="30"/>
      <c r="G226" s="30"/>
      <c r="H226" s="30"/>
      <c r="I226" s="30"/>
      <c r="J226" s="30"/>
      <c r="K226" s="30"/>
      <c r="L226" s="30"/>
      <c r="M226" s="32"/>
      <c r="N226" s="33"/>
      <c r="O226" s="58"/>
      <c r="R226" s="40"/>
      <c r="S226" s="40"/>
      <c r="T226" s="40"/>
      <c r="U226" s="40"/>
      <c r="V226" s="40"/>
      <c r="W226" s="40"/>
    </row>
    <row r="227">
      <c r="A227" s="37">
        <f t="shared" si="70"/>
        <v>22</v>
      </c>
      <c r="B227" s="38">
        <v>26.0</v>
      </c>
      <c r="F227" s="30"/>
      <c r="G227" s="30"/>
      <c r="H227" s="30"/>
      <c r="I227" s="30"/>
      <c r="J227" s="30"/>
      <c r="K227" s="30"/>
      <c r="L227" s="30"/>
      <c r="M227" s="32"/>
      <c r="N227" s="33"/>
      <c r="O227" s="33"/>
      <c r="R227" s="40"/>
      <c r="S227" s="40"/>
      <c r="T227" s="40"/>
      <c r="U227" s="40"/>
      <c r="V227" s="40"/>
      <c r="W227" s="40"/>
    </row>
    <row r="228">
      <c r="A228" s="37">
        <f t="shared" si="70"/>
        <v>23</v>
      </c>
      <c r="B228" s="38">
        <v>26.0</v>
      </c>
      <c r="F228" s="30"/>
      <c r="G228" s="30"/>
      <c r="H228" s="30"/>
      <c r="I228" s="30"/>
      <c r="J228" s="30"/>
      <c r="K228" s="30"/>
      <c r="L228" s="30"/>
      <c r="M228" s="32"/>
      <c r="N228" s="33"/>
      <c r="O228" s="64"/>
      <c r="R228" s="40"/>
      <c r="S228" s="40"/>
      <c r="T228" s="40"/>
      <c r="U228" s="40"/>
      <c r="V228" s="40"/>
      <c r="W228" s="40"/>
    </row>
    <row r="229">
      <c r="A229" s="37">
        <f t="shared" si="70"/>
        <v>24</v>
      </c>
      <c r="B229" s="38">
        <v>26.0</v>
      </c>
      <c r="F229" s="30"/>
      <c r="G229" s="30"/>
      <c r="H229" s="30"/>
      <c r="I229" s="30"/>
      <c r="J229" s="30"/>
      <c r="K229" s="30"/>
      <c r="L229" s="30"/>
      <c r="M229" s="32"/>
      <c r="N229" s="33"/>
      <c r="O229" s="33"/>
      <c r="R229" s="40"/>
      <c r="S229" s="40"/>
      <c r="T229" s="40"/>
      <c r="U229" s="40"/>
      <c r="V229" s="40"/>
      <c r="W229" s="40"/>
    </row>
    <row r="230">
      <c r="A230" s="37">
        <f t="shared" si="70"/>
        <v>25</v>
      </c>
      <c r="B230" s="38">
        <v>28.0</v>
      </c>
      <c r="F230" s="30"/>
      <c r="G230" s="30"/>
      <c r="H230" s="30"/>
      <c r="I230" s="30"/>
      <c r="J230" s="30"/>
      <c r="K230" s="30"/>
      <c r="L230" s="30"/>
      <c r="M230" s="32"/>
      <c r="N230" s="33"/>
      <c r="O230" s="33"/>
      <c r="R230" s="40"/>
      <c r="S230" s="40"/>
      <c r="T230" s="40"/>
      <c r="U230" s="40"/>
      <c r="V230" s="40"/>
      <c r="W230" s="40"/>
    </row>
    <row r="231">
      <c r="A231" s="37">
        <f t="shared" si="70"/>
        <v>26</v>
      </c>
      <c r="B231" s="38">
        <v>29.0</v>
      </c>
      <c r="F231" s="30"/>
      <c r="G231" s="30"/>
      <c r="H231" s="30"/>
      <c r="I231" s="30"/>
      <c r="J231" s="30"/>
      <c r="K231" s="30"/>
      <c r="L231" s="30"/>
      <c r="M231" s="32"/>
      <c r="N231" s="33"/>
      <c r="O231" s="58"/>
      <c r="R231" s="40"/>
      <c r="S231" s="40"/>
      <c r="T231" s="40"/>
      <c r="U231" s="40"/>
      <c r="V231" s="40"/>
      <c r="W231" s="40"/>
    </row>
    <row r="232">
      <c r="A232" s="37">
        <f t="shared" si="70"/>
        <v>27</v>
      </c>
      <c r="B232" s="38">
        <v>30.0</v>
      </c>
      <c r="F232" s="30"/>
      <c r="G232" s="30"/>
      <c r="H232" s="30"/>
      <c r="I232" s="30"/>
      <c r="J232" s="30"/>
      <c r="K232" s="30"/>
      <c r="L232" s="30"/>
      <c r="M232" s="32"/>
      <c r="N232" s="33"/>
      <c r="O232" s="64"/>
      <c r="R232" s="40"/>
      <c r="S232" s="40"/>
      <c r="T232" s="40"/>
      <c r="U232" s="40"/>
      <c r="V232" s="40"/>
      <c r="W232" s="40"/>
    </row>
    <row r="233">
      <c r="A233" s="37">
        <f t="shared" si="70"/>
        <v>28</v>
      </c>
      <c r="B233" s="38">
        <v>30.0</v>
      </c>
      <c r="F233" s="30"/>
      <c r="G233" s="30"/>
      <c r="H233" s="30"/>
      <c r="I233" s="30"/>
      <c r="J233" s="30"/>
      <c r="K233" s="30"/>
      <c r="L233" s="30"/>
      <c r="M233" s="32"/>
      <c r="N233" s="33"/>
      <c r="O233" s="33"/>
      <c r="R233" s="40"/>
      <c r="S233" s="40"/>
      <c r="T233" s="40"/>
      <c r="U233" s="40"/>
      <c r="V233" s="40"/>
      <c r="W233" s="40"/>
    </row>
    <row r="234">
      <c r="A234" s="37">
        <f t="shared" si="70"/>
        <v>29</v>
      </c>
      <c r="B234" s="38">
        <v>30.0</v>
      </c>
      <c r="F234" s="30"/>
      <c r="G234" s="30"/>
      <c r="H234" s="30"/>
      <c r="I234" s="30"/>
      <c r="J234" s="30"/>
      <c r="K234" s="30"/>
      <c r="L234" s="30"/>
      <c r="M234" s="32"/>
      <c r="N234" s="33"/>
      <c r="O234" s="33"/>
      <c r="R234" s="40"/>
      <c r="S234" s="40"/>
      <c r="T234" s="40"/>
      <c r="U234" s="40"/>
      <c r="V234" s="40"/>
      <c r="W234" s="40"/>
    </row>
    <row r="235">
      <c r="A235" s="37">
        <f t="shared" si="70"/>
        <v>30</v>
      </c>
      <c r="B235" s="38">
        <v>31.0</v>
      </c>
      <c r="F235" s="30"/>
      <c r="G235" s="30"/>
      <c r="H235" s="30"/>
      <c r="I235" s="30"/>
      <c r="J235" s="30"/>
      <c r="K235" s="30"/>
      <c r="L235" s="30"/>
      <c r="M235" s="32"/>
      <c r="N235" s="33"/>
      <c r="O235" s="33"/>
      <c r="R235" s="40"/>
      <c r="S235" s="40"/>
      <c r="T235" s="40"/>
      <c r="U235" s="40"/>
      <c r="V235" s="40"/>
      <c r="W235" s="40"/>
    </row>
    <row r="236">
      <c r="F236" s="30"/>
      <c r="G236" s="30"/>
      <c r="H236" s="30"/>
      <c r="I236" s="30"/>
      <c r="J236" s="30"/>
      <c r="K236" s="30"/>
      <c r="L236" s="30"/>
      <c r="M236" s="32"/>
      <c r="N236" s="33"/>
      <c r="O236" s="33"/>
      <c r="R236" s="40"/>
      <c r="S236" s="40"/>
      <c r="T236" s="40"/>
      <c r="U236" s="40"/>
      <c r="V236" s="40"/>
      <c r="W236" s="40"/>
    </row>
    <row r="237">
      <c r="F237" s="30"/>
      <c r="G237" s="30"/>
      <c r="H237" s="30"/>
      <c r="I237" s="30"/>
      <c r="J237" s="30"/>
      <c r="K237" s="30"/>
      <c r="L237" s="30"/>
      <c r="M237" s="32"/>
      <c r="N237" s="33"/>
      <c r="O237" s="64"/>
      <c r="R237" s="40"/>
      <c r="S237" s="40"/>
      <c r="T237" s="40"/>
      <c r="U237" s="40"/>
      <c r="V237" s="40"/>
      <c r="W237" s="40"/>
    </row>
    <row r="238">
      <c r="F238" s="30"/>
      <c r="G238" s="30"/>
      <c r="H238" s="30"/>
      <c r="I238" s="30"/>
      <c r="J238" s="30"/>
      <c r="K238" s="30"/>
      <c r="L238" s="30"/>
      <c r="M238" s="32"/>
      <c r="N238" s="33"/>
      <c r="O238" s="64"/>
      <c r="R238" s="40"/>
      <c r="S238" s="40"/>
      <c r="T238" s="40"/>
      <c r="U238" s="40"/>
      <c r="V238" s="40"/>
      <c r="W238" s="40"/>
    </row>
    <row r="239">
      <c r="F239" s="30"/>
      <c r="G239" s="30"/>
      <c r="H239" s="30"/>
      <c r="I239" s="30"/>
      <c r="J239" s="30"/>
      <c r="K239" s="30"/>
      <c r="L239" s="30"/>
      <c r="M239" s="32"/>
      <c r="N239" s="33"/>
      <c r="O239" s="33"/>
      <c r="R239" s="40"/>
      <c r="S239" s="40"/>
      <c r="T239" s="40"/>
      <c r="U239" s="40"/>
      <c r="V239" s="40"/>
      <c r="W239" s="40"/>
    </row>
    <row r="240">
      <c r="F240" s="30"/>
      <c r="G240" s="30"/>
      <c r="H240" s="30"/>
      <c r="I240" s="30"/>
      <c r="J240" s="30"/>
      <c r="K240" s="30"/>
      <c r="L240" s="30"/>
      <c r="M240" s="32"/>
      <c r="N240" s="33"/>
      <c r="O240" s="33"/>
      <c r="R240" s="40"/>
      <c r="S240" s="40"/>
      <c r="T240" s="40"/>
      <c r="U240" s="40"/>
      <c r="V240" s="40"/>
      <c r="W240" s="40"/>
    </row>
    <row r="241">
      <c r="F241" s="30"/>
      <c r="G241" s="30"/>
      <c r="H241" s="30"/>
      <c r="I241" s="30"/>
      <c r="J241" s="30"/>
      <c r="K241" s="30"/>
      <c r="L241" s="30"/>
      <c r="M241" s="32"/>
      <c r="N241" s="33"/>
      <c r="O241" s="58"/>
      <c r="R241" s="40"/>
      <c r="S241" s="40"/>
      <c r="T241" s="40"/>
      <c r="U241" s="40"/>
      <c r="V241" s="40"/>
      <c r="W241" s="40"/>
    </row>
    <row r="242">
      <c r="F242" s="30"/>
      <c r="G242" s="30"/>
      <c r="H242" s="30"/>
      <c r="I242" s="30"/>
      <c r="J242" s="30"/>
      <c r="K242" s="30"/>
      <c r="L242" s="30"/>
      <c r="M242" s="32"/>
      <c r="N242" s="33"/>
      <c r="O242" s="33"/>
      <c r="R242" s="40"/>
      <c r="S242" s="40"/>
      <c r="T242" s="40"/>
      <c r="U242" s="40"/>
      <c r="V242" s="40"/>
      <c r="W242" s="40"/>
    </row>
    <row r="243">
      <c r="F243" s="30"/>
      <c r="G243" s="30"/>
      <c r="H243" s="30"/>
      <c r="I243" s="30"/>
      <c r="J243" s="30"/>
      <c r="K243" s="30"/>
      <c r="L243" s="30"/>
      <c r="M243" s="32"/>
      <c r="N243" s="33"/>
      <c r="O243" s="58"/>
      <c r="R243" s="40"/>
      <c r="S243" s="40"/>
      <c r="T243" s="40"/>
      <c r="U243" s="40"/>
      <c r="V243" s="40"/>
      <c r="W243" s="40"/>
    </row>
    <row r="244">
      <c r="F244" s="30"/>
      <c r="G244" s="30"/>
      <c r="H244" s="30"/>
      <c r="I244" s="30"/>
      <c r="J244" s="30"/>
      <c r="K244" s="30"/>
      <c r="L244" s="30"/>
      <c r="M244" s="32"/>
      <c r="N244" s="33"/>
      <c r="O244" s="64"/>
      <c r="R244" s="40"/>
      <c r="S244" s="40"/>
      <c r="T244" s="40"/>
      <c r="U244" s="40"/>
      <c r="V244" s="40"/>
      <c r="W244" s="40"/>
    </row>
    <row r="245">
      <c r="F245" s="30"/>
      <c r="G245" s="30"/>
      <c r="H245" s="30"/>
      <c r="I245" s="30"/>
      <c r="J245" s="30"/>
      <c r="K245" s="30"/>
      <c r="L245" s="30"/>
      <c r="M245" s="32"/>
      <c r="N245" s="33"/>
      <c r="O245" s="33"/>
      <c r="R245" s="40"/>
      <c r="S245" s="40"/>
      <c r="T245" s="40"/>
      <c r="U245" s="40"/>
      <c r="V245" s="40"/>
      <c r="W245" s="40"/>
    </row>
    <row r="246">
      <c r="F246" s="30"/>
      <c r="G246" s="30"/>
      <c r="H246" s="30"/>
      <c r="I246" s="30"/>
      <c r="J246" s="30"/>
      <c r="K246" s="30"/>
      <c r="L246" s="30"/>
      <c r="M246" s="32"/>
      <c r="N246" s="33"/>
      <c r="O246" s="33"/>
      <c r="R246" s="40"/>
      <c r="S246" s="40"/>
      <c r="T246" s="40"/>
      <c r="U246" s="40"/>
      <c r="V246" s="40"/>
      <c r="W246" s="40"/>
    </row>
    <row r="247">
      <c r="F247" s="30"/>
      <c r="G247" s="30"/>
      <c r="H247" s="30"/>
      <c r="I247" s="30"/>
      <c r="J247" s="30"/>
      <c r="K247" s="30"/>
      <c r="L247" s="30"/>
      <c r="M247" s="32"/>
      <c r="N247" s="33"/>
      <c r="O247" s="33"/>
      <c r="R247" s="40"/>
      <c r="S247" s="40"/>
      <c r="T247" s="40"/>
      <c r="U247" s="40"/>
      <c r="V247" s="40"/>
      <c r="W247" s="40"/>
    </row>
    <row r="248">
      <c r="F248" s="30"/>
      <c r="G248" s="30"/>
      <c r="H248" s="30"/>
      <c r="I248" s="30"/>
      <c r="J248" s="30"/>
      <c r="K248" s="30"/>
      <c r="L248" s="30"/>
      <c r="M248" s="32"/>
      <c r="N248" s="33"/>
      <c r="O248" s="33"/>
      <c r="R248" s="40"/>
      <c r="S248" s="40"/>
      <c r="T248" s="40"/>
      <c r="U248" s="40"/>
      <c r="V248" s="40"/>
      <c r="W248" s="40"/>
    </row>
    <row r="249">
      <c r="F249" s="30"/>
      <c r="G249" s="30"/>
      <c r="H249" s="30"/>
      <c r="I249" s="30"/>
      <c r="J249" s="30"/>
      <c r="K249" s="30"/>
      <c r="L249" s="30"/>
      <c r="M249" s="32"/>
      <c r="N249" s="33"/>
      <c r="O249" s="33"/>
      <c r="R249" s="40"/>
      <c r="S249" s="40"/>
      <c r="T249" s="40"/>
      <c r="U249" s="40"/>
      <c r="V249" s="40"/>
      <c r="W249" s="40"/>
    </row>
    <row r="250">
      <c r="F250" s="30"/>
      <c r="G250" s="30"/>
      <c r="H250" s="30"/>
      <c r="I250" s="30"/>
      <c r="J250" s="30"/>
      <c r="K250" s="30"/>
      <c r="L250" s="30"/>
      <c r="M250" s="32"/>
      <c r="N250" s="33"/>
      <c r="O250" s="33"/>
      <c r="R250" s="40"/>
      <c r="S250" s="40"/>
      <c r="T250" s="40"/>
      <c r="U250" s="40"/>
      <c r="V250" s="40"/>
      <c r="W250" s="40"/>
    </row>
    <row r="251">
      <c r="F251" s="30"/>
      <c r="G251" s="30"/>
      <c r="H251" s="30"/>
      <c r="I251" s="30"/>
      <c r="J251" s="30"/>
      <c r="K251" s="30"/>
      <c r="L251" s="30"/>
      <c r="M251" s="32"/>
      <c r="N251" s="33"/>
      <c r="O251" s="33"/>
      <c r="R251" s="40"/>
      <c r="S251" s="40"/>
      <c r="T251" s="40"/>
      <c r="U251" s="40"/>
      <c r="V251" s="40"/>
      <c r="W251" s="40"/>
    </row>
    <row r="252">
      <c r="F252" s="30"/>
      <c r="G252" s="30"/>
      <c r="H252" s="30"/>
      <c r="I252" s="30"/>
      <c r="J252" s="30"/>
      <c r="K252" s="30"/>
      <c r="L252" s="30"/>
      <c r="M252" s="32"/>
      <c r="N252" s="33"/>
      <c r="O252" s="33"/>
      <c r="R252" s="40"/>
      <c r="S252" s="40"/>
      <c r="T252" s="40"/>
      <c r="U252" s="40"/>
      <c r="V252" s="40"/>
      <c r="W252" s="40"/>
    </row>
    <row r="253">
      <c r="F253" s="30"/>
      <c r="G253" s="30"/>
      <c r="H253" s="30"/>
      <c r="I253" s="30"/>
      <c r="J253" s="30"/>
      <c r="K253" s="30"/>
      <c r="L253" s="30"/>
      <c r="M253" s="32"/>
      <c r="N253" s="33"/>
      <c r="O253" s="33"/>
      <c r="R253" s="40"/>
      <c r="S253" s="40"/>
      <c r="T253" s="40"/>
      <c r="U253" s="40"/>
      <c r="V253" s="40"/>
      <c r="W253" s="40"/>
    </row>
    <row r="254">
      <c r="F254" s="30"/>
      <c r="G254" s="30"/>
      <c r="H254" s="30"/>
      <c r="I254" s="30"/>
      <c r="J254" s="30"/>
      <c r="K254" s="30"/>
      <c r="L254" s="30"/>
      <c r="M254" s="32"/>
      <c r="N254" s="33"/>
      <c r="O254" s="33"/>
      <c r="R254" s="40"/>
      <c r="S254" s="40"/>
      <c r="T254" s="40"/>
      <c r="U254" s="40"/>
      <c r="V254" s="40"/>
      <c r="W254" s="40"/>
    </row>
    <row r="255">
      <c r="F255" s="30"/>
      <c r="G255" s="30"/>
      <c r="H255" s="30"/>
      <c r="I255" s="30"/>
      <c r="J255" s="30"/>
      <c r="K255" s="30"/>
      <c r="L255" s="30"/>
      <c r="M255" s="32"/>
      <c r="N255" s="33"/>
      <c r="O255" s="33"/>
      <c r="R255" s="40"/>
      <c r="S255" s="40"/>
      <c r="T255" s="40"/>
      <c r="U255" s="40"/>
      <c r="V255" s="40"/>
      <c r="W255" s="40"/>
    </row>
    <row r="256">
      <c r="F256" s="30"/>
      <c r="G256" s="30"/>
      <c r="H256" s="30"/>
      <c r="I256" s="30"/>
      <c r="J256" s="30"/>
      <c r="K256" s="30"/>
      <c r="L256" s="30"/>
      <c r="M256" s="32"/>
      <c r="N256" s="33"/>
      <c r="O256" s="58"/>
      <c r="R256" s="40"/>
      <c r="S256" s="40"/>
      <c r="T256" s="40"/>
      <c r="U256" s="40"/>
      <c r="V256" s="40"/>
      <c r="W256" s="40"/>
    </row>
    <row r="257">
      <c r="F257" s="30"/>
      <c r="G257" s="30"/>
      <c r="H257" s="30"/>
      <c r="I257" s="30"/>
      <c r="J257" s="30"/>
      <c r="K257" s="30"/>
      <c r="L257" s="30"/>
      <c r="M257" s="32"/>
      <c r="N257" s="33"/>
      <c r="O257" s="33"/>
      <c r="R257" s="40"/>
      <c r="S257" s="40"/>
      <c r="T257" s="40"/>
      <c r="U257" s="40"/>
      <c r="V257" s="40"/>
      <c r="W257" s="40"/>
    </row>
    <row r="258">
      <c r="F258" s="30"/>
      <c r="G258" s="30"/>
      <c r="H258" s="30"/>
      <c r="I258" s="30"/>
      <c r="J258" s="30"/>
      <c r="K258" s="30"/>
      <c r="L258" s="30"/>
      <c r="M258" s="32"/>
      <c r="N258" s="33"/>
      <c r="O258" s="64"/>
      <c r="R258" s="40"/>
      <c r="S258" s="40"/>
      <c r="T258" s="40"/>
      <c r="U258" s="40"/>
      <c r="V258" s="40"/>
      <c r="W258" s="40"/>
    </row>
    <row r="259">
      <c r="F259" s="30"/>
      <c r="G259" s="30"/>
      <c r="H259" s="30"/>
      <c r="I259" s="30"/>
      <c r="J259" s="30"/>
      <c r="K259" s="30"/>
      <c r="L259" s="30"/>
      <c r="M259" s="32"/>
      <c r="N259" s="33"/>
      <c r="O259" s="33"/>
      <c r="R259" s="40"/>
      <c r="S259" s="40"/>
      <c r="T259" s="40"/>
      <c r="U259" s="40"/>
      <c r="V259" s="40"/>
      <c r="W259" s="40"/>
    </row>
    <row r="260">
      <c r="F260" s="30"/>
      <c r="G260" s="30"/>
      <c r="H260" s="30"/>
      <c r="I260" s="30"/>
      <c r="J260" s="30"/>
      <c r="K260" s="30"/>
      <c r="L260" s="30"/>
      <c r="M260" s="32"/>
      <c r="N260" s="33"/>
      <c r="O260" s="33"/>
      <c r="R260" s="40"/>
      <c r="S260" s="40"/>
      <c r="T260" s="40"/>
      <c r="U260" s="40"/>
      <c r="V260" s="40"/>
      <c r="W260" s="40"/>
    </row>
    <row r="261">
      <c r="F261" s="30"/>
      <c r="G261" s="30"/>
      <c r="H261" s="30"/>
      <c r="I261" s="30"/>
      <c r="J261" s="30"/>
      <c r="K261" s="30"/>
      <c r="L261" s="30"/>
      <c r="M261" s="32"/>
      <c r="N261" s="33"/>
      <c r="O261" s="33"/>
      <c r="R261" s="40"/>
      <c r="S261" s="40"/>
      <c r="T261" s="40"/>
      <c r="U261" s="40"/>
      <c r="V261" s="40"/>
      <c r="W261" s="40"/>
    </row>
    <row r="262">
      <c r="F262" s="30"/>
      <c r="G262" s="30"/>
      <c r="H262" s="30"/>
      <c r="I262" s="30"/>
      <c r="J262" s="30"/>
      <c r="K262" s="30"/>
      <c r="L262" s="30"/>
      <c r="M262" s="32"/>
      <c r="N262" s="33"/>
      <c r="O262" s="33"/>
      <c r="R262" s="40"/>
      <c r="S262" s="40"/>
      <c r="T262" s="40"/>
      <c r="U262" s="40"/>
      <c r="V262" s="40"/>
      <c r="W262" s="40"/>
    </row>
    <row r="263">
      <c r="F263" s="30"/>
      <c r="G263" s="30"/>
      <c r="H263" s="30"/>
      <c r="I263" s="30"/>
      <c r="J263" s="30"/>
      <c r="K263" s="30"/>
      <c r="L263" s="30"/>
      <c r="M263" s="32"/>
      <c r="N263" s="33"/>
      <c r="O263" s="33"/>
      <c r="R263" s="40"/>
      <c r="S263" s="40"/>
      <c r="T263" s="40"/>
      <c r="U263" s="40"/>
      <c r="V263" s="40"/>
      <c r="W263" s="40"/>
    </row>
    <row r="264">
      <c r="F264" s="30"/>
      <c r="G264" s="30"/>
      <c r="H264" s="30"/>
      <c r="I264" s="30"/>
      <c r="J264" s="30"/>
      <c r="K264" s="30"/>
      <c r="L264" s="30"/>
      <c r="M264" s="32"/>
      <c r="N264" s="33"/>
      <c r="O264" s="33"/>
      <c r="R264" s="40"/>
      <c r="S264" s="40"/>
      <c r="T264" s="40"/>
      <c r="U264" s="40"/>
      <c r="V264" s="40"/>
      <c r="W264" s="40"/>
    </row>
    <row r="265">
      <c r="F265" s="30"/>
      <c r="G265" s="30"/>
      <c r="H265" s="30"/>
      <c r="I265" s="30"/>
      <c r="J265" s="30"/>
      <c r="K265" s="30"/>
      <c r="L265" s="30"/>
      <c r="M265" s="32"/>
      <c r="N265" s="33"/>
      <c r="O265" s="33"/>
      <c r="R265" s="40"/>
      <c r="S265" s="40"/>
      <c r="T265" s="40"/>
      <c r="U265" s="40"/>
      <c r="V265" s="40"/>
      <c r="W265" s="40"/>
    </row>
    <row r="266">
      <c r="F266" s="30"/>
      <c r="G266" s="30"/>
      <c r="H266" s="30"/>
      <c r="I266" s="30"/>
      <c r="J266" s="30"/>
      <c r="K266" s="30"/>
      <c r="L266" s="30"/>
      <c r="M266" s="32"/>
      <c r="N266" s="33"/>
      <c r="O266" s="33"/>
      <c r="R266" s="40"/>
      <c r="S266" s="40"/>
      <c r="T266" s="40"/>
      <c r="U266" s="40"/>
      <c r="V266" s="40"/>
      <c r="W266" s="40"/>
    </row>
    <row r="267">
      <c r="F267" s="30"/>
      <c r="G267" s="30"/>
      <c r="H267" s="30"/>
      <c r="I267" s="30"/>
      <c r="J267" s="30"/>
      <c r="K267" s="30"/>
      <c r="L267" s="30"/>
      <c r="M267" s="32"/>
      <c r="N267" s="33"/>
      <c r="O267" s="33"/>
      <c r="R267" s="40"/>
      <c r="S267" s="40"/>
      <c r="T267" s="40"/>
      <c r="U267" s="40"/>
      <c r="V267" s="40"/>
      <c r="W267" s="40"/>
    </row>
    <row r="268">
      <c r="F268" s="30"/>
      <c r="G268" s="30"/>
      <c r="H268" s="30"/>
      <c r="I268" s="30"/>
      <c r="J268" s="30"/>
      <c r="K268" s="30"/>
      <c r="L268" s="30"/>
      <c r="M268" s="32"/>
      <c r="N268" s="33"/>
      <c r="O268" s="33"/>
      <c r="R268" s="40"/>
      <c r="S268" s="40"/>
      <c r="T268" s="40"/>
      <c r="U268" s="40"/>
      <c r="V268" s="40"/>
      <c r="W268" s="40"/>
    </row>
    <row r="269">
      <c r="F269" s="30"/>
      <c r="G269" s="30"/>
      <c r="H269" s="30"/>
      <c r="I269" s="30"/>
      <c r="J269" s="30"/>
      <c r="K269" s="30"/>
      <c r="L269" s="30"/>
      <c r="M269" s="32"/>
      <c r="N269" s="33"/>
      <c r="O269" s="33"/>
      <c r="R269" s="40"/>
      <c r="S269" s="40"/>
      <c r="T269" s="40"/>
      <c r="U269" s="40"/>
      <c r="V269" s="40"/>
      <c r="W269" s="40"/>
    </row>
    <row r="270">
      <c r="F270" s="30"/>
      <c r="G270" s="30"/>
      <c r="H270" s="30"/>
      <c r="I270" s="30"/>
      <c r="J270" s="30"/>
      <c r="K270" s="30"/>
      <c r="L270" s="30"/>
      <c r="M270" s="32"/>
      <c r="N270" s="33"/>
      <c r="O270" s="33"/>
      <c r="R270" s="40"/>
      <c r="S270" s="40"/>
      <c r="T270" s="40"/>
      <c r="U270" s="40"/>
      <c r="V270" s="40"/>
      <c r="W270" s="40"/>
    </row>
    <row r="271">
      <c r="F271" s="30"/>
      <c r="G271" s="30"/>
      <c r="H271" s="30"/>
      <c r="I271" s="30"/>
      <c r="J271" s="30"/>
      <c r="K271" s="30"/>
      <c r="L271" s="30"/>
      <c r="M271" s="32"/>
      <c r="N271" s="33"/>
      <c r="O271" s="33"/>
      <c r="R271" s="40"/>
      <c r="S271" s="40"/>
      <c r="T271" s="40"/>
      <c r="U271" s="40"/>
      <c r="V271" s="40"/>
      <c r="W271" s="40"/>
    </row>
    <row r="272">
      <c r="F272" s="30"/>
      <c r="G272" s="30"/>
      <c r="H272" s="30"/>
      <c r="I272" s="30"/>
      <c r="J272" s="30"/>
      <c r="K272" s="30"/>
      <c r="L272" s="30"/>
      <c r="M272" s="32"/>
      <c r="N272" s="33"/>
      <c r="O272" s="64"/>
      <c r="R272" s="40"/>
      <c r="S272" s="40"/>
      <c r="T272" s="40"/>
      <c r="U272" s="40"/>
      <c r="V272" s="40"/>
      <c r="W272" s="40"/>
    </row>
    <row r="273">
      <c r="F273" s="30"/>
      <c r="G273" s="30"/>
      <c r="H273" s="30"/>
      <c r="I273" s="30"/>
      <c r="J273" s="30"/>
      <c r="K273" s="30"/>
      <c r="L273" s="30"/>
      <c r="M273" s="32"/>
      <c r="N273" s="33"/>
      <c r="O273" s="33"/>
      <c r="R273" s="40"/>
      <c r="S273" s="40"/>
      <c r="T273" s="40"/>
      <c r="U273" s="40"/>
      <c r="V273" s="40"/>
      <c r="W273" s="40"/>
    </row>
    <row r="274">
      <c r="F274" s="30"/>
      <c r="G274" s="30"/>
      <c r="H274" s="30"/>
      <c r="I274" s="30"/>
      <c r="J274" s="30"/>
      <c r="K274" s="30"/>
      <c r="L274" s="30"/>
      <c r="M274" s="32"/>
      <c r="N274" s="33"/>
      <c r="O274" s="33"/>
      <c r="R274" s="40"/>
      <c r="S274" s="40"/>
      <c r="T274" s="40"/>
      <c r="U274" s="40"/>
      <c r="V274" s="40"/>
      <c r="W274" s="40"/>
    </row>
    <row r="275">
      <c r="F275" s="30"/>
      <c r="G275" s="30"/>
      <c r="H275" s="30"/>
      <c r="I275" s="30"/>
      <c r="J275" s="30"/>
      <c r="K275" s="30"/>
      <c r="L275" s="30"/>
      <c r="M275" s="32"/>
      <c r="N275" s="33"/>
      <c r="O275" s="33"/>
      <c r="R275" s="40"/>
      <c r="S275" s="40"/>
      <c r="T275" s="40"/>
      <c r="U275" s="40"/>
      <c r="V275" s="40"/>
      <c r="W275" s="40"/>
    </row>
    <row r="276">
      <c r="F276" s="30"/>
      <c r="G276" s="30"/>
      <c r="H276" s="30"/>
      <c r="I276" s="30"/>
      <c r="J276" s="30"/>
      <c r="K276" s="30"/>
      <c r="L276" s="30"/>
      <c r="M276" s="32"/>
      <c r="N276" s="33"/>
      <c r="O276" s="33"/>
      <c r="R276" s="40"/>
      <c r="S276" s="40"/>
      <c r="T276" s="40"/>
      <c r="U276" s="40"/>
      <c r="V276" s="40"/>
      <c r="W276" s="40"/>
    </row>
    <row r="277">
      <c r="F277" s="30"/>
      <c r="G277" s="30"/>
      <c r="H277" s="30"/>
      <c r="I277" s="30"/>
      <c r="J277" s="30"/>
      <c r="K277" s="30"/>
      <c r="L277" s="30"/>
      <c r="M277" s="32"/>
      <c r="N277" s="33"/>
      <c r="O277" s="33"/>
      <c r="R277" s="40"/>
      <c r="S277" s="40"/>
      <c r="T277" s="40"/>
      <c r="U277" s="40"/>
      <c r="V277" s="40"/>
      <c r="W277" s="40"/>
    </row>
    <row r="278">
      <c r="F278" s="30"/>
      <c r="G278" s="30"/>
      <c r="H278" s="30"/>
      <c r="I278" s="30"/>
      <c r="J278" s="30"/>
      <c r="K278" s="30"/>
      <c r="L278" s="30"/>
      <c r="M278" s="32"/>
      <c r="N278" s="33"/>
      <c r="O278" s="33"/>
      <c r="R278" s="40"/>
      <c r="S278" s="40"/>
      <c r="T278" s="40"/>
      <c r="U278" s="40"/>
      <c r="V278" s="40"/>
      <c r="W278" s="40"/>
    </row>
    <row r="279">
      <c r="F279" s="30"/>
      <c r="G279" s="30"/>
      <c r="H279" s="30"/>
      <c r="I279" s="30"/>
      <c r="J279" s="30"/>
      <c r="K279" s="30"/>
      <c r="L279" s="30"/>
      <c r="M279" s="32"/>
      <c r="N279" s="33"/>
      <c r="O279" s="33"/>
      <c r="R279" s="40"/>
      <c r="S279" s="40"/>
      <c r="T279" s="40"/>
      <c r="U279" s="40"/>
      <c r="V279" s="40"/>
      <c r="W279" s="40"/>
    </row>
    <row r="280">
      <c r="F280" s="30"/>
      <c r="G280" s="30"/>
      <c r="H280" s="30"/>
      <c r="I280" s="30"/>
      <c r="J280" s="30"/>
      <c r="K280" s="30"/>
      <c r="L280" s="30"/>
      <c r="M280" s="32"/>
      <c r="N280" s="33"/>
      <c r="O280" s="33"/>
      <c r="R280" s="40"/>
      <c r="S280" s="40"/>
      <c r="T280" s="40"/>
      <c r="U280" s="40"/>
      <c r="V280" s="40"/>
      <c r="W280" s="40"/>
    </row>
    <row r="281">
      <c r="F281" s="30"/>
      <c r="G281" s="30"/>
      <c r="H281" s="30"/>
      <c r="I281" s="30"/>
      <c r="J281" s="30"/>
      <c r="K281" s="30"/>
      <c r="L281" s="30"/>
      <c r="M281" s="32"/>
      <c r="N281" s="33"/>
      <c r="O281" s="33"/>
      <c r="R281" s="40"/>
      <c r="S281" s="40"/>
      <c r="T281" s="40"/>
      <c r="U281" s="40"/>
      <c r="V281" s="40"/>
      <c r="W281" s="40"/>
    </row>
    <row r="282">
      <c r="F282" s="30"/>
      <c r="G282" s="30"/>
      <c r="H282" s="30"/>
      <c r="I282" s="30"/>
      <c r="J282" s="30"/>
      <c r="K282" s="30"/>
      <c r="L282" s="30"/>
      <c r="M282" s="32"/>
      <c r="N282" s="33"/>
      <c r="O282" s="33"/>
      <c r="R282" s="40"/>
      <c r="S282" s="40"/>
      <c r="T282" s="40"/>
      <c r="U282" s="40"/>
      <c r="V282" s="40"/>
      <c r="W282" s="40"/>
    </row>
    <row r="283">
      <c r="F283" s="30"/>
      <c r="G283" s="30"/>
      <c r="H283" s="30"/>
      <c r="I283" s="30"/>
      <c r="J283" s="30"/>
      <c r="K283" s="30"/>
      <c r="L283" s="30"/>
      <c r="M283" s="32"/>
      <c r="N283" s="33"/>
      <c r="O283" s="33"/>
      <c r="R283" s="40"/>
      <c r="S283" s="40"/>
      <c r="T283" s="40"/>
      <c r="U283" s="40"/>
      <c r="V283" s="40"/>
      <c r="W283" s="40"/>
    </row>
    <row r="284">
      <c r="F284" s="30"/>
      <c r="G284" s="30"/>
      <c r="H284" s="30"/>
      <c r="I284" s="30"/>
      <c r="J284" s="30"/>
      <c r="K284" s="30"/>
      <c r="L284" s="30"/>
      <c r="M284" s="32"/>
      <c r="N284" s="33"/>
      <c r="O284" s="33"/>
      <c r="R284" s="40"/>
      <c r="S284" s="40"/>
      <c r="T284" s="40"/>
      <c r="U284" s="40"/>
      <c r="V284" s="40"/>
      <c r="W284" s="40"/>
    </row>
    <row r="285">
      <c r="F285" s="30"/>
      <c r="G285" s="30"/>
      <c r="H285" s="30"/>
      <c r="I285" s="30"/>
      <c r="J285" s="30"/>
      <c r="K285" s="30"/>
      <c r="L285" s="30"/>
      <c r="M285" s="32"/>
      <c r="N285" s="33"/>
      <c r="O285" s="33"/>
      <c r="R285" s="40"/>
      <c r="S285" s="40"/>
      <c r="T285" s="40"/>
      <c r="U285" s="40"/>
      <c r="V285" s="40"/>
      <c r="W285" s="40"/>
    </row>
    <row r="286">
      <c r="F286" s="30"/>
      <c r="G286" s="30"/>
      <c r="H286" s="30"/>
      <c r="I286" s="30"/>
      <c r="J286" s="30"/>
      <c r="K286" s="30"/>
      <c r="L286" s="30"/>
      <c r="M286" s="32"/>
      <c r="N286" s="33"/>
      <c r="O286" s="33"/>
      <c r="R286" s="40"/>
      <c r="S286" s="40"/>
      <c r="T286" s="40"/>
      <c r="U286" s="40"/>
      <c r="V286" s="40"/>
      <c r="W286" s="40"/>
    </row>
    <row r="287">
      <c r="F287" s="30"/>
      <c r="G287" s="30"/>
      <c r="H287" s="30"/>
      <c r="I287" s="30"/>
      <c r="J287" s="30"/>
      <c r="K287" s="30"/>
      <c r="L287" s="30"/>
      <c r="M287" s="32"/>
      <c r="N287" s="33"/>
      <c r="O287" s="33"/>
      <c r="R287" s="40"/>
      <c r="S287" s="40"/>
      <c r="T287" s="40"/>
      <c r="U287" s="40"/>
      <c r="V287" s="40"/>
      <c r="W287" s="40"/>
    </row>
    <row r="288">
      <c r="F288" s="30"/>
      <c r="G288" s="30"/>
      <c r="H288" s="30"/>
      <c r="I288" s="30"/>
      <c r="J288" s="30"/>
      <c r="K288" s="30"/>
      <c r="L288" s="30"/>
      <c r="M288" s="32"/>
      <c r="N288" s="33"/>
      <c r="O288" s="33"/>
      <c r="R288" s="40"/>
      <c r="S288" s="40"/>
      <c r="T288" s="40"/>
      <c r="U288" s="40"/>
      <c r="V288" s="40"/>
      <c r="W288" s="40"/>
    </row>
    <row r="289">
      <c r="F289" s="30"/>
      <c r="G289" s="30"/>
      <c r="H289" s="30"/>
      <c r="I289" s="30"/>
      <c r="J289" s="30"/>
      <c r="K289" s="30"/>
      <c r="L289" s="30"/>
      <c r="M289" s="32"/>
      <c r="N289" s="33"/>
      <c r="O289" s="58"/>
      <c r="R289" s="40"/>
      <c r="S289" s="40"/>
      <c r="T289" s="40"/>
      <c r="U289" s="40"/>
      <c r="V289" s="40"/>
      <c r="W289" s="40"/>
    </row>
    <row r="290">
      <c r="F290" s="30"/>
      <c r="G290" s="30"/>
      <c r="H290" s="30"/>
      <c r="I290" s="30"/>
      <c r="J290" s="30"/>
      <c r="K290" s="30"/>
      <c r="L290" s="30"/>
      <c r="M290" s="32"/>
      <c r="N290" s="33"/>
      <c r="O290" s="33"/>
      <c r="R290" s="40"/>
      <c r="S290" s="40"/>
      <c r="T290" s="40"/>
      <c r="U290" s="40"/>
      <c r="V290" s="40"/>
      <c r="W290" s="40"/>
    </row>
    <row r="291">
      <c r="F291" s="30"/>
      <c r="G291" s="30"/>
      <c r="H291" s="30"/>
      <c r="I291" s="30"/>
      <c r="J291" s="30"/>
      <c r="K291" s="30"/>
      <c r="L291" s="30"/>
      <c r="M291" s="32"/>
      <c r="N291" s="33"/>
      <c r="O291" s="33"/>
      <c r="R291" s="40"/>
      <c r="S291" s="40"/>
      <c r="T291" s="40"/>
      <c r="U291" s="40"/>
      <c r="V291" s="40"/>
      <c r="W291" s="40"/>
    </row>
    <row r="292">
      <c r="F292" s="30"/>
      <c r="G292" s="30"/>
      <c r="H292" s="30"/>
      <c r="I292" s="30"/>
      <c r="J292" s="30"/>
      <c r="K292" s="30"/>
      <c r="L292" s="30"/>
      <c r="M292" s="32"/>
      <c r="N292" s="33"/>
      <c r="O292" s="64"/>
      <c r="R292" s="40"/>
      <c r="S292" s="40"/>
      <c r="T292" s="40"/>
      <c r="U292" s="40"/>
      <c r="V292" s="40"/>
      <c r="W292" s="40"/>
    </row>
    <row r="293">
      <c r="F293" s="30"/>
      <c r="G293" s="30"/>
      <c r="H293" s="30"/>
      <c r="I293" s="30"/>
      <c r="J293" s="30"/>
      <c r="K293" s="30"/>
      <c r="L293" s="30"/>
      <c r="M293" s="32"/>
      <c r="N293" s="33"/>
      <c r="O293" s="33"/>
      <c r="R293" s="40"/>
      <c r="S293" s="40"/>
      <c r="T293" s="40"/>
      <c r="U293" s="40"/>
      <c r="V293" s="40"/>
      <c r="W293" s="40"/>
    </row>
    <row r="294">
      <c r="F294" s="30"/>
      <c r="G294" s="30"/>
      <c r="H294" s="30"/>
      <c r="I294" s="30"/>
      <c r="J294" s="30"/>
      <c r="K294" s="30"/>
      <c r="L294" s="30"/>
      <c r="M294" s="32"/>
      <c r="N294" s="33"/>
      <c r="O294" s="33"/>
      <c r="R294" s="40"/>
      <c r="S294" s="40"/>
      <c r="T294" s="40"/>
      <c r="U294" s="40"/>
      <c r="V294" s="40"/>
      <c r="W294" s="40"/>
    </row>
    <row r="295">
      <c r="F295" s="30"/>
      <c r="G295" s="30"/>
      <c r="H295" s="30"/>
      <c r="I295" s="30"/>
      <c r="J295" s="30"/>
      <c r="K295" s="30"/>
      <c r="L295" s="30"/>
      <c r="M295" s="32"/>
      <c r="N295" s="33"/>
      <c r="O295" s="33"/>
      <c r="R295" s="40"/>
      <c r="S295" s="40"/>
      <c r="T295" s="40"/>
      <c r="U295" s="40"/>
      <c r="V295" s="40"/>
      <c r="W295" s="40"/>
    </row>
    <row r="296">
      <c r="F296" s="30"/>
      <c r="G296" s="30"/>
      <c r="H296" s="30"/>
      <c r="I296" s="30"/>
      <c r="J296" s="30"/>
      <c r="K296" s="30"/>
      <c r="L296" s="30"/>
      <c r="M296" s="32"/>
      <c r="N296" s="33"/>
      <c r="O296" s="33"/>
      <c r="R296" s="40"/>
      <c r="S296" s="40"/>
      <c r="T296" s="40"/>
      <c r="U296" s="40"/>
      <c r="V296" s="40"/>
      <c r="W296" s="40"/>
    </row>
    <row r="297">
      <c r="F297" s="30"/>
      <c r="G297" s="30"/>
      <c r="H297" s="30"/>
      <c r="I297" s="30"/>
      <c r="J297" s="30"/>
      <c r="K297" s="30"/>
      <c r="L297" s="30"/>
      <c r="M297" s="32"/>
      <c r="N297" s="33"/>
      <c r="O297" s="58"/>
      <c r="R297" s="40"/>
      <c r="S297" s="40"/>
      <c r="T297" s="40"/>
      <c r="U297" s="40"/>
      <c r="V297" s="40"/>
      <c r="W297" s="40"/>
    </row>
    <row r="298">
      <c r="F298" s="30"/>
      <c r="G298" s="30"/>
      <c r="H298" s="30"/>
      <c r="I298" s="30"/>
      <c r="J298" s="30"/>
      <c r="K298" s="30"/>
      <c r="L298" s="30"/>
      <c r="M298" s="32"/>
      <c r="N298" s="33"/>
      <c r="O298" s="33"/>
      <c r="R298" s="40"/>
      <c r="S298" s="40"/>
      <c r="T298" s="40"/>
      <c r="U298" s="40"/>
      <c r="V298" s="40"/>
      <c r="W298" s="40"/>
    </row>
    <row r="299">
      <c r="F299" s="30"/>
      <c r="G299" s="30"/>
      <c r="H299" s="30"/>
      <c r="I299" s="30"/>
      <c r="J299" s="30"/>
      <c r="K299" s="30"/>
      <c r="L299" s="30"/>
      <c r="M299" s="32"/>
      <c r="N299" s="33"/>
      <c r="O299" s="33"/>
      <c r="R299" s="40"/>
      <c r="S299" s="40"/>
      <c r="T299" s="40"/>
      <c r="U299" s="40"/>
      <c r="V299" s="40"/>
      <c r="W299" s="40"/>
    </row>
    <row r="300">
      <c r="F300" s="30"/>
      <c r="G300" s="30"/>
      <c r="H300" s="30"/>
      <c r="I300" s="30"/>
      <c r="J300" s="30"/>
      <c r="K300" s="30"/>
      <c r="L300" s="30"/>
      <c r="M300" s="32"/>
      <c r="N300" s="33"/>
      <c r="O300" s="33"/>
      <c r="R300" s="40"/>
      <c r="S300" s="40"/>
      <c r="T300" s="40"/>
      <c r="U300" s="40"/>
      <c r="V300" s="40"/>
      <c r="W300" s="40"/>
    </row>
    <row r="301">
      <c r="F301" s="30"/>
      <c r="G301" s="30"/>
      <c r="H301" s="30"/>
      <c r="I301" s="30"/>
      <c r="J301" s="30"/>
      <c r="K301" s="30"/>
      <c r="L301" s="30"/>
      <c r="M301" s="32"/>
      <c r="N301" s="33"/>
      <c r="O301" s="33"/>
      <c r="R301" s="40"/>
      <c r="S301" s="40"/>
      <c r="T301" s="40"/>
      <c r="U301" s="40"/>
      <c r="V301" s="40"/>
      <c r="W301" s="40"/>
    </row>
    <row r="302">
      <c r="F302" s="30"/>
      <c r="G302" s="30"/>
      <c r="H302" s="30"/>
      <c r="I302" s="30"/>
      <c r="J302" s="30"/>
      <c r="K302" s="30"/>
      <c r="L302" s="30"/>
      <c r="M302" s="32"/>
      <c r="N302" s="33"/>
      <c r="O302" s="33"/>
      <c r="R302" s="40"/>
      <c r="S302" s="40"/>
      <c r="T302" s="40"/>
      <c r="U302" s="40"/>
      <c r="V302" s="40"/>
      <c r="W302" s="40"/>
    </row>
    <row r="303">
      <c r="F303" s="30"/>
      <c r="G303" s="30"/>
      <c r="H303" s="30"/>
      <c r="I303" s="30"/>
      <c r="J303" s="30"/>
      <c r="K303" s="30"/>
      <c r="L303" s="30"/>
      <c r="M303" s="32"/>
      <c r="N303" s="33"/>
      <c r="O303" s="33"/>
      <c r="R303" s="40"/>
      <c r="S303" s="40"/>
      <c r="T303" s="40"/>
      <c r="U303" s="40"/>
      <c r="V303" s="40"/>
      <c r="W303" s="40"/>
    </row>
    <row r="304">
      <c r="F304" s="30"/>
      <c r="G304" s="30"/>
      <c r="H304" s="30"/>
      <c r="I304" s="30"/>
      <c r="J304" s="30"/>
      <c r="K304" s="30"/>
      <c r="L304" s="30"/>
      <c r="M304" s="32"/>
      <c r="N304" s="33"/>
      <c r="O304" s="64"/>
      <c r="R304" s="40"/>
      <c r="S304" s="40"/>
      <c r="T304" s="40"/>
      <c r="U304" s="40"/>
      <c r="V304" s="40"/>
      <c r="W304" s="40"/>
    </row>
    <row r="305">
      <c r="F305" s="30"/>
      <c r="G305" s="30"/>
      <c r="H305" s="30"/>
      <c r="I305" s="30"/>
      <c r="J305" s="30"/>
      <c r="K305" s="30"/>
      <c r="L305" s="30"/>
      <c r="M305" s="32"/>
      <c r="N305" s="33"/>
      <c r="O305" s="33"/>
      <c r="R305" s="40"/>
      <c r="S305" s="40"/>
      <c r="T305" s="40"/>
      <c r="U305" s="40"/>
      <c r="V305" s="40"/>
      <c r="W305" s="40"/>
    </row>
    <row r="306">
      <c r="F306" s="30"/>
      <c r="G306" s="30"/>
      <c r="H306" s="30"/>
      <c r="I306" s="30"/>
      <c r="J306" s="30"/>
      <c r="K306" s="30"/>
      <c r="L306" s="30"/>
      <c r="M306" s="32"/>
      <c r="N306" s="33"/>
      <c r="O306" s="33"/>
      <c r="R306" s="40"/>
      <c r="S306" s="40"/>
      <c r="T306" s="40"/>
      <c r="U306" s="40"/>
      <c r="V306" s="40"/>
      <c r="W306" s="40"/>
    </row>
    <row r="307">
      <c r="F307" s="30"/>
      <c r="G307" s="30"/>
      <c r="H307" s="30"/>
      <c r="I307" s="30"/>
      <c r="J307" s="30"/>
      <c r="K307" s="30"/>
      <c r="L307" s="30"/>
      <c r="M307" s="32"/>
      <c r="N307" s="33"/>
      <c r="O307" s="33"/>
      <c r="R307" s="40"/>
      <c r="S307" s="40"/>
      <c r="T307" s="40"/>
      <c r="U307" s="40"/>
      <c r="V307" s="40"/>
      <c r="W307" s="40"/>
    </row>
    <row r="308">
      <c r="F308" s="30"/>
      <c r="G308" s="30"/>
      <c r="H308" s="30"/>
      <c r="I308" s="30"/>
      <c r="J308" s="30"/>
      <c r="K308" s="30"/>
      <c r="L308" s="30"/>
      <c r="M308" s="32"/>
      <c r="N308" s="33"/>
      <c r="O308" s="64"/>
      <c r="R308" s="40"/>
      <c r="S308" s="40"/>
      <c r="T308" s="40"/>
      <c r="U308" s="40"/>
      <c r="V308" s="40"/>
      <c r="W308" s="40"/>
    </row>
    <row r="309">
      <c r="F309" s="30"/>
      <c r="G309" s="30"/>
      <c r="H309" s="30"/>
      <c r="I309" s="30"/>
      <c r="J309" s="30"/>
      <c r="K309" s="30"/>
      <c r="L309" s="30"/>
      <c r="M309" s="32"/>
      <c r="N309" s="33"/>
      <c r="O309" s="58"/>
      <c r="R309" s="40"/>
      <c r="S309" s="40"/>
      <c r="T309" s="40"/>
      <c r="U309" s="40"/>
      <c r="V309" s="40"/>
      <c r="W309" s="40"/>
    </row>
    <row r="310">
      <c r="F310" s="30"/>
      <c r="G310" s="30"/>
      <c r="H310" s="30"/>
      <c r="I310" s="30"/>
      <c r="J310" s="30"/>
      <c r="K310" s="30"/>
      <c r="L310" s="30"/>
      <c r="M310" s="32"/>
      <c r="N310" s="33"/>
      <c r="O310" s="64"/>
      <c r="R310" s="40"/>
      <c r="S310" s="40"/>
      <c r="T310" s="40"/>
      <c r="U310" s="40"/>
      <c r="V310" s="40"/>
      <c r="W310" s="40"/>
    </row>
    <row r="311">
      <c r="F311" s="30"/>
      <c r="G311" s="30"/>
      <c r="H311" s="30"/>
      <c r="I311" s="30"/>
      <c r="J311" s="30"/>
      <c r="K311" s="30"/>
      <c r="L311" s="30"/>
      <c r="M311" s="32"/>
      <c r="N311" s="33"/>
      <c r="O311" s="33"/>
      <c r="R311" s="40"/>
      <c r="S311" s="40"/>
      <c r="T311" s="40"/>
      <c r="U311" s="40"/>
      <c r="V311" s="40"/>
      <c r="W311" s="40"/>
    </row>
    <row r="312">
      <c r="F312" s="30"/>
      <c r="G312" s="30"/>
      <c r="H312" s="30"/>
      <c r="I312" s="30"/>
      <c r="J312" s="30"/>
      <c r="K312" s="30"/>
      <c r="L312" s="30"/>
      <c r="M312" s="32"/>
      <c r="N312" s="33"/>
      <c r="O312" s="33"/>
      <c r="R312" s="40"/>
      <c r="S312" s="40"/>
      <c r="T312" s="40"/>
      <c r="U312" s="40"/>
      <c r="V312" s="40"/>
      <c r="W312" s="40"/>
    </row>
    <row r="313">
      <c r="F313" s="30"/>
      <c r="G313" s="30"/>
      <c r="H313" s="30"/>
      <c r="I313" s="30"/>
      <c r="J313" s="30"/>
      <c r="K313" s="30"/>
      <c r="L313" s="30"/>
      <c r="M313" s="32"/>
      <c r="N313" s="33"/>
      <c r="O313" s="33"/>
      <c r="R313" s="40"/>
      <c r="S313" s="40"/>
      <c r="T313" s="40"/>
      <c r="U313" s="40"/>
      <c r="V313" s="40"/>
      <c r="W313" s="40"/>
    </row>
    <row r="314">
      <c r="F314" s="30"/>
      <c r="G314" s="30"/>
      <c r="H314" s="30"/>
      <c r="I314" s="30"/>
      <c r="J314" s="30"/>
      <c r="K314" s="30"/>
      <c r="L314" s="30"/>
      <c r="M314" s="32"/>
      <c r="N314" s="33"/>
      <c r="O314" s="33"/>
      <c r="R314" s="40"/>
      <c r="S314" s="40"/>
      <c r="T314" s="40"/>
      <c r="U314" s="40"/>
      <c r="V314" s="40"/>
      <c r="W314" s="40"/>
    </row>
    <row r="315">
      <c r="F315" s="30"/>
      <c r="G315" s="30"/>
      <c r="H315" s="30"/>
      <c r="I315" s="30"/>
      <c r="J315" s="30"/>
      <c r="K315" s="30"/>
      <c r="L315" s="30"/>
      <c r="M315" s="32"/>
      <c r="N315" s="33"/>
      <c r="O315" s="33"/>
      <c r="R315" s="40"/>
      <c r="S315" s="40"/>
      <c r="T315" s="40"/>
      <c r="U315" s="40"/>
      <c r="V315" s="40"/>
      <c r="W315" s="40"/>
    </row>
    <row r="316">
      <c r="F316" s="30"/>
      <c r="G316" s="30"/>
      <c r="H316" s="30"/>
      <c r="I316" s="30"/>
      <c r="J316" s="30"/>
      <c r="K316" s="30"/>
      <c r="L316" s="30"/>
      <c r="M316" s="32"/>
      <c r="N316" s="33"/>
      <c r="O316" s="33"/>
      <c r="R316" s="40"/>
      <c r="S316" s="40"/>
      <c r="T316" s="40"/>
      <c r="U316" s="40"/>
      <c r="V316" s="40"/>
      <c r="W316" s="40"/>
    </row>
    <row r="317">
      <c r="F317" s="30"/>
      <c r="G317" s="30"/>
      <c r="H317" s="30"/>
      <c r="I317" s="30"/>
      <c r="J317" s="30"/>
      <c r="K317" s="30"/>
      <c r="L317" s="30"/>
      <c r="M317" s="32"/>
      <c r="N317" s="33"/>
      <c r="O317" s="33"/>
      <c r="R317" s="40"/>
      <c r="S317" s="40"/>
      <c r="T317" s="40"/>
      <c r="U317" s="40"/>
      <c r="V317" s="40"/>
      <c r="W317" s="40"/>
    </row>
    <row r="318">
      <c r="F318" s="30"/>
      <c r="G318" s="30"/>
      <c r="H318" s="30"/>
      <c r="I318" s="30"/>
      <c r="J318" s="30"/>
      <c r="K318" s="30"/>
      <c r="L318" s="30"/>
      <c r="M318" s="32"/>
      <c r="N318" s="33"/>
      <c r="O318" s="33"/>
      <c r="R318" s="40"/>
      <c r="S318" s="40"/>
      <c r="T318" s="40"/>
      <c r="U318" s="40"/>
      <c r="V318" s="40"/>
      <c r="W318" s="40"/>
    </row>
    <row r="319">
      <c r="F319" s="30"/>
      <c r="G319" s="30"/>
      <c r="H319" s="30"/>
      <c r="I319" s="30"/>
      <c r="J319" s="30"/>
      <c r="K319" s="30"/>
      <c r="L319" s="30"/>
      <c r="M319" s="32"/>
      <c r="N319" s="33"/>
      <c r="O319" s="33"/>
      <c r="R319" s="40"/>
      <c r="S319" s="40"/>
      <c r="T319" s="40"/>
      <c r="U319" s="40"/>
      <c r="V319" s="40"/>
      <c r="W319" s="40"/>
    </row>
    <row r="320">
      <c r="F320" s="30"/>
      <c r="G320" s="30"/>
      <c r="H320" s="30"/>
      <c r="I320" s="30"/>
      <c r="J320" s="30"/>
      <c r="K320" s="30"/>
      <c r="L320" s="30"/>
      <c r="M320" s="32"/>
      <c r="N320" s="33"/>
      <c r="O320" s="33"/>
      <c r="R320" s="40"/>
      <c r="S320" s="40"/>
      <c r="T320" s="40"/>
      <c r="U320" s="40"/>
      <c r="V320" s="40"/>
      <c r="W320" s="40"/>
    </row>
    <row r="321">
      <c r="F321" s="30"/>
      <c r="G321" s="30"/>
      <c r="H321" s="30"/>
      <c r="I321" s="30"/>
      <c r="J321" s="30"/>
      <c r="K321" s="30"/>
      <c r="L321" s="30"/>
      <c r="M321" s="32"/>
      <c r="N321" s="33"/>
      <c r="O321" s="33"/>
      <c r="R321" s="40"/>
      <c r="S321" s="40"/>
      <c r="T321" s="40"/>
      <c r="U321" s="40"/>
      <c r="V321" s="40"/>
      <c r="W321" s="40"/>
    </row>
    <row r="322">
      <c r="F322" s="30"/>
      <c r="G322" s="30"/>
      <c r="H322" s="30"/>
      <c r="I322" s="30"/>
      <c r="J322" s="30"/>
      <c r="K322" s="30"/>
      <c r="L322" s="30"/>
      <c r="M322" s="32"/>
      <c r="N322" s="33"/>
      <c r="O322" s="33"/>
      <c r="R322" s="40"/>
      <c r="S322" s="40"/>
      <c r="T322" s="40"/>
      <c r="U322" s="40"/>
      <c r="V322" s="40"/>
      <c r="W322" s="40"/>
    </row>
    <row r="323">
      <c r="F323" s="30"/>
      <c r="G323" s="30"/>
      <c r="H323" s="30"/>
      <c r="I323" s="30"/>
      <c r="J323" s="30"/>
      <c r="K323" s="30"/>
      <c r="L323" s="30"/>
      <c r="M323" s="32"/>
      <c r="N323" s="33"/>
      <c r="O323" s="58"/>
      <c r="R323" s="40"/>
      <c r="S323" s="40"/>
      <c r="T323" s="40"/>
      <c r="U323" s="40"/>
      <c r="V323" s="40"/>
      <c r="W323" s="40"/>
    </row>
    <row r="324">
      <c r="F324" s="30"/>
      <c r="G324" s="30"/>
      <c r="H324" s="30"/>
      <c r="I324" s="30"/>
      <c r="J324" s="30"/>
      <c r="K324" s="30"/>
      <c r="L324" s="30"/>
      <c r="M324" s="32"/>
      <c r="N324" s="33"/>
      <c r="O324" s="64"/>
      <c r="R324" s="40"/>
      <c r="S324" s="40"/>
      <c r="T324" s="40"/>
      <c r="U324" s="40"/>
      <c r="V324" s="40"/>
      <c r="W324" s="40"/>
    </row>
    <row r="325">
      <c r="F325" s="30"/>
      <c r="G325" s="30"/>
      <c r="H325" s="30"/>
      <c r="I325" s="30"/>
      <c r="J325" s="30"/>
      <c r="K325" s="30"/>
      <c r="L325" s="30"/>
      <c r="M325" s="32"/>
      <c r="N325" s="33"/>
      <c r="O325" s="33"/>
      <c r="R325" s="40"/>
      <c r="S325" s="40"/>
      <c r="T325" s="40"/>
      <c r="U325" s="40"/>
      <c r="V325" s="40"/>
      <c r="W325" s="40"/>
    </row>
    <row r="326">
      <c r="F326" s="30"/>
      <c r="G326" s="30"/>
      <c r="H326" s="30"/>
      <c r="I326" s="30"/>
      <c r="J326" s="30"/>
      <c r="K326" s="30"/>
      <c r="L326" s="30"/>
      <c r="M326" s="32"/>
      <c r="N326" s="33"/>
      <c r="O326" s="33"/>
      <c r="R326" s="40"/>
      <c r="S326" s="40"/>
      <c r="T326" s="40"/>
      <c r="U326" s="40"/>
      <c r="V326" s="40"/>
      <c r="W326" s="40"/>
    </row>
    <row r="327">
      <c r="F327" s="30"/>
      <c r="G327" s="30"/>
      <c r="H327" s="30"/>
      <c r="I327" s="30"/>
      <c r="J327" s="30"/>
      <c r="K327" s="30"/>
      <c r="L327" s="30"/>
      <c r="M327" s="32"/>
      <c r="N327" s="33"/>
      <c r="O327" s="33"/>
      <c r="R327" s="40"/>
      <c r="S327" s="40"/>
      <c r="T327" s="40"/>
      <c r="U327" s="40"/>
      <c r="V327" s="40"/>
      <c r="W327" s="40"/>
    </row>
    <row r="328">
      <c r="F328" s="30"/>
      <c r="G328" s="30"/>
      <c r="H328" s="30"/>
      <c r="I328" s="30"/>
      <c r="J328" s="30"/>
      <c r="K328" s="30"/>
      <c r="L328" s="30"/>
      <c r="M328" s="32"/>
      <c r="N328" s="33"/>
      <c r="O328" s="64"/>
      <c r="R328" s="40"/>
      <c r="S328" s="40"/>
      <c r="T328" s="40"/>
      <c r="U328" s="40"/>
      <c r="V328" s="40"/>
      <c r="W328" s="40"/>
    </row>
    <row r="329">
      <c r="F329" s="30"/>
      <c r="G329" s="30"/>
      <c r="H329" s="30"/>
      <c r="I329" s="30"/>
      <c r="J329" s="30"/>
      <c r="K329" s="30"/>
      <c r="L329" s="30"/>
      <c r="M329" s="32"/>
      <c r="N329" s="33"/>
      <c r="O329" s="33"/>
      <c r="R329" s="40"/>
      <c r="S329" s="40"/>
      <c r="T329" s="40"/>
      <c r="U329" s="40"/>
      <c r="V329" s="40"/>
      <c r="W329" s="40"/>
    </row>
    <row r="330">
      <c r="F330" s="30"/>
      <c r="G330" s="30"/>
      <c r="H330" s="30"/>
      <c r="I330" s="30"/>
      <c r="J330" s="30"/>
      <c r="K330" s="30"/>
      <c r="L330" s="30"/>
      <c r="M330" s="32"/>
      <c r="N330" s="33"/>
      <c r="O330" s="58"/>
      <c r="R330" s="40"/>
      <c r="S330" s="40"/>
      <c r="T330" s="40"/>
      <c r="U330" s="40"/>
      <c r="V330" s="40"/>
      <c r="W330" s="40"/>
    </row>
    <row r="331">
      <c r="F331" s="30"/>
      <c r="G331" s="30"/>
      <c r="H331" s="30"/>
      <c r="I331" s="30"/>
      <c r="J331" s="30"/>
      <c r="K331" s="30"/>
      <c r="L331" s="30"/>
      <c r="M331" s="32"/>
      <c r="N331" s="33"/>
      <c r="O331" s="33"/>
      <c r="R331" s="40"/>
      <c r="S331" s="40"/>
      <c r="T331" s="40"/>
      <c r="U331" s="40"/>
      <c r="V331" s="40"/>
      <c r="W331" s="40"/>
    </row>
    <row r="332">
      <c r="F332" s="30"/>
      <c r="G332" s="30"/>
      <c r="H332" s="30"/>
      <c r="I332" s="30"/>
      <c r="J332" s="30"/>
      <c r="K332" s="30"/>
      <c r="L332" s="30"/>
      <c r="M332" s="32"/>
      <c r="N332" s="33"/>
      <c r="O332" s="33"/>
      <c r="R332" s="40"/>
      <c r="S332" s="40"/>
      <c r="T332" s="40"/>
      <c r="U332" s="40"/>
      <c r="V332" s="40"/>
      <c r="W332" s="40"/>
    </row>
    <row r="333">
      <c r="F333" s="30"/>
      <c r="G333" s="30"/>
      <c r="H333" s="30"/>
      <c r="I333" s="30"/>
      <c r="J333" s="30"/>
      <c r="K333" s="30"/>
      <c r="L333" s="30"/>
      <c r="M333" s="32"/>
      <c r="N333" s="33"/>
      <c r="O333" s="33"/>
      <c r="R333" s="40"/>
      <c r="S333" s="40"/>
      <c r="T333" s="40"/>
      <c r="U333" s="40"/>
      <c r="V333" s="40"/>
      <c r="W333" s="40"/>
    </row>
    <row r="334">
      <c r="F334" s="30"/>
      <c r="G334" s="30"/>
      <c r="H334" s="30"/>
      <c r="I334" s="30"/>
      <c r="J334" s="30"/>
      <c r="K334" s="30"/>
      <c r="L334" s="30"/>
      <c r="M334" s="32"/>
      <c r="N334" s="33"/>
      <c r="O334" s="33"/>
      <c r="R334" s="40"/>
      <c r="S334" s="40"/>
      <c r="T334" s="40"/>
      <c r="U334" s="40"/>
      <c r="V334" s="40"/>
      <c r="W334" s="40"/>
    </row>
    <row r="335">
      <c r="F335" s="30"/>
      <c r="G335" s="30"/>
      <c r="H335" s="30"/>
      <c r="I335" s="30"/>
      <c r="J335" s="30"/>
      <c r="K335" s="30"/>
      <c r="L335" s="30"/>
      <c r="M335" s="32"/>
      <c r="N335" s="33"/>
      <c r="O335" s="64"/>
      <c r="R335" s="40"/>
      <c r="S335" s="40"/>
      <c r="T335" s="40"/>
      <c r="U335" s="40"/>
      <c r="V335" s="40"/>
      <c r="W335" s="40"/>
    </row>
    <row r="336">
      <c r="F336" s="30"/>
      <c r="G336" s="30"/>
      <c r="H336" s="30"/>
      <c r="I336" s="30"/>
      <c r="J336" s="30"/>
      <c r="K336" s="30"/>
      <c r="L336" s="30"/>
      <c r="M336" s="32"/>
      <c r="N336" s="33"/>
      <c r="O336" s="33"/>
      <c r="R336" s="40"/>
      <c r="S336" s="40"/>
      <c r="T336" s="40"/>
      <c r="U336" s="40"/>
      <c r="V336" s="40"/>
      <c r="W336" s="40"/>
    </row>
    <row r="337">
      <c r="F337" s="30"/>
      <c r="G337" s="30"/>
      <c r="H337" s="30"/>
      <c r="I337" s="30"/>
      <c r="J337" s="30"/>
      <c r="K337" s="30"/>
      <c r="L337" s="30"/>
      <c r="M337" s="32"/>
      <c r="N337" s="33"/>
      <c r="O337" s="33"/>
      <c r="R337" s="40"/>
      <c r="S337" s="40"/>
      <c r="T337" s="40"/>
      <c r="U337" s="40"/>
      <c r="V337" s="40"/>
      <c r="W337" s="40"/>
    </row>
    <row r="338">
      <c r="F338" s="30"/>
      <c r="G338" s="30"/>
      <c r="H338" s="30"/>
      <c r="I338" s="30"/>
      <c r="J338" s="30"/>
      <c r="K338" s="30"/>
      <c r="L338" s="30"/>
      <c r="M338" s="32"/>
      <c r="N338" s="33"/>
      <c r="O338" s="58"/>
      <c r="R338" s="40"/>
      <c r="S338" s="40"/>
      <c r="T338" s="40"/>
      <c r="U338" s="40"/>
      <c r="V338" s="40"/>
      <c r="W338" s="40"/>
    </row>
    <row r="339">
      <c r="F339" s="30"/>
      <c r="G339" s="30"/>
      <c r="H339" s="30"/>
      <c r="I339" s="30"/>
      <c r="J339" s="30"/>
      <c r="K339" s="30"/>
      <c r="L339" s="30"/>
      <c r="M339" s="32"/>
      <c r="N339" s="33"/>
      <c r="O339" s="33"/>
      <c r="R339" s="40"/>
      <c r="S339" s="40"/>
      <c r="T339" s="40"/>
      <c r="U339" s="40"/>
      <c r="V339" s="40"/>
      <c r="W339" s="40"/>
    </row>
    <row r="340">
      <c r="F340" s="30"/>
      <c r="G340" s="30"/>
      <c r="H340" s="30"/>
      <c r="I340" s="30"/>
      <c r="J340" s="30"/>
      <c r="K340" s="30"/>
      <c r="L340" s="30"/>
      <c r="M340" s="32"/>
      <c r="N340" s="33"/>
      <c r="O340" s="33"/>
      <c r="R340" s="40"/>
      <c r="S340" s="40"/>
      <c r="T340" s="40"/>
      <c r="U340" s="40"/>
      <c r="V340" s="40"/>
      <c r="W340" s="40"/>
    </row>
    <row r="341">
      <c r="F341" s="30"/>
      <c r="G341" s="30"/>
      <c r="H341" s="30"/>
      <c r="I341" s="30"/>
      <c r="J341" s="30"/>
      <c r="K341" s="30"/>
      <c r="L341" s="30"/>
      <c r="M341" s="32"/>
      <c r="N341" s="33"/>
      <c r="O341" s="33"/>
      <c r="R341" s="40"/>
      <c r="S341" s="40"/>
      <c r="T341" s="40"/>
      <c r="U341" s="40"/>
      <c r="V341" s="40"/>
      <c r="W341" s="40"/>
    </row>
    <row r="342">
      <c r="F342" s="30"/>
      <c r="G342" s="30"/>
      <c r="H342" s="30"/>
      <c r="I342" s="30"/>
      <c r="J342" s="30"/>
      <c r="K342" s="30"/>
      <c r="L342" s="30"/>
      <c r="M342" s="32"/>
      <c r="N342" s="33"/>
      <c r="O342" s="33"/>
      <c r="R342" s="40"/>
      <c r="S342" s="40"/>
      <c r="T342" s="40"/>
      <c r="U342" s="40"/>
      <c r="V342" s="40"/>
      <c r="W342" s="40"/>
    </row>
    <row r="343">
      <c r="F343" s="30"/>
      <c r="G343" s="30"/>
      <c r="H343" s="30"/>
      <c r="I343" s="30"/>
      <c r="J343" s="30"/>
      <c r="K343" s="30"/>
      <c r="L343" s="30"/>
      <c r="M343" s="32"/>
      <c r="N343" s="33"/>
      <c r="O343" s="64"/>
      <c r="R343" s="40"/>
      <c r="S343" s="40"/>
      <c r="T343" s="40"/>
      <c r="U343" s="40"/>
      <c r="V343" s="40"/>
      <c r="W343" s="40"/>
    </row>
    <row r="344">
      <c r="F344" s="30"/>
      <c r="G344" s="30"/>
      <c r="H344" s="30"/>
      <c r="I344" s="30"/>
      <c r="J344" s="30"/>
      <c r="K344" s="30"/>
      <c r="L344" s="30"/>
      <c r="M344" s="32"/>
      <c r="N344" s="33"/>
      <c r="O344" s="33"/>
      <c r="R344" s="40"/>
      <c r="S344" s="40"/>
      <c r="T344" s="40"/>
      <c r="U344" s="40"/>
      <c r="V344" s="40"/>
      <c r="W344" s="40"/>
    </row>
    <row r="345">
      <c r="F345" s="30"/>
      <c r="G345" s="30"/>
      <c r="H345" s="30"/>
      <c r="I345" s="30"/>
      <c r="J345" s="30"/>
      <c r="K345" s="30"/>
      <c r="L345" s="30"/>
      <c r="M345" s="32"/>
      <c r="N345" s="33"/>
      <c r="O345" s="33"/>
      <c r="R345" s="40"/>
      <c r="S345" s="40"/>
      <c r="T345" s="40"/>
      <c r="U345" s="40"/>
      <c r="V345" s="40"/>
      <c r="W345" s="40"/>
    </row>
    <row r="346">
      <c r="F346" s="30"/>
      <c r="G346" s="30"/>
      <c r="H346" s="30"/>
      <c r="I346" s="30"/>
      <c r="J346" s="30"/>
      <c r="K346" s="30"/>
      <c r="L346" s="30"/>
      <c r="M346" s="32"/>
      <c r="N346" s="33"/>
      <c r="O346" s="58"/>
      <c r="R346" s="40"/>
      <c r="S346" s="40"/>
      <c r="T346" s="40"/>
      <c r="U346" s="40"/>
      <c r="V346" s="40"/>
      <c r="W346" s="40"/>
    </row>
    <row r="347">
      <c r="F347" s="30"/>
      <c r="G347" s="30"/>
      <c r="H347" s="30"/>
      <c r="I347" s="30"/>
      <c r="J347" s="30"/>
      <c r="K347" s="30"/>
      <c r="L347" s="30"/>
      <c r="M347" s="32"/>
      <c r="N347" s="33"/>
      <c r="O347" s="33"/>
      <c r="R347" s="40"/>
      <c r="S347" s="40"/>
      <c r="T347" s="40"/>
      <c r="U347" s="40"/>
      <c r="V347" s="40"/>
      <c r="W347" s="40"/>
    </row>
    <row r="348">
      <c r="F348" s="30"/>
      <c r="G348" s="30"/>
      <c r="H348" s="30"/>
      <c r="I348" s="30"/>
      <c r="J348" s="30"/>
      <c r="K348" s="30"/>
      <c r="L348" s="30"/>
      <c r="M348" s="32"/>
      <c r="N348" s="33"/>
      <c r="O348" s="64"/>
      <c r="R348" s="40"/>
      <c r="S348" s="40"/>
      <c r="T348" s="40"/>
      <c r="U348" s="40"/>
      <c r="V348" s="40"/>
      <c r="W348" s="40"/>
    </row>
    <row r="349">
      <c r="F349" s="30"/>
      <c r="G349" s="30"/>
      <c r="H349" s="30"/>
      <c r="I349" s="30"/>
      <c r="J349" s="30"/>
      <c r="K349" s="30"/>
      <c r="L349" s="30"/>
      <c r="M349" s="32"/>
      <c r="N349" s="33"/>
      <c r="O349" s="58"/>
      <c r="R349" s="40"/>
      <c r="S349" s="40"/>
      <c r="T349" s="40"/>
      <c r="U349" s="40"/>
      <c r="V349" s="40"/>
      <c r="W349" s="40"/>
    </row>
    <row r="350">
      <c r="F350" s="30"/>
      <c r="G350" s="30"/>
      <c r="H350" s="30"/>
      <c r="I350" s="30"/>
      <c r="J350" s="30"/>
      <c r="K350" s="30"/>
      <c r="L350" s="30"/>
      <c r="M350" s="32"/>
      <c r="N350" s="33"/>
      <c r="O350" s="64"/>
      <c r="R350" s="40"/>
      <c r="S350" s="40"/>
      <c r="T350" s="40"/>
      <c r="U350" s="40"/>
      <c r="V350" s="40"/>
      <c r="W350" s="40"/>
    </row>
    <row r="351">
      <c r="F351" s="30"/>
      <c r="G351" s="30"/>
      <c r="H351" s="30"/>
      <c r="I351" s="30"/>
      <c r="J351" s="30"/>
      <c r="K351" s="30"/>
      <c r="L351" s="30"/>
      <c r="M351" s="32"/>
      <c r="N351" s="33"/>
      <c r="O351" s="33"/>
      <c r="R351" s="40"/>
      <c r="S351" s="40"/>
      <c r="T351" s="40"/>
      <c r="U351" s="40"/>
      <c r="V351" s="40"/>
      <c r="W351" s="40"/>
    </row>
    <row r="352">
      <c r="F352" s="30"/>
      <c r="G352" s="30"/>
      <c r="H352" s="30"/>
      <c r="I352" s="30"/>
      <c r="J352" s="30"/>
      <c r="K352" s="30"/>
      <c r="L352" s="30"/>
      <c r="M352" s="32"/>
      <c r="N352" s="33"/>
      <c r="O352" s="33"/>
      <c r="R352" s="40"/>
      <c r="S352" s="40"/>
      <c r="T352" s="40"/>
      <c r="U352" s="40"/>
      <c r="V352" s="40"/>
      <c r="W352" s="40"/>
    </row>
    <row r="353">
      <c r="F353" s="30"/>
      <c r="G353" s="30"/>
      <c r="H353" s="30"/>
      <c r="I353" s="30"/>
      <c r="J353" s="30"/>
      <c r="K353" s="30"/>
      <c r="L353" s="30"/>
      <c r="M353" s="32"/>
      <c r="N353" s="33"/>
      <c r="O353" s="64"/>
      <c r="R353" s="40"/>
      <c r="S353" s="40"/>
      <c r="T353" s="40"/>
      <c r="U353" s="40"/>
      <c r="V353" s="40"/>
      <c r="W353" s="40"/>
    </row>
    <row r="354">
      <c r="F354" s="30"/>
      <c r="G354" s="30"/>
      <c r="H354" s="30"/>
      <c r="I354" s="30"/>
      <c r="J354" s="30"/>
      <c r="K354" s="30"/>
      <c r="L354" s="30"/>
      <c r="M354" s="32"/>
      <c r="N354" s="33"/>
      <c r="O354" s="33"/>
      <c r="R354" s="40"/>
      <c r="S354" s="40"/>
      <c r="T354" s="40"/>
      <c r="U354" s="40"/>
      <c r="V354" s="40"/>
      <c r="W354" s="40"/>
    </row>
    <row r="355">
      <c r="F355" s="30"/>
      <c r="G355" s="30"/>
      <c r="H355" s="30"/>
      <c r="I355" s="30"/>
      <c r="J355" s="30"/>
      <c r="K355" s="30"/>
      <c r="L355" s="30"/>
      <c r="M355" s="32"/>
      <c r="N355" s="33"/>
      <c r="O355" s="33"/>
      <c r="R355" s="40"/>
      <c r="S355" s="40"/>
      <c r="T355" s="40"/>
      <c r="U355" s="40"/>
      <c r="V355" s="40"/>
      <c r="W355" s="40"/>
    </row>
    <row r="356">
      <c r="F356" s="30"/>
      <c r="G356" s="30"/>
      <c r="H356" s="30"/>
      <c r="I356" s="30"/>
      <c r="J356" s="30"/>
      <c r="K356" s="30"/>
      <c r="L356" s="30"/>
      <c r="M356" s="32"/>
      <c r="N356" s="33"/>
      <c r="O356" s="33"/>
      <c r="R356" s="40"/>
      <c r="S356" s="40"/>
      <c r="T356" s="40"/>
      <c r="U356" s="40"/>
      <c r="V356" s="40"/>
      <c r="W356" s="40"/>
    </row>
    <row r="357">
      <c r="F357" s="30"/>
      <c r="G357" s="30"/>
      <c r="H357" s="30"/>
      <c r="I357" s="30"/>
      <c r="J357" s="30"/>
      <c r="K357" s="30"/>
      <c r="L357" s="30"/>
      <c r="M357" s="32"/>
      <c r="N357" s="33"/>
      <c r="O357" s="58"/>
      <c r="R357" s="40"/>
      <c r="S357" s="40"/>
      <c r="T357" s="40"/>
      <c r="U357" s="40"/>
      <c r="V357" s="40"/>
      <c r="W357" s="40"/>
    </row>
    <row r="358">
      <c r="F358" s="30"/>
      <c r="G358" s="30"/>
      <c r="H358" s="30"/>
      <c r="I358" s="30"/>
      <c r="J358" s="30"/>
      <c r="K358" s="30"/>
      <c r="L358" s="30"/>
      <c r="M358" s="32"/>
      <c r="N358" s="33"/>
      <c r="O358" s="33"/>
      <c r="R358" s="40"/>
      <c r="S358" s="40"/>
      <c r="T358" s="40"/>
      <c r="U358" s="40"/>
      <c r="V358" s="40"/>
      <c r="W358" s="40"/>
    </row>
    <row r="359">
      <c r="F359" s="30"/>
      <c r="G359" s="30"/>
      <c r="H359" s="30"/>
      <c r="I359" s="30"/>
      <c r="J359" s="30"/>
      <c r="K359" s="30"/>
      <c r="L359" s="30"/>
      <c r="M359" s="32"/>
      <c r="N359" s="33"/>
      <c r="O359" s="33"/>
      <c r="R359" s="40"/>
      <c r="S359" s="40"/>
      <c r="T359" s="40"/>
      <c r="U359" s="40"/>
      <c r="V359" s="40"/>
      <c r="W359" s="40"/>
    </row>
    <row r="360">
      <c r="F360" s="30"/>
      <c r="G360" s="30"/>
      <c r="H360" s="30"/>
      <c r="I360" s="30"/>
      <c r="J360" s="30"/>
      <c r="K360" s="30"/>
      <c r="L360" s="30"/>
      <c r="M360" s="32"/>
      <c r="N360" s="33"/>
      <c r="O360" s="33"/>
      <c r="R360" s="40"/>
      <c r="S360" s="40"/>
      <c r="T360" s="40"/>
      <c r="U360" s="40"/>
      <c r="V360" s="40"/>
      <c r="W360" s="40"/>
    </row>
    <row r="361">
      <c r="F361" s="30"/>
      <c r="G361" s="30"/>
      <c r="H361" s="30"/>
      <c r="I361" s="30"/>
      <c r="J361" s="30"/>
      <c r="K361" s="30"/>
      <c r="L361" s="30"/>
      <c r="M361" s="32"/>
      <c r="N361" s="33"/>
      <c r="O361" s="33"/>
      <c r="R361" s="40"/>
      <c r="S361" s="40"/>
      <c r="T361" s="40"/>
      <c r="U361" s="40"/>
      <c r="V361" s="40"/>
      <c r="W361" s="40"/>
    </row>
    <row r="362">
      <c r="F362" s="30"/>
      <c r="G362" s="30"/>
      <c r="H362" s="30"/>
      <c r="I362" s="30"/>
      <c r="J362" s="30"/>
      <c r="K362" s="30"/>
      <c r="L362" s="30"/>
      <c r="M362" s="32"/>
      <c r="N362" s="33"/>
      <c r="O362" s="33"/>
      <c r="R362" s="40"/>
      <c r="S362" s="40"/>
      <c r="T362" s="40"/>
      <c r="U362" s="40"/>
      <c r="V362" s="40"/>
      <c r="W362" s="40"/>
    </row>
    <row r="363">
      <c r="F363" s="30"/>
      <c r="G363" s="30"/>
      <c r="H363" s="30"/>
      <c r="I363" s="30"/>
      <c r="J363" s="30"/>
      <c r="K363" s="30"/>
      <c r="L363" s="30"/>
      <c r="M363" s="32"/>
      <c r="N363" s="33"/>
      <c r="O363" s="33"/>
      <c r="R363" s="40"/>
      <c r="S363" s="40"/>
      <c r="T363" s="40"/>
      <c r="U363" s="40"/>
      <c r="V363" s="40"/>
      <c r="W363" s="40"/>
    </row>
    <row r="364">
      <c r="F364" s="30"/>
      <c r="G364" s="30"/>
      <c r="H364" s="30"/>
      <c r="I364" s="30"/>
      <c r="J364" s="30"/>
      <c r="K364" s="30"/>
      <c r="L364" s="30"/>
      <c r="M364" s="32"/>
      <c r="N364" s="33"/>
      <c r="O364" s="64"/>
      <c r="R364" s="40"/>
      <c r="S364" s="40"/>
      <c r="T364" s="40"/>
      <c r="U364" s="40"/>
      <c r="V364" s="40"/>
      <c r="W364" s="40"/>
    </row>
    <row r="365">
      <c r="F365" s="30"/>
      <c r="G365" s="30"/>
      <c r="H365" s="30"/>
      <c r="I365" s="30"/>
      <c r="J365" s="30"/>
      <c r="K365" s="30"/>
      <c r="L365" s="30"/>
      <c r="M365" s="32"/>
      <c r="N365" s="33"/>
      <c r="O365" s="33"/>
      <c r="R365" s="40"/>
      <c r="S365" s="40"/>
      <c r="T365" s="40"/>
      <c r="U365" s="40"/>
      <c r="V365" s="40"/>
      <c r="W365" s="40"/>
    </row>
    <row r="366">
      <c r="F366" s="30"/>
      <c r="G366" s="30"/>
      <c r="H366" s="30"/>
      <c r="I366" s="30"/>
      <c r="J366" s="30"/>
      <c r="K366" s="30"/>
      <c r="L366" s="30"/>
      <c r="M366" s="32"/>
      <c r="N366" s="33"/>
      <c r="O366" s="64"/>
      <c r="R366" s="40"/>
      <c r="S366" s="40"/>
      <c r="T366" s="40"/>
      <c r="U366" s="40"/>
      <c r="V366" s="40"/>
      <c r="W366" s="40"/>
    </row>
    <row r="367">
      <c r="F367" s="30"/>
      <c r="G367" s="30"/>
      <c r="H367" s="30"/>
      <c r="I367" s="30"/>
      <c r="J367" s="30"/>
      <c r="K367" s="30"/>
      <c r="L367" s="30"/>
      <c r="M367" s="32"/>
      <c r="N367" s="33"/>
      <c r="O367" s="33"/>
      <c r="R367" s="40"/>
      <c r="S367" s="40"/>
      <c r="T367" s="40"/>
      <c r="U367" s="40"/>
      <c r="V367" s="40"/>
      <c r="W367" s="40"/>
    </row>
    <row r="368">
      <c r="F368" s="30"/>
      <c r="G368" s="30"/>
      <c r="H368" s="30"/>
      <c r="I368" s="30"/>
      <c r="J368" s="30"/>
      <c r="K368" s="30"/>
      <c r="L368" s="30"/>
      <c r="M368" s="32"/>
      <c r="N368" s="33"/>
      <c r="O368" s="33"/>
      <c r="R368" s="40"/>
      <c r="S368" s="40"/>
      <c r="T368" s="40"/>
      <c r="U368" s="40"/>
      <c r="V368" s="40"/>
      <c r="W368" s="40"/>
    </row>
    <row r="369">
      <c r="F369" s="30"/>
      <c r="G369" s="30"/>
      <c r="H369" s="30"/>
      <c r="I369" s="30"/>
      <c r="J369" s="30"/>
      <c r="K369" s="30"/>
      <c r="L369" s="30"/>
      <c r="M369" s="32"/>
      <c r="N369" s="33"/>
      <c r="O369" s="33"/>
      <c r="R369" s="40"/>
      <c r="S369" s="40"/>
      <c r="T369" s="40"/>
      <c r="U369" s="40"/>
      <c r="V369" s="40"/>
      <c r="W369" s="40"/>
    </row>
    <row r="370">
      <c r="F370" s="30"/>
      <c r="G370" s="30"/>
      <c r="H370" s="30"/>
      <c r="I370" s="30"/>
      <c r="J370" s="30"/>
      <c r="K370" s="30"/>
      <c r="L370" s="30"/>
      <c r="M370" s="32"/>
      <c r="N370" s="33"/>
      <c r="O370" s="64"/>
      <c r="R370" s="40"/>
      <c r="S370" s="40"/>
      <c r="T370" s="40"/>
      <c r="U370" s="40"/>
      <c r="V370" s="40"/>
      <c r="W370" s="40"/>
    </row>
    <row r="371">
      <c r="F371" s="30"/>
      <c r="G371" s="30"/>
      <c r="H371" s="30"/>
      <c r="I371" s="30"/>
      <c r="J371" s="30"/>
      <c r="K371" s="30"/>
      <c r="L371" s="30"/>
      <c r="M371" s="32"/>
      <c r="N371" s="33"/>
      <c r="O371" s="33"/>
      <c r="R371" s="40"/>
      <c r="S371" s="40"/>
      <c r="T371" s="40"/>
      <c r="U371" s="40"/>
      <c r="V371" s="40"/>
      <c r="W371" s="40"/>
    </row>
    <row r="372">
      <c r="F372" s="30"/>
      <c r="G372" s="30"/>
      <c r="H372" s="30"/>
      <c r="I372" s="30"/>
      <c r="J372" s="30"/>
      <c r="K372" s="30"/>
      <c r="L372" s="30"/>
      <c r="M372" s="32"/>
      <c r="N372" s="33"/>
      <c r="O372" s="58"/>
      <c r="R372" s="40"/>
      <c r="S372" s="40"/>
      <c r="T372" s="40"/>
      <c r="U372" s="40"/>
      <c r="V372" s="40"/>
      <c r="W372" s="40"/>
    </row>
    <row r="373">
      <c r="F373" s="30"/>
      <c r="G373" s="30"/>
      <c r="H373" s="30"/>
      <c r="I373" s="30"/>
      <c r="J373" s="30"/>
      <c r="K373" s="30"/>
      <c r="L373" s="30"/>
      <c r="M373" s="32"/>
      <c r="N373" s="33"/>
      <c r="O373" s="33"/>
      <c r="R373" s="40"/>
      <c r="S373" s="40"/>
      <c r="T373" s="40"/>
      <c r="U373" s="40"/>
      <c r="V373" s="40"/>
      <c r="W373" s="40"/>
    </row>
    <row r="374">
      <c r="F374" s="30"/>
      <c r="G374" s="30"/>
      <c r="H374" s="30"/>
      <c r="I374" s="30"/>
      <c r="J374" s="30"/>
      <c r="K374" s="30"/>
      <c r="L374" s="30"/>
      <c r="M374" s="32"/>
      <c r="N374" s="33"/>
      <c r="O374" s="33"/>
      <c r="R374" s="40"/>
      <c r="S374" s="40"/>
      <c r="T374" s="40"/>
      <c r="U374" s="40"/>
      <c r="V374" s="40"/>
      <c r="W374" s="40"/>
    </row>
    <row r="375">
      <c r="F375" s="30"/>
      <c r="G375" s="30"/>
      <c r="H375" s="30"/>
      <c r="I375" s="30"/>
      <c r="J375" s="30"/>
      <c r="K375" s="30"/>
      <c r="L375" s="30"/>
      <c r="M375" s="32"/>
      <c r="N375" s="33"/>
      <c r="O375" s="64"/>
      <c r="R375" s="40"/>
      <c r="S375" s="40"/>
      <c r="T375" s="40"/>
      <c r="U375" s="40"/>
      <c r="V375" s="40"/>
      <c r="W375" s="40"/>
    </row>
    <row r="376">
      <c r="F376" s="30"/>
      <c r="G376" s="30"/>
      <c r="H376" s="30"/>
      <c r="I376" s="30"/>
      <c r="J376" s="30"/>
      <c r="K376" s="30"/>
      <c r="L376" s="30"/>
      <c r="M376" s="32"/>
      <c r="N376" s="33"/>
      <c r="O376" s="33"/>
      <c r="R376" s="40"/>
      <c r="S376" s="40"/>
      <c r="T376" s="40"/>
      <c r="U376" s="40"/>
      <c r="V376" s="40"/>
      <c r="W376" s="40"/>
    </row>
    <row r="377">
      <c r="F377" s="30"/>
      <c r="G377" s="30"/>
      <c r="H377" s="30"/>
      <c r="I377" s="30"/>
      <c r="J377" s="30"/>
      <c r="K377" s="30"/>
      <c r="L377" s="30"/>
      <c r="M377" s="32"/>
      <c r="N377" s="33"/>
      <c r="O377" s="33"/>
      <c r="R377" s="40"/>
      <c r="S377" s="40"/>
      <c r="T377" s="40"/>
      <c r="U377" s="40"/>
      <c r="V377" s="40"/>
      <c r="W377" s="40"/>
    </row>
    <row r="378">
      <c r="F378" s="30"/>
      <c r="G378" s="30"/>
      <c r="H378" s="30"/>
      <c r="I378" s="30"/>
      <c r="J378" s="30"/>
      <c r="K378" s="30"/>
      <c r="L378" s="30"/>
      <c r="M378" s="32"/>
      <c r="N378" s="33"/>
      <c r="O378" s="33"/>
      <c r="R378" s="40"/>
      <c r="S378" s="40"/>
      <c r="T378" s="40"/>
      <c r="U378" s="40"/>
      <c r="V378" s="40"/>
      <c r="W378" s="40"/>
    </row>
    <row r="379">
      <c r="F379" s="30"/>
      <c r="G379" s="30"/>
      <c r="H379" s="30"/>
      <c r="I379" s="30"/>
      <c r="J379" s="30"/>
      <c r="K379" s="30"/>
      <c r="L379" s="30"/>
      <c r="M379" s="32"/>
      <c r="N379" s="33"/>
      <c r="O379" s="33"/>
      <c r="R379" s="40"/>
      <c r="S379" s="40"/>
      <c r="T379" s="40"/>
      <c r="U379" s="40"/>
      <c r="V379" s="40"/>
      <c r="W379" s="40"/>
    </row>
    <row r="380">
      <c r="F380" s="30"/>
      <c r="G380" s="30"/>
      <c r="H380" s="30"/>
      <c r="I380" s="30"/>
      <c r="J380" s="30"/>
      <c r="K380" s="30"/>
      <c r="L380" s="30"/>
      <c r="M380" s="32"/>
      <c r="N380" s="33"/>
      <c r="O380" s="33"/>
      <c r="R380" s="40"/>
      <c r="S380" s="40"/>
      <c r="T380" s="40"/>
      <c r="U380" s="40"/>
      <c r="V380" s="40"/>
      <c r="W380" s="40"/>
    </row>
    <row r="381">
      <c r="F381" s="30"/>
      <c r="G381" s="30"/>
      <c r="H381" s="30"/>
      <c r="I381" s="30"/>
      <c r="J381" s="30"/>
      <c r="K381" s="30"/>
      <c r="L381" s="30"/>
      <c r="M381" s="32"/>
      <c r="N381" s="33"/>
      <c r="O381" s="33"/>
      <c r="R381" s="40"/>
      <c r="S381" s="40"/>
      <c r="T381" s="40"/>
      <c r="U381" s="40"/>
      <c r="V381" s="40"/>
      <c r="W381" s="40"/>
    </row>
    <row r="382">
      <c r="F382" s="30"/>
      <c r="G382" s="30"/>
      <c r="H382" s="30"/>
      <c r="I382" s="30"/>
      <c r="J382" s="30"/>
      <c r="K382" s="30"/>
      <c r="L382" s="30"/>
      <c r="M382" s="32"/>
      <c r="N382" s="33"/>
      <c r="O382" s="33"/>
      <c r="R382" s="40"/>
      <c r="S382" s="40"/>
      <c r="T382" s="40"/>
      <c r="U382" s="40"/>
      <c r="V382" s="40"/>
      <c r="W382" s="40"/>
    </row>
    <row r="383">
      <c r="F383" s="30"/>
      <c r="G383" s="30"/>
      <c r="H383" s="30"/>
      <c r="I383" s="30"/>
      <c r="J383" s="30"/>
      <c r="K383" s="30"/>
      <c r="L383" s="30"/>
      <c r="M383" s="32"/>
      <c r="N383" s="33"/>
      <c r="O383" s="33"/>
      <c r="R383" s="40"/>
      <c r="S383" s="40"/>
      <c r="T383" s="40"/>
      <c r="U383" s="40"/>
      <c r="V383" s="40"/>
      <c r="W383" s="40"/>
    </row>
    <row r="384">
      <c r="F384" s="30"/>
      <c r="G384" s="30"/>
      <c r="H384" s="30"/>
      <c r="I384" s="30"/>
      <c r="J384" s="30"/>
      <c r="K384" s="30"/>
      <c r="L384" s="30"/>
      <c r="M384" s="32"/>
      <c r="N384" s="33"/>
      <c r="O384" s="58"/>
      <c r="R384" s="40"/>
      <c r="S384" s="40"/>
      <c r="T384" s="40"/>
      <c r="U384" s="40"/>
      <c r="V384" s="40"/>
      <c r="W384" s="40"/>
    </row>
    <row r="385">
      <c r="F385" s="30"/>
      <c r="G385" s="30"/>
      <c r="H385" s="30"/>
      <c r="I385" s="30"/>
      <c r="J385" s="30"/>
      <c r="K385" s="30"/>
      <c r="L385" s="30"/>
      <c r="M385" s="32"/>
      <c r="N385" s="33"/>
      <c r="O385" s="64"/>
      <c r="R385" s="40"/>
      <c r="S385" s="40"/>
      <c r="T385" s="40"/>
      <c r="U385" s="40"/>
      <c r="V385" s="40"/>
      <c r="W385" s="40"/>
    </row>
    <row r="386">
      <c r="F386" s="30"/>
      <c r="G386" s="30"/>
      <c r="H386" s="30"/>
      <c r="I386" s="30"/>
      <c r="J386" s="30"/>
      <c r="K386" s="30"/>
      <c r="L386" s="30"/>
      <c r="M386" s="32"/>
      <c r="N386" s="33"/>
      <c r="O386" s="64"/>
      <c r="R386" s="40"/>
      <c r="S386" s="40"/>
      <c r="T386" s="40"/>
      <c r="U386" s="40"/>
      <c r="V386" s="40"/>
      <c r="W386" s="40"/>
    </row>
    <row r="387">
      <c r="F387" s="30"/>
      <c r="G387" s="30"/>
      <c r="H387" s="30"/>
      <c r="I387" s="30"/>
      <c r="J387" s="30"/>
      <c r="K387" s="30"/>
      <c r="L387" s="30"/>
      <c r="M387" s="32"/>
      <c r="N387" s="33"/>
      <c r="O387" s="33"/>
      <c r="R387" s="40"/>
      <c r="S387" s="40"/>
      <c r="T387" s="40"/>
      <c r="U387" s="40"/>
      <c r="V387" s="40"/>
      <c r="W387" s="40"/>
    </row>
    <row r="388">
      <c r="F388" s="30"/>
      <c r="G388" s="30"/>
      <c r="H388" s="30"/>
      <c r="I388" s="30"/>
      <c r="J388" s="30"/>
      <c r="K388" s="30"/>
      <c r="L388" s="30"/>
      <c r="M388" s="32"/>
      <c r="N388" s="33"/>
      <c r="O388" s="33"/>
      <c r="R388" s="40"/>
      <c r="S388" s="40"/>
      <c r="T388" s="40"/>
      <c r="U388" s="40"/>
      <c r="V388" s="40"/>
      <c r="W388" s="40"/>
    </row>
    <row r="389">
      <c r="F389" s="30"/>
      <c r="G389" s="30"/>
      <c r="H389" s="30"/>
      <c r="I389" s="30"/>
      <c r="J389" s="30"/>
      <c r="K389" s="30"/>
      <c r="L389" s="30"/>
      <c r="M389" s="32"/>
      <c r="N389" s="33"/>
      <c r="O389" s="33"/>
      <c r="R389" s="40"/>
      <c r="S389" s="40"/>
      <c r="T389" s="40"/>
      <c r="U389" s="40"/>
      <c r="V389" s="40"/>
      <c r="W389" s="40"/>
    </row>
    <row r="390">
      <c r="F390" s="30"/>
      <c r="G390" s="30"/>
      <c r="H390" s="30"/>
      <c r="I390" s="30"/>
      <c r="J390" s="30"/>
      <c r="K390" s="30"/>
      <c r="L390" s="30"/>
      <c r="M390" s="32"/>
      <c r="N390" s="33"/>
      <c r="O390" s="33"/>
      <c r="R390" s="40"/>
      <c r="S390" s="40"/>
      <c r="T390" s="40"/>
      <c r="U390" s="40"/>
      <c r="V390" s="40"/>
      <c r="W390" s="40"/>
    </row>
    <row r="391">
      <c r="F391" s="30"/>
      <c r="G391" s="30"/>
      <c r="H391" s="30"/>
      <c r="I391" s="30"/>
      <c r="J391" s="30"/>
      <c r="K391" s="30"/>
      <c r="L391" s="30"/>
      <c r="M391" s="32"/>
      <c r="N391" s="33"/>
      <c r="O391" s="58"/>
      <c r="R391" s="40"/>
      <c r="S391" s="40"/>
      <c r="T391" s="40"/>
      <c r="U391" s="40"/>
      <c r="V391" s="40"/>
      <c r="W391" s="40"/>
    </row>
    <row r="392">
      <c r="F392" s="30"/>
      <c r="G392" s="30"/>
      <c r="H392" s="30"/>
      <c r="I392" s="30"/>
      <c r="J392" s="30"/>
      <c r="K392" s="30"/>
      <c r="L392" s="30"/>
      <c r="M392" s="32"/>
      <c r="N392" s="33"/>
      <c r="O392" s="33"/>
      <c r="R392" s="40"/>
      <c r="S392" s="40"/>
      <c r="T392" s="40"/>
      <c r="U392" s="40"/>
      <c r="V392" s="40"/>
      <c r="W392" s="40"/>
    </row>
    <row r="393">
      <c r="F393" s="30"/>
      <c r="G393" s="30"/>
      <c r="H393" s="30"/>
      <c r="I393" s="30"/>
      <c r="J393" s="30"/>
      <c r="K393" s="30"/>
      <c r="L393" s="30"/>
      <c r="M393" s="32"/>
      <c r="N393" s="33"/>
      <c r="O393" s="33"/>
      <c r="R393" s="40"/>
      <c r="S393" s="40"/>
      <c r="T393" s="40"/>
      <c r="U393" s="40"/>
      <c r="V393" s="40"/>
      <c r="W393" s="40"/>
    </row>
    <row r="394">
      <c r="F394" s="30"/>
      <c r="G394" s="30"/>
      <c r="H394" s="30"/>
      <c r="I394" s="30"/>
      <c r="J394" s="30"/>
      <c r="K394" s="30"/>
      <c r="L394" s="30"/>
      <c r="M394" s="32"/>
      <c r="N394" s="33"/>
      <c r="O394" s="33"/>
      <c r="R394" s="40"/>
      <c r="S394" s="40"/>
      <c r="T394" s="40"/>
      <c r="U394" s="40"/>
      <c r="V394" s="40"/>
      <c r="W394" s="40"/>
    </row>
    <row r="395">
      <c r="F395" s="30"/>
      <c r="G395" s="30"/>
      <c r="H395" s="30"/>
      <c r="I395" s="30"/>
      <c r="J395" s="30"/>
      <c r="K395" s="30"/>
      <c r="L395" s="30"/>
      <c r="M395" s="32"/>
      <c r="N395" s="33"/>
      <c r="O395" s="64"/>
      <c r="R395" s="40"/>
      <c r="S395" s="40"/>
      <c r="T395" s="40"/>
      <c r="U395" s="40"/>
      <c r="V395" s="40"/>
      <c r="W395" s="40"/>
    </row>
    <row r="396">
      <c r="F396" s="30"/>
      <c r="G396" s="30"/>
      <c r="H396" s="30"/>
      <c r="I396" s="30"/>
      <c r="J396" s="30"/>
      <c r="K396" s="30"/>
      <c r="L396" s="30"/>
      <c r="M396" s="32"/>
      <c r="N396" s="33"/>
      <c r="O396" s="33"/>
      <c r="R396" s="40"/>
      <c r="S396" s="40"/>
      <c r="T396" s="40"/>
      <c r="U396" s="40"/>
      <c r="V396" s="40"/>
      <c r="W396" s="40"/>
    </row>
    <row r="397">
      <c r="F397" s="30"/>
      <c r="G397" s="30"/>
      <c r="H397" s="30"/>
      <c r="I397" s="30"/>
      <c r="J397" s="30"/>
      <c r="K397" s="30"/>
      <c r="L397" s="30"/>
      <c r="M397" s="32"/>
      <c r="N397" s="33"/>
      <c r="O397" s="33"/>
      <c r="R397" s="40"/>
      <c r="S397" s="40"/>
      <c r="T397" s="40"/>
      <c r="U397" s="40"/>
      <c r="V397" s="40"/>
      <c r="W397" s="40"/>
    </row>
    <row r="398">
      <c r="F398" s="30"/>
      <c r="G398" s="30"/>
      <c r="H398" s="30"/>
      <c r="I398" s="30"/>
      <c r="J398" s="30"/>
      <c r="K398" s="30"/>
      <c r="L398" s="30"/>
      <c r="M398" s="32"/>
      <c r="N398" s="33"/>
      <c r="O398" s="64"/>
      <c r="R398" s="40"/>
      <c r="S398" s="40"/>
      <c r="T398" s="40"/>
      <c r="U398" s="40"/>
      <c r="V398" s="40"/>
      <c r="W398" s="40"/>
    </row>
    <row r="399">
      <c r="F399" s="30"/>
      <c r="G399" s="30"/>
      <c r="H399" s="30"/>
      <c r="I399" s="30"/>
      <c r="J399" s="30"/>
      <c r="K399" s="30"/>
      <c r="L399" s="30"/>
      <c r="M399" s="32"/>
      <c r="N399" s="33"/>
      <c r="O399" s="64"/>
      <c r="R399" s="40"/>
      <c r="S399" s="40"/>
      <c r="T399" s="40"/>
      <c r="U399" s="40"/>
      <c r="V399" s="40"/>
      <c r="W399" s="40"/>
    </row>
    <row r="400">
      <c r="F400" s="30"/>
      <c r="G400" s="30"/>
      <c r="H400" s="30"/>
      <c r="I400" s="30"/>
      <c r="J400" s="30"/>
      <c r="K400" s="30"/>
      <c r="L400" s="30"/>
      <c r="M400" s="32"/>
      <c r="N400" s="33"/>
      <c r="O400" s="33"/>
      <c r="R400" s="40"/>
      <c r="S400" s="40"/>
      <c r="T400" s="40"/>
      <c r="U400" s="40"/>
      <c r="V400" s="40"/>
      <c r="W400" s="40"/>
    </row>
    <row r="401">
      <c r="F401" s="30"/>
      <c r="G401" s="30"/>
      <c r="H401" s="30"/>
      <c r="I401" s="30"/>
      <c r="J401" s="30"/>
      <c r="K401" s="30"/>
      <c r="L401" s="30"/>
      <c r="M401" s="32"/>
      <c r="N401" s="33"/>
      <c r="O401" s="64"/>
      <c r="R401" s="40"/>
      <c r="S401" s="40"/>
      <c r="T401" s="40"/>
      <c r="U401" s="40"/>
      <c r="V401" s="40"/>
      <c r="W401" s="40"/>
    </row>
    <row r="402">
      <c r="F402" s="30"/>
      <c r="G402" s="30"/>
      <c r="H402" s="30"/>
      <c r="I402" s="30"/>
      <c r="J402" s="30"/>
      <c r="K402" s="30"/>
      <c r="L402" s="30"/>
      <c r="M402" s="32"/>
      <c r="N402" s="33"/>
      <c r="O402" s="58"/>
      <c r="R402" s="40"/>
      <c r="S402" s="40"/>
      <c r="T402" s="40"/>
      <c r="U402" s="40"/>
      <c r="V402" s="40"/>
      <c r="W402" s="40"/>
    </row>
    <row r="403">
      <c r="F403" s="30"/>
      <c r="G403" s="30"/>
      <c r="H403" s="30"/>
      <c r="I403" s="30"/>
      <c r="J403" s="30"/>
      <c r="K403" s="30"/>
      <c r="L403" s="30"/>
      <c r="M403" s="32"/>
      <c r="N403" s="33"/>
      <c r="O403" s="58"/>
      <c r="R403" s="40"/>
      <c r="S403" s="40"/>
      <c r="T403" s="40"/>
      <c r="U403" s="40"/>
      <c r="V403" s="40"/>
      <c r="W403" s="40"/>
    </row>
    <row r="404">
      <c r="F404" s="30"/>
      <c r="G404" s="30"/>
      <c r="H404" s="30"/>
      <c r="I404" s="30"/>
      <c r="J404" s="30"/>
      <c r="K404" s="30"/>
      <c r="L404" s="30"/>
      <c r="M404" s="32"/>
      <c r="N404" s="33"/>
      <c r="O404" s="33"/>
      <c r="R404" s="40"/>
      <c r="S404" s="40"/>
      <c r="T404" s="40"/>
      <c r="U404" s="40"/>
      <c r="V404" s="40"/>
      <c r="W404" s="40"/>
    </row>
    <row r="405">
      <c r="F405" s="30"/>
      <c r="G405" s="30"/>
      <c r="H405" s="30"/>
      <c r="I405" s="30"/>
      <c r="J405" s="30"/>
      <c r="K405" s="30"/>
      <c r="L405" s="30"/>
      <c r="M405" s="32"/>
      <c r="N405" s="33"/>
      <c r="O405" s="33"/>
      <c r="R405" s="40"/>
      <c r="S405" s="40"/>
      <c r="T405" s="40"/>
      <c r="U405" s="40"/>
      <c r="V405" s="40"/>
      <c r="W405" s="40"/>
    </row>
    <row r="406">
      <c r="F406" s="30"/>
      <c r="G406" s="30"/>
      <c r="H406" s="30"/>
      <c r="I406" s="30"/>
      <c r="J406" s="30"/>
      <c r="K406" s="30"/>
      <c r="L406" s="30"/>
      <c r="M406" s="32"/>
      <c r="N406" s="33"/>
      <c r="O406" s="33"/>
      <c r="R406" s="40"/>
      <c r="S406" s="40"/>
      <c r="T406" s="40"/>
      <c r="U406" s="40"/>
      <c r="V406" s="40"/>
      <c r="W406" s="40"/>
    </row>
    <row r="407">
      <c r="F407" s="30"/>
      <c r="G407" s="30"/>
      <c r="H407" s="30"/>
      <c r="I407" s="30"/>
      <c r="J407" s="30"/>
      <c r="K407" s="30"/>
      <c r="L407" s="30"/>
      <c r="M407" s="32"/>
      <c r="N407" s="33"/>
      <c r="O407" s="58"/>
      <c r="R407" s="40"/>
      <c r="S407" s="40"/>
      <c r="T407" s="40"/>
      <c r="U407" s="40"/>
      <c r="V407" s="40"/>
      <c r="W407" s="40"/>
    </row>
    <row r="408">
      <c r="F408" s="30"/>
      <c r="G408" s="30"/>
      <c r="H408" s="30"/>
      <c r="I408" s="30"/>
      <c r="J408" s="30"/>
      <c r="K408" s="30"/>
      <c r="L408" s="30"/>
      <c r="M408" s="32"/>
      <c r="N408" s="33"/>
      <c r="O408" s="33"/>
      <c r="R408" s="40"/>
      <c r="S408" s="40"/>
      <c r="T408" s="40"/>
      <c r="U408" s="40"/>
      <c r="V408" s="40"/>
      <c r="W408" s="40"/>
    </row>
    <row r="409">
      <c r="F409" s="30"/>
      <c r="G409" s="30"/>
      <c r="H409" s="30"/>
      <c r="I409" s="30"/>
      <c r="J409" s="30"/>
      <c r="K409" s="30"/>
      <c r="L409" s="30"/>
      <c r="M409" s="32"/>
      <c r="N409" s="33"/>
      <c r="O409" s="33"/>
      <c r="R409" s="40"/>
      <c r="S409" s="40"/>
      <c r="T409" s="40"/>
      <c r="U409" s="40"/>
      <c r="V409" s="40"/>
      <c r="W409" s="40"/>
    </row>
    <row r="410">
      <c r="F410" s="30"/>
      <c r="G410" s="30"/>
      <c r="H410" s="30"/>
      <c r="I410" s="30"/>
      <c r="J410" s="30"/>
      <c r="K410" s="30"/>
      <c r="L410" s="30"/>
      <c r="M410" s="32"/>
      <c r="N410" s="33"/>
      <c r="O410" s="58"/>
      <c r="R410" s="40"/>
      <c r="S410" s="40"/>
      <c r="T410" s="40"/>
      <c r="U410" s="40"/>
      <c r="V410" s="40"/>
      <c r="W410" s="40"/>
    </row>
    <row r="411">
      <c r="F411" s="30"/>
      <c r="G411" s="30"/>
      <c r="H411" s="30"/>
      <c r="I411" s="30"/>
      <c r="J411" s="30"/>
      <c r="K411" s="30"/>
      <c r="L411" s="30"/>
      <c r="M411" s="32"/>
      <c r="N411" s="33"/>
      <c r="O411" s="33"/>
      <c r="R411" s="40"/>
      <c r="S411" s="40"/>
      <c r="T411" s="40"/>
      <c r="U411" s="40"/>
      <c r="V411" s="40"/>
      <c r="W411" s="40"/>
    </row>
    <row r="412">
      <c r="F412" s="30"/>
      <c r="G412" s="30"/>
      <c r="H412" s="30"/>
      <c r="I412" s="30"/>
      <c r="J412" s="30"/>
      <c r="K412" s="30"/>
      <c r="L412" s="30"/>
      <c r="M412" s="32"/>
      <c r="N412" s="33"/>
      <c r="O412" s="33"/>
      <c r="R412" s="40"/>
      <c r="S412" s="40"/>
      <c r="T412" s="40"/>
      <c r="U412" s="40"/>
      <c r="V412" s="40"/>
      <c r="W412" s="40"/>
    </row>
    <row r="413">
      <c r="F413" s="30"/>
      <c r="G413" s="30"/>
      <c r="H413" s="30"/>
      <c r="I413" s="30"/>
      <c r="J413" s="30"/>
      <c r="K413" s="30"/>
      <c r="L413" s="30"/>
      <c r="M413" s="32"/>
      <c r="N413" s="33"/>
      <c r="O413" s="33"/>
      <c r="R413" s="40"/>
      <c r="S413" s="40"/>
      <c r="T413" s="40"/>
      <c r="U413" s="40"/>
      <c r="V413" s="40"/>
      <c r="W413" s="40"/>
    </row>
    <row r="414">
      <c r="F414" s="30"/>
      <c r="G414" s="30"/>
      <c r="H414" s="30"/>
      <c r="I414" s="30"/>
      <c r="J414" s="30"/>
      <c r="K414" s="30"/>
      <c r="L414" s="30"/>
      <c r="M414" s="32"/>
      <c r="N414" s="33"/>
      <c r="O414" s="33"/>
      <c r="R414" s="40"/>
      <c r="S414" s="40"/>
      <c r="T414" s="40"/>
      <c r="U414" s="40"/>
      <c r="V414" s="40"/>
      <c r="W414" s="40"/>
    </row>
    <row r="415">
      <c r="F415" s="30"/>
      <c r="G415" s="30"/>
      <c r="H415" s="30"/>
      <c r="I415" s="30"/>
      <c r="J415" s="30"/>
      <c r="K415" s="30"/>
      <c r="L415" s="30"/>
      <c r="M415" s="32"/>
      <c r="N415" s="33"/>
      <c r="O415" s="58"/>
      <c r="R415" s="40"/>
      <c r="S415" s="40"/>
      <c r="T415" s="40"/>
      <c r="U415" s="40"/>
      <c r="V415" s="40"/>
      <c r="W415" s="40"/>
    </row>
    <row r="416">
      <c r="F416" s="30"/>
      <c r="G416" s="30"/>
      <c r="H416" s="30"/>
      <c r="I416" s="30"/>
      <c r="J416" s="30"/>
      <c r="K416" s="30"/>
      <c r="L416" s="30"/>
      <c r="M416" s="32"/>
      <c r="N416" s="33"/>
      <c r="O416" s="58"/>
      <c r="R416" s="40"/>
      <c r="S416" s="40"/>
      <c r="T416" s="40"/>
      <c r="U416" s="40"/>
      <c r="V416" s="40"/>
      <c r="W416" s="40"/>
    </row>
    <row r="417">
      <c r="F417" s="30"/>
      <c r="G417" s="30"/>
      <c r="H417" s="30"/>
      <c r="I417" s="30"/>
      <c r="J417" s="30"/>
      <c r="K417" s="30"/>
      <c r="L417" s="30"/>
      <c r="M417" s="32"/>
      <c r="N417" s="33"/>
      <c r="O417" s="58"/>
      <c r="R417" s="40"/>
      <c r="S417" s="40"/>
      <c r="T417" s="40"/>
      <c r="U417" s="40"/>
      <c r="V417" s="40"/>
      <c r="W417" s="40"/>
    </row>
    <row r="418">
      <c r="F418" s="30"/>
      <c r="G418" s="30"/>
      <c r="H418" s="30"/>
      <c r="I418" s="30"/>
      <c r="J418" s="30"/>
      <c r="K418" s="30"/>
      <c r="L418" s="30"/>
      <c r="M418" s="32"/>
      <c r="N418" s="33"/>
      <c r="O418" s="33"/>
      <c r="R418" s="40"/>
      <c r="S418" s="40"/>
      <c r="T418" s="40"/>
      <c r="U418" s="40"/>
      <c r="V418" s="40"/>
      <c r="W418" s="40"/>
    </row>
    <row r="419">
      <c r="F419" s="30"/>
      <c r="G419" s="30"/>
      <c r="H419" s="30"/>
      <c r="I419" s="30"/>
      <c r="J419" s="30"/>
      <c r="K419" s="30"/>
      <c r="L419" s="30"/>
      <c r="M419" s="32"/>
      <c r="N419" s="33"/>
      <c r="O419" s="33"/>
      <c r="R419" s="40"/>
      <c r="S419" s="40"/>
      <c r="T419" s="40"/>
      <c r="U419" s="40"/>
      <c r="V419" s="40"/>
      <c r="W419" s="40"/>
    </row>
    <row r="420">
      <c r="F420" s="30"/>
      <c r="G420" s="30"/>
      <c r="H420" s="30"/>
      <c r="I420" s="30"/>
      <c r="J420" s="30"/>
      <c r="K420" s="30"/>
      <c r="L420" s="30"/>
      <c r="M420" s="32"/>
      <c r="N420" s="33"/>
      <c r="O420" s="33"/>
      <c r="R420" s="40"/>
      <c r="S420" s="40"/>
      <c r="T420" s="40"/>
      <c r="U420" s="40"/>
      <c r="V420" s="40"/>
      <c r="W420" s="40"/>
    </row>
    <row r="421">
      <c r="F421" s="30"/>
      <c r="G421" s="30"/>
      <c r="H421" s="30"/>
      <c r="I421" s="30"/>
      <c r="J421" s="30"/>
      <c r="K421" s="30"/>
      <c r="L421" s="30"/>
      <c r="M421" s="32"/>
      <c r="N421" s="33"/>
      <c r="O421" s="33"/>
      <c r="R421" s="40"/>
      <c r="S421" s="40"/>
      <c r="T421" s="40"/>
      <c r="U421" s="40"/>
      <c r="V421" s="40"/>
      <c r="W421" s="40"/>
    </row>
    <row r="422">
      <c r="F422" s="30"/>
      <c r="G422" s="30"/>
      <c r="H422" s="30"/>
      <c r="I422" s="30"/>
      <c r="J422" s="30"/>
      <c r="K422" s="30"/>
      <c r="L422" s="30"/>
      <c r="M422" s="32"/>
      <c r="N422" s="33"/>
      <c r="O422" s="58"/>
      <c r="R422" s="40"/>
      <c r="S422" s="40"/>
      <c r="T422" s="40"/>
      <c r="U422" s="40"/>
      <c r="V422" s="40"/>
      <c r="W422" s="40"/>
    </row>
    <row r="423">
      <c r="F423" s="30"/>
      <c r="G423" s="30"/>
      <c r="H423" s="30"/>
      <c r="I423" s="30"/>
      <c r="J423" s="30"/>
      <c r="K423" s="30"/>
      <c r="L423" s="30"/>
      <c r="M423" s="32"/>
      <c r="N423" s="33"/>
      <c r="O423" s="64"/>
      <c r="R423" s="40"/>
      <c r="S423" s="40"/>
      <c r="T423" s="40"/>
      <c r="U423" s="40"/>
      <c r="V423" s="40"/>
      <c r="W423" s="40"/>
    </row>
    <row r="424">
      <c r="F424" s="30"/>
      <c r="G424" s="30"/>
      <c r="H424" s="30"/>
      <c r="I424" s="30"/>
      <c r="J424" s="30"/>
      <c r="K424" s="30"/>
      <c r="L424" s="30"/>
      <c r="M424" s="32"/>
      <c r="N424" s="33"/>
      <c r="O424" s="33"/>
      <c r="R424" s="40"/>
      <c r="S424" s="40"/>
      <c r="T424" s="40"/>
      <c r="U424" s="40"/>
      <c r="V424" s="40"/>
      <c r="W424" s="40"/>
    </row>
    <row r="425">
      <c r="F425" s="30"/>
      <c r="G425" s="30"/>
      <c r="H425" s="30"/>
      <c r="I425" s="30"/>
      <c r="J425" s="30"/>
      <c r="K425" s="30"/>
      <c r="L425" s="30"/>
      <c r="M425" s="32"/>
      <c r="N425" s="33"/>
      <c r="O425" s="64"/>
      <c r="R425" s="40"/>
      <c r="S425" s="40"/>
      <c r="T425" s="40"/>
      <c r="U425" s="40"/>
      <c r="V425" s="40"/>
      <c r="W425" s="40"/>
    </row>
    <row r="426">
      <c r="F426" s="30"/>
      <c r="G426" s="30"/>
      <c r="H426" s="30"/>
      <c r="I426" s="30"/>
      <c r="J426" s="30"/>
      <c r="K426" s="30"/>
      <c r="L426" s="30"/>
      <c r="M426" s="32"/>
      <c r="N426" s="33"/>
      <c r="O426" s="33"/>
      <c r="R426" s="40"/>
      <c r="S426" s="40"/>
      <c r="T426" s="40"/>
      <c r="U426" s="40"/>
      <c r="V426" s="40"/>
      <c r="W426" s="40"/>
    </row>
    <row r="427">
      <c r="F427" s="30"/>
      <c r="G427" s="30"/>
      <c r="H427" s="30"/>
      <c r="I427" s="30"/>
      <c r="J427" s="30"/>
      <c r="K427" s="30"/>
      <c r="L427" s="30"/>
      <c r="M427" s="32"/>
      <c r="N427" s="33"/>
      <c r="O427" s="33"/>
      <c r="R427" s="40"/>
      <c r="S427" s="40"/>
      <c r="T427" s="40"/>
      <c r="U427" s="40"/>
      <c r="V427" s="40"/>
      <c r="W427" s="40"/>
    </row>
    <row r="428">
      <c r="F428" s="30"/>
      <c r="G428" s="30"/>
      <c r="H428" s="30"/>
      <c r="I428" s="30"/>
      <c r="J428" s="30"/>
      <c r="K428" s="30"/>
      <c r="L428" s="30"/>
      <c r="M428" s="32"/>
      <c r="N428" s="33"/>
      <c r="O428" s="33"/>
      <c r="R428" s="40"/>
      <c r="S428" s="40"/>
      <c r="T428" s="40"/>
      <c r="U428" s="40"/>
      <c r="V428" s="40"/>
      <c r="W428" s="40"/>
    </row>
    <row r="429">
      <c r="F429" s="30"/>
      <c r="G429" s="30"/>
      <c r="H429" s="30"/>
      <c r="I429" s="30"/>
      <c r="J429" s="30"/>
      <c r="K429" s="30"/>
      <c r="L429" s="30"/>
      <c r="M429" s="32"/>
      <c r="N429" s="33"/>
      <c r="O429" s="33"/>
      <c r="R429" s="40"/>
      <c r="S429" s="40"/>
      <c r="T429" s="40"/>
      <c r="U429" s="40"/>
      <c r="V429" s="40"/>
      <c r="W429" s="40"/>
    </row>
    <row r="430">
      <c r="F430" s="30"/>
      <c r="G430" s="30"/>
      <c r="H430" s="30"/>
      <c r="I430" s="30"/>
      <c r="J430" s="30"/>
      <c r="K430" s="30"/>
      <c r="L430" s="30"/>
      <c r="M430" s="32"/>
      <c r="N430" s="33"/>
      <c r="O430" s="33"/>
      <c r="R430" s="40"/>
      <c r="S430" s="40"/>
      <c r="T430" s="40"/>
      <c r="U430" s="40"/>
      <c r="V430" s="40"/>
      <c r="W430" s="40"/>
    </row>
    <row r="431">
      <c r="F431" s="30"/>
      <c r="G431" s="30"/>
      <c r="H431" s="30"/>
      <c r="I431" s="30"/>
      <c r="J431" s="30"/>
      <c r="K431" s="30"/>
      <c r="L431" s="30"/>
      <c r="M431" s="32"/>
      <c r="N431" s="33"/>
      <c r="O431" s="58"/>
      <c r="R431" s="40"/>
      <c r="S431" s="40"/>
      <c r="T431" s="40"/>
      <c r="U431" s="40"/>
      <c r="V431" s="40"/>
      <c r="W431" s="40"/>
    </row>
    <row r="432">
      <c r="F432" s="30"/>
      <c r="G432" s="30"/>
      <c r="H432" s="30"/>
      <c r="I432" s="30"/>
      <c r="J432" s="30"/>
      <c r="K432" s="30"/>
      <c r="L432" s="30"/>
      <c r="M432" s="32"/>
      <c r="N432" s="33"/>
      <c r="O432" s="33"/>
      <c r="R432" s="40"/>
      <c r="S432" s="40"/>
      <c r="T432" s="40"/>
      <c r="U432" s="40"/>
      <c r="V432" s="40"/>
      <c r="W432" s="40"/>
    </row>
    <row r="433">
      <c r="F433" s="30"/>
      <c r="G433" s="30"/>
      <c r="H433" s="30"/>
      <c r="I433" s="30"/>
      <c r="J433" s="30"/>
      <c r="K433" s="30"/>
      <c r="L433" s="30"/>
      <c r="M433" s="32"/>
      <c r="N433" s="33"/>
      <c r="O433" s="33"/>
      <c r="R433" s="40"/>
      <c r="S433" s="40"/>
      <c r="T433" s="40"/>
      <c r="U433" s="40"/>
      <c r="V433" s="40"/>
      <c r="W433" s="40"/>
    </row>
    <row r="434">
      <c r="F434" s="30"/>
      <c r="G434" s="30"/>
      <c r="H434" s="30"/>
      <c r="I434" s="30"/>
      <c r="J434" s="30"/>
      <c r="K434" s="30"/>
      <c r="L434" s="30"/>
      <c r="M434" s="32"/>
      <c r="N434" s="33"/>
      <c r="O434" s="33"/>
      <c r="R434" s="40"/>
      <c r="S434" s="40"/>
      <c r="T434" s="40"/>
      <c r="U434" s="40"/>
      <c r="V434" s="40"/>
      <c r="W434" s="40"/>
    </row>
    <row r="435">
      <c r="F435" s="30"/>
      <c r="G435" s="30"/>
      <c r="H435" s="30"/>
      <c r="I435" s="30"/>
      <c r="J435" s="30"/>
      <c r="K435" s="30"/>
      <c r="L435" s="30"/>
      <c r="M435" s="32"/>
      <c r="N435" s="33"/>
      <c r="O435" s="33"/>
      <c r="R435" s="40"/>
      <c r="S435" s="40"/>
      <c r="T435" s="40"/>
      <c r="U435" s="40"/>
      <c r="V435" s="40"/>
      <c r="W435" s="40"/>
    </row>
    <row r="436">
      <c r="F436" s="30"/>
      <c r="G436" s="30"/>
      <c r="H436" s="30"/>
      <c r="I436" s="30"/>
      <c r="J436" s="30"/>
      <c r="K436" s="30"/>
      <c r="L436" s="30"/>
      <c r="M436" s="32"/>
      <c r="N436" s="33"/>
      <c r="O436" s="33"/>
      <c r="R436" s="40"/>
      <c r="S436" s="40"/>
      <c r="T436" s="40"/>
      <c r="U436" s="40"/>
      <c r="V436" s="40"/>
      <c r="W436" s="40"/>
    </row>
    <row r="437">
      <c r="F437" s="30"/>
      <c r="G437" s="30"/>
      <c r="H437" s="30"/>
      <c r="I437" s="30"/>
      <c r="J437" s="30"/>
      <c r="K437" s="30"/>
      <c r="L437" s="30"/>
      <c r="M437" s="32"/>
      <c r="N437" s="33"/>
      <c r="O437" s="33"/>
      <c r="R437" s="40"/>
      <c r="S437" s="40"/>
      <c r="T437" s="40"/>
      <c r="U437" s="40"/>
      <c r="V437" s="40"/>
      <c r="W437" s="40"/>
    </row>
    <row r="438">
      <c r="F438" s="30"/>
      <c r="G438" s="30"/>
      <c r="H438" s="30"/>
      <c r="I438" s="30"/>
      <c r="J438" s="30"/>
      <c r="K438" s="30"/>
      <c r="L438" s="30"/>
      <c r="M438" s="32"/>
      <c r="N438" s="33"/>
      <c r="O438" s="33"/>
      <c r="R438" s="40"/>
      <c r="S438" s="40"/>
      <c r="T438" s="40"/>
      <c r="U438" s="40"/>
      <c r="V438" s="40"/>
      <c r="W438" s="40"/>
    </row>
    <row r="439">
      <c r="F439" s="30"/>
      <c r="G439" s="30"/>
      <c r="H439" s="30"/>
      <c r="I439" s="30"/>
      <c r="J439" s="30"/>
      <c r="K439" s="30"/>
      <c r="L439" s="30"/>
      <c r="M439" s="32"/>
      <c r="N439" s="33"/>
      <c r="O439" s="58"/>
      <c r="R439" s="40"/>
      <c r="S439" s="40"/>
      <c r="T439" s="40"/>
      <c r="U439" s="40"/>
      <c r="V439" s="40"/>
      <c r="W439" s="40"/>
    </row>
    <row r="440">
      <c r="F440" s="30"/>
      <c r="G440" s="30"/>
      <c r="H440" s="30"/>
      <c r="I440" s="30"/>
      <c r="J440" s="30"/>
      <c r="K440" s="30"/>
      <c r="L440" s="30"/>
      <c r="M440" s="32"/>
      <c r="N440" s="33"/>
      <c r="O440" s="33"/>
      <c r="R440" s="40"/>
      <c r="S440" s="40"/>
      <c r="T440" s="40"/>
      <c r="U440" s="40"/>
      <c r="V440" s="40"/>
      <c r="W440" s="40"/>
    </row>
    <row r="441">
      <c r="F441" s="30"/>
      <c r="G441" s="30"/>
      <c r="H441" s="30"/>
      <c r="I441" s="30"/>
      <c r="J441" s="30"/>
      <c r="K441" s="30"/>
      <c r="L441" s="30"/>
      <c r="M441" s="32"/>
      <c r="N441" s="33"/>
      <c r="O441" s="33"/>
      <c r="R441" s="40"/>
      <c r="S441" s="40"/>
      <c r="T441" s="40"/>
      <c r="U441" s="40"/>
      <c r="V441" s="40"/>
      <c r="W441" s="40"/>
    </row>
    <row r="442">
      <c r="F442" s="30"/>
      <c r="G442" s="30"/>
      <c r="H442" s="30"/>
      <c r="I442" s="30"/>
      <c r="J442" s="30"/>
      <c r="K442" s="30"/>
      <c r="L442" s="30"/>
      <c r="M442" s="32"/>
      <c r="N442" s="33"/>
      <c r="O442" s="33"/>
      <c r="R442" s="40"/>
      <c r="S442" s="40"/>
      <c r="T442" s="40"/>
      <c r="U442" s="40"/>
      <c r="V442" s="40"/>
      <c r="W442" s="40"/>
    </row>
    <row r="443">
      <c r="F443" s="30"/>
      <c r="G443" s="30"/>
      <c r="H443" s="30"/>
      <c r="I443" s="30"/>
      <c r="J443" s="30"/>
      <c r="K443" s="30"/>
      <c r="L443" s="30"/>
      <c r="M443" s="32"/>
      <c r="N443" s="33"/>
      <c r="O443" s="58"/>
      <c r="R443" s="40"/>
      <c r="S443" s="40"/>
      <c r="T443" s="40"/>
      <c r="U443" s="40"/>
      <c r="V443" s="40"/>
      <c r="W443" s="40"/>
    </row>
    <row r="444">
      <c r="F444" s="30"/>
      <c r="G444" s="30"/>
      <c r="H444" s="30"/>
      <c r="I444" s="30"/>
      <c r="J444" s="30"/>
      <c r="K444" s="30"/>
      <c r="L444" s="30"/>
      <c r="M444" s="32"/>
      <c r="N444" s="33"/>
      <c r="O444" s="33"/>
      <c r="R444" s="40"/>
      <c r="S444" s="40"/>
      <c r="T444" s="40"/>
      <c r="U444" s="40"/>
      <c r="V444" s="40"/>
      <c r="W444" s="40"/>
    </row>
    <row r="445">
      <c r="F445" s="30"/>
      <c r="G445" s="30"/>
      <c r="H445" s="30"/>
      <c r="I445" s="30"/>
      <c r="J445" s="30"/>
      <c r="K445" s="30"/>
      <c r="L445" s="30"/>
      <c r="M445" s="32"/>
      <c r="N445" s="33"/>
      <c r="O445" s="33"/>
      <c r="R445" s="40"/>
      <c r="S445" s="40"/>
      <c r="T445" s="40"/>
      <c r="U445" s="40"/>
      <c r="V445" s="40"/>
      <c r="W445" s="40"/>
    </row>
    <row r="446">
      <c r="F446" s="30"/>
      <c r="G446" s="30"/>
      <c r="H446" s="30"/>
      <c r="I446" s="30"/>
      <c r="J446" s="30"/>
      <c r="K446" s="30"/>
      <c r="L446" s="30"/>
      <c r="M446" s="32"/>
      <c r="N446" s="33"/>
      <c r="O446" s="33"/>
      <c r="R446" s="40"/>
      <c r="S446" s="40"/>
      <c r="T446" s="40"/>
      <c r="U446" s="40"/>
      <c r="V446" s="40"/>
      <c r="W446" s="40"/>
    </row>
    <row r="447">
      <c r="F447" s="30"/>
      <c r="G447" s="30"/>
      <c r="H447" s="30"/>
      <c r="I447" s="30"/>
      <c r="J447" s="30"/>
      <c r="K447" s="30"/>
      <c r="L447" s="30"/>
      <c r="M447" s="32"/>
      <c r="N447" s="33"/>
      <c r="O447" s="58"/>
      <c r="R447" s="40"/>
      <c r="S447" s="40"/>
      <c r="T447" s="40"/>
      <c r="U447" s="40"/>
      <c r="V447" s="40"/>
      <c r="W447" s="40"/>
    </row>
    <row r="448">
      <c r="F448" s="30"/>
      <c r="G448" s="30"/>
      <c r="H448" s="30"/>
      <c r="I448" s="30"/>
      <c r="J448" s="30"/>
      <c r="K448" s="30"/>
      <c r="L448" s="30"/>
      <c r="M448" s="32"/>
      <c r="N448" s="33"/>
      <c r="O448" s="33"/>
      <c r="R448" s="40"/>
      <c r="S448" s="40"/>
      <c r="T448" s="40"/>
      <c r="U448" s="40"/>
      <c r="V448" s="40"/>
      <c r="W448" s="40"/>
    </row>
    <row r="449">
      <c r="F449" s="30"/>
      <c r="G449" s="30"/>
      <c r="H449" s="30"/>
      <c r="I449" s="30"/>
      <c r="J449" s="30"/>
      <c r="K449" s="30"/>
      <c r="L449" s="30"/>
      <c r="M449" s="32"/>
      <c r="N449" s="33"/>
      <c r="O449" s="33"/>
      <c r="R449" s="40"/>
      <c r="S449" s="40"/>
      <c r="T449" s="40"/>
      <c r="U449" s="40"/>
      <c r="V449" s="40"/>
      <c r="W449" s="40"/>
    </row>
    <row r="450">
      <c r="F450" s="30"/>
      <c r="G450" s="30"/>
      <c r="H450" s="30"/>
      <c r="I450" s="30"/>
      <c r="J450" s="30"/>
      <c r="K450" s="30"/>
      <c r="L450" s="30"/>
      <c r="M450" s="32"/>
      <c r="N450" s="33"/>
      <c r="O450" s="33"/>
      <c r="R450" s="40"/>
      <c r="S450" s="40"/>
      <c r="T450" s="40"/>
      <c r="U450" s="40"/>
      <c r="V450" s="40"/>
      <c r="W450" s="40"/>
    </row>
    <row r="451">
      <c r="F451" s="30"/>
      <c r="G451" s="30"/>
      <c r="H451" s="30"/>
      <c r="I451" s="30"/>
      <c r="J451" s="30"/>
      <c r="K451" s="30"/>
      <c r="L451" s="30"/>
      <c r="M451" s="32"/>
      <c r="N451" s="33"/>
      <c r="O451" s="33"/>
      <c r="R451" s="40"/>
      <c r="S451" s="40"/>
      <c r="T451" s="40"/>
      <c r="U451" s="40"/>
      <c r="V451" s="40"/>
      <c r="W451" s="40"/>
    </row>
    <row r="452">
      <c r="F452" s="30"/>
      <c r="G452" s="30"/>
      <c r="H452" s="30"/>
      <c r="I452" s="30"/>
      <c r="J452" s="30"/>
      <c r="K452" s="30"/>
      <c r="L452" s="30"/>
      <c r="M452" s="32"/>
      <c r="N452" s="33"/>
      <c r="O452" s="33"/>
      <c r="R452" s="40"/>
      <c r="S452" s="40"/>
      <c r="T452" s="40"/>
      <c r="U452" s="40"/>
      <c r="V452" s="40"/>
      <c r="W452" s="40"/>
    </row>
    <row r="453">
      <c r="F453" s="30"/>
      <c r="G453" s="30"/>
      <c r="H453" s="30"/>
      <c r="I453" s="30"/>
      <c r="J453" s="30"/>
      <c r="K453" s="30"/>
      <c r="L453" s="30"/>
      <c r="M453" s="32"/>
      <c r="N453" s="33"/>
      <c r="O453" s="33"/>
      <c r="R453" s="40"/>
      <c r="S453" s="40"/>
      <c r="T453" s="40"/>
      <c r="U453" s="40"/>
      <c r="V453" s="40"/>
      <c r="W453" s="40"/>
    </row>
    <row r="454">
      <c r="F454" s="30"/>
      <c r="G454" s="30"/>
      <c r="H454" s="30"/>
      <c r="I454" s="30"/>
      <c r="J454" s="30"/>
      <c r="K454" s="30"/>
      <c r="L454" s="30"/>
      <c r="M454" s="32"/>
      <c r="N454" s="33"/>
      <c r="O454" s="64"/>
      <c r="R454" s="40"/>
      <c r="S454" s="40"/>
      <c r="T454" s="40"/>
      <c r="U454" s="40"/>
      <c r="V454" s="40"/>
      <c r="W454" s="40"/>
    </row>
    <row r="455">
      <c r="F455" s="30"/>
      <c r="G455" s="30"/>
      <c r="H455" s="30"/>
      <c r="I455" s="30"/>
      <c r="J455" s="30"/>
      <c r="K455" s="30"/>
      <c r="L455" s="30"/>
      <c r="M455" s="32"/>
      <c r="N455" s="33"/>
      <c r="O455" s="33"/>
      <c r="R455" s="40"/>
      <c r="S455" s="40"/>
      <c r="T455" s="40"/>
      <c r="U455" s="40"/>
      <c r="V455" s="40"/>
      <c r="W455" s="40"/>
    </row>
    <row r="456">
      <c r="F456" s="30"/>
      <c r="G456" s="30"/>
      <c r="H456" s="30"/>
      <c r="I456" s="30"/>
      <c r="J456" s="30"/>
      <c r="K456" s="30"/>
      <c r="L456" s="30"/>
      <c r="M456" s="32"/>
      <c r="N456" s="33"/>
      <c r="O456" s="58"/>
      <c r="R456" s="40"/>
      <c r="S456" s="40"/>
      <c r="T456" s="40"/>
      <c r="U456" s="40"/>
      <c r="V456" s="40"/>
      <c r="W456" s="40"/>
    </row>
    <row r="457">
      <c r="F457" s="30"/>
      <c r="G457" s="30"/>
      <c r="H457" s="30"/>
      <c r="I457" s="30"/>
      <c r="J457" s="30"/>
      <c r="K457" s="30"/>
      <c r="L457" s="30"/>
      <c r="M457" s="32"/>
      <c r="N457" s="33"/>
      <c r="O457" s="33"/>
      <c r="R457" s="40"/>
      <c r="S457" s="40"/>
      <c r="T457" s="40"/>
      <c r="U457" s="40"/>
      <c r="V457" s="40"/>
      <c r="W457" s="40"/>
    </row>
    <row r="458">
      <c r="F458" s="30"/>
      <c r="G458" s="30"/>
      <c r="H458" s="30"/>
      <c r="I458" s="30"/>
      <c r="J458" s="30"/>
      <c r="K458" s="30"/>
      <c r="L458" s="30"/>
      <c r="M458" s="32"/>
      <c r="N458" s="33"/>
      <c r="O458" s="58"/>
      <c r="R458" s="40"/>
      <c r="S458" s="40"/>
      <c r="T458" s="40"/>
      <c r="U458" s="40"/>
      <c r="V458" s="40"/>
      <c r="W458" s="40"/>
    </row>
    <row r="459">
      <c r="F459" s="30"/>
      <c r="G459" s="30"/>
      <c r="H459" s="30"/>
      <c r="I459" s="30"/>
      <c r="J459" s="30"/>
      <c r="K459" s="30"/>
      <c r="L459" s="30"/>
      <c r="M459" s="32"/>
      <c r="N459" s="33"/>
      <c r="O459" s="33"/>
      <c r="R459" s="40"/>
      <c r="S459" s="40"/>
      <c r="T459" s="40"/>
      <c r="U459" s="40"/>
      <c r="V459" s="40"/>
      <c r="W459" s="40"/>
    </row>
    <row r="460">
      <c r="F460" s="30"/>
      <c r="G460" s="30"/>
      <c r="H460" s="30"/>
      <c r="I460" s="30"/>
      <c r="J460" s="30"/>
      <c r="K460" s="30"/>
      <c r="L460" s="30"/>
      <c r="M460" s="32"/>
      <c r="N460" s="33"/>
      <c r="O460" s="58"/>
      <c r="R460" s="40"/>
      <c r="S460" s="40"/>
      <c r="T460" s="40"/>
      <c r="U460" s="40"/>
      <c r="V460" s="40"/>
      <c r="W460" s="40"/>
    </row>
    <row r="461">
      <c r="F461" s="30"/>
      <c r="G461" s="30"/>
      <c r="H461" s="30"/>
      <c r="I461" s="30"/>
      <c r="J461" s="30"/>
      <c r="K461" s="30"/>
      <c r="L461" s="30"/>
      <c r="M461" s="32"/>
      <c r="N461" s="33"/>
      <c r="O461" s="33"/>
      <c r="R461" s="40"/>
      <c r="S461" s="40"/>
      <c r="T461" s="40"/>
      <c r="U461" s="40"/>
      <c r="V461" s="40"/>
      <c r="W461" s="40"/>
    </row>
    <row r="462">
      <c r="F462" s="30"/>
      <c r="G462" s="30"/>
      <c r="H462" s="30"/>
      <c r="I462" s="30"/>
      <c r="J462" s="30"/>
      <c r="K462" s="30"/>
      <c r="L462" s="30"/>
      <c r="M462" s="32"/>
      <c r="N462" s="33"/>
      <c r="O462" s="64"/>
      <c r="R462" s="40"/>
      <c r="S462" s="40"/>
      <c r="T462" s="40"/>
      <c r="U462" s="40"/>
      <c r="V462" s="40"/>
      <c r="W462" s="40"/>
    </row>
    <row r="463">
      <c r="F463" s="30"/>
      <c r="G463" s="30"/>
      <c r="H463" s="30"/>
      <c r="I463" s="30"/>
      <c r="J463" s="30"/>
      <c r="K463" s="30"/>
      <c r="L463" s="30"/>
      <c r="M463" s="32"/>
      <c r="N463" s="33"/>
      <c r="O463" s="33"/>
      <c r="R463" s="40"/>
      <c r="S463" s="40"/>
      <c r="T463" s="40"/>
      <c r="U463" s="40"/>
      <c r="V463" s="40"/>
      <c r="W463" s="40"/>
    </row>
    <row r="464">
      <c r="F464" s="30"/>
      <c r="G464" s="30"/>
      <c r="H464" s="30"/>
      <c r="I464" s="30"/>
      <c r="J464" s="30"/>
      <c r="K464" s="30"/>
      <c r="L464" s="30"/>
      <c r="M464" s="32"/>
      <c r="N464" s="33"/>
      <c r="O464" s="33"/>
      <c r="R464" s="40"/>
      <c r="S464" s="40"/>
      <c r="T464" s="40"/>
      <c r="U464" s="40"/>
      <c r="V464" s="40"/>
      <c r="W464" s="40"/>
    </row>
    <row r="465">
      <c r="F465" s="30"/>
      <c r="G465" s="30"/>
      <c r="H465" s="30"/>
      <c r="I465" s="30"/>
      <c r="J465" s="30"/>
      <c r="K465" s="30"/>
      <c r="L465" s="30"/>
      <c r="M465" s="32"/>
      <c r="N465" s="33"/>
      <c r="O465" s="33"/>
      <c r="R465" s="40"/>
      <c r="S465" s="40"/>
      <c r="T465" s="40"/>
      <c r="U465" s="40"/>
      <c r="V465" s="40"/>
      <c r="W465" s="40"/>
    </row>
    <row r="466">
      <c r="F466" s="30"/>
      <c r="G466" s="30"/>
      <c r="H466" s="30"/>
      <c r="I466" s="30"/>
      <c r="J466" s="30"/>
      <c r="K466" s="30"/>
      <c r="L466" s="30"/>
      <c r="M466" s="32"/>
      <c r="N466" s="33"/>
      <c r="O466" s="33"/>
      <c r="R466" s="40"/>
      <c r="S466" s="40"/>
      <c r="T466" s="40"/>
      <c r="U466" s="40"/>
      <c r="V466" s="40"/>
      <c r="W466" s="40"/>
    </row>
    <row r="467">
      <c r="F467" s="30"/>
      <c r="G467" s="30"/>
      <c r="H467" s="30"/>
      <c r="I467" s="30"/>
      <c r="J467" s="30"/>
      <c r="K467" s="30"/>
      <c r="L467" s="30"/>
      <c r="M467" s="32"/>
      <c r="N467" s="33"/>
      <c r="O467" s="33"/>
      <c r="R467" s="40"/>
      <c r="S467" s="40"/>
      <c r="T467" s="40"/>
      <c r="U467" s="40"/>
      <c r="V467" s="40"/>
      <c r="W467" s="40"/>
    </row>
    <row r="468">
      <c r="F468" s="30"/>
      <c r="G468" s="30"/>
      <c r="H468" s="30"/>
      <c r="I468" s="30"/>
      <c r="J468" s="30"/>
      <c r="K468" s="30"/>
      <c r="L468" s="30"/>
      <c r="M468" s="32"/>
      <c r="N468" s="33"/>
      <c r="O468" s="64"/>
      <c r="R468" s="40"/>
      <c r="S468" s="40"/>
      <c r="T468" s="40"/>
      <c r="U468" s="40"/>
      <c r="V468" s="40"/>
      <c r="W468" s="40"/>
    </row>
    <row r="469">
      <c r="F469" s="30"/>
      <c r="G469" s="30"/>
      <c r="H469" s="30"/>
      <c r="I469" s="30"/>
      <c r="J469" s="30"/>
      <c r="K469" s="30"/>
      <c r="L469" s="30"/>
      <c r="M469" s="32"/>
      <c r="N469" s="33"/>
      <c r="O469" s="33"/>
      <c r="R469" s="40"/>
      <c r="S469" s="40"/>
      <c r="T469" s="40"/>
      <c r="U469" s="40"/>
      <c r="V469" s="40"/>
      <c r="W469" s="40"/>
    </row>
    <row r="470">
      <c r="F470" s="30"/>
      <c r="G470" s="30"/>
      <c r="H470" s="30"/>
      <c r="I470" s="30"/>
      <c r="J470" s="30"/>
      <c r="K470" s="30"/>
      <c r="L470" s="30"/>
      <c r="M470" s="32"/>
      <c r="N470" s="33"/>
      <c r="O470" s="33"/>
      <c r="R470" s="40"/>
      <c r="S470" s="40"/>
      <c r="T470" s="40"/>
      <c r="U470" s="40"/>
      <c r="V470" s="40"/>
      <c r="W470" s="40"/>
    </row>
    <row r="471">
      <c r="F471" s="30"/>
      <c r="G471" s="30"/>
      <c r="H471" s="30"/>
      <c r="I471" s="30"/>
      <c r="J471" s="30"/>
      <c r="K471" s="30"/>
      <c r="L471" s="30"/>
      <c r="M471" s="32"/>
      <c r="N471" s="33"/>
      <c r="O471" s="58"/>
      <c r="R471" s="40"/>
      <c r="S471" s="40"/>
      <c r="T471" s="40"/>
      <c r="U471" s="40"/>
      <c r="V471" s="40"/>
      <c r="W471" s="40"/>
    </row>
    <row r="472">
      <c r="F472" s="30"/>
      <c r="G472" s="30"/>
      <c r="H472" s="30"/>
      <c r="I472" s="30"/>
      <c r="J472" s="30"/>
      <c r="K472" s="30"/>
      <c r="L472" s="30"/>
      <c r="M472" s="32"/>
      <c r="N472" s="33"/>
      <c r="O472" s="33"/>
      <c r="R472" s="40"/>
      <c r="S472" s="40"/>
      <c r="T472" s="40"/>
      <c r="U472" s="40"/>
      <c r="V472" s="40"/>
      <c r="W472" s="40"/>
    </row>
    <row r="473">
      <c r="F473" s="30"/>
      <c r="G473" s="30"/>
      <c r="H473" s="30"/>
      <c r="I473" s="30"/>
      <c r="J473" s="30"/>
      <c r="K473" s="30"/>
      <c r="L473" s="30"/>
      <c r="M473" s="32"/>
      <c r="N473" s="33"/>
      <c r="O473" s="33"/>
      <c r="R473" s="40"/>
      <c r="S473" s="40"/>
      <c r="T473" s="40"/>
      <c r="U473" s="40"/>
      <c r="V473" s="40"/>
      <c r="W473" s="40"/>
    </row>
    <row r="474">
      <c r="F474" s="30"/>
      <c r="G474" s="30"/>
      <c r="H474" s="30"/>
      <c r="I474" s="30"/>
      <c r="J474" s="30"/>
      <c r="K474" s="30"/>
      <c r="L474" s="30"/>
      <c r="M474" s="32"/>
      <c r="N474" s="33"/>
      <c r="O474" s="33"/>
      <c r="R474" s="40"/>
      <c r="S474" s="40"/>
      <c r="T474" s="40"/>
      <c r="U474" s="40"/>
      <c r="V474" s="40"/>
      <c r="W474" s="40"/>
    </row>
    <row r="475">
      <c r="F475" s="30"/>
      <c r="G475" s="30"/>
      <c r="H475" s="30"/>
      <c r="I475" s="30"/>
      <c r="J475" s="30"/>
      <c r="K475" s="30"/>
      <c r="L475" s="30"/>
      <c r="M475" s="32"/>
      <c r="N475" s="33"/>
      <c r="O475" s="64"/>
      <c r="R475" s="40"/>
      <c r="S475" s="40"/>
      <c r="T475" s="40"/>
      <c r="U475" s="40"/>
      <c r="V475" s="40"/>
      <c r="W475" s="40"/>
    </row>
    <row r="476">
      <c r="F476" s="30"/>
      <c r="G476" s="30"/>
      <c r="H476" s="30"/>
      <c r="I476" s="30"/>
      <c r="J476" s="30"/>
      <c r="K476" s="30"/>
      <c r="L476" s="30"/>
      <c r="M476" s="32"/>
      <c r="N476" s="33"/>
      <c r="O476" s="33"/>
      <c r="R476" s="40"/>
      <c r="S476" s="40"/>
      <c r="T476" s="40"/>
      <c r="U476" s="40"/>
      <c r="V476" s="40"/>
      <c r="W476" s="40"/>
    </row>
    <row r="477">
      <c r="F477" s="30"/>
      <c r="G477" s="30"/>
      <c r="H477" s="30"/>
      <c r="I477" s="30"/>
      <c r="J477" s="30"/>
      <c r="K477" s="30"/>
      <c r="L477" s="30"/>
      <c r="M477" s="32"/>
      <c r="N477" s="33"/>
      <c r="O477" s="33"/>
      <c r="R477" s="40"/>
      <c r="S477" s="40"/>
      <c r="T477" s="40"/>
      <c r="U477" s="40"/>
      <c r="V477" s="40"/>
      <c r="W477" s="40"/>
    </row>
    <row r="478">
      <c r="F478" s="30"/>
      <c r="G478" s="30"/>
      <c r="H478" s="30"/>
      <c r="I478" s="30"/>
      <c r="J478" s="30"/>
      <c r="K478" s="30"/>
      <c r="L478" s="30"/>
      <c r="M478" s="32"/>
      <c r="N478" s="33"/>
      <c r="O478" s="33"/>
      <c r="R478" s="40"/>
      <c r="S478" s="40"/>
      <c r="T478" s="40"/>
      <c r="U478" s="40"/>
      <c r="V478" s="40"/>
      <c r="W478" s="40"/>
    </row>
    <row r="479">
      <c r="F479" s="30"/>
      <c r="G479" s="30"/>
      <c r="H479" s="30"/>
      <c r="I479" s="30"/>
      <c r="J479" s="30"/>
      <c r="K479" s="30"/>
      <c r="L479" s="30"/>
      <c r="M479" s="32"/>
      <c r="N479" s="33"/>
      <c r="O479" s="33"/>
      <c r="R479" s="40"/>
      <c r="S479" s="40"/>
      <c r="T479" s="40"/>
      <c r="U479" s="40"/>
      <c r="V479" s="40"/>
      <c r="W479" s="40"/>
    </row>
    <row r="480">
      <c r="F480" s="30"/>
      <c r="G480" s="30"/>
      <c r="H480" s="30"/>
      <c r="I480" s="30"/>
      <c r="J480" s="30"/>
      <c r="K480" s="30"/>
      <c r="L480" s="30"/>
      <c r="M480" s="32"/>
      <c r="N480" s="33"/>
      <c r="O480" s="33"/>
      <c r="R480" s="40"/>
      <c r="S480" s="40"/>
      <c r="T480" s="40"/>
      <c r="U480" s="40"/>
      <c r="V480" s="40"/>
      <c r="W480" s="40"/>
    </row>
    <row r="481">
      <c r="F481" s="30"/>
      <c r="G481" s="30"/>
      <c r="H481" s="30"/>
      <c r="I481" s="30"/>
      <c r="J481" s="30"/>
      <c r="K481" s="30"/>
      <c r="L481" s="30"/>
      <c r="M481" s="32"/>
      <c r="N481" s="33"/>
      <c r="O481" s="33"/>
      <c r="R481" s="40"/>
      <c r="S481" s="40"/>
      <c r="T481" s="40"/>
      <c r="U481" s="40"/>
      <c r="V481" s="40"/>
      <c r="W481" s="40"/>
    </row>
    <row r="482">
      <c r="F482" s="30"/>
      <c r="G482" s="30"/>
      <c r="H482" s="30"/>
      <c r="I482" s="30"/>
      <c r="J482" s="30"/>
      <c r="K482" s="30"/>
      <c r="L482" s="30"/>
      <c r="M482" s="32"/>
      <c r="N482" s="33"/>
      <c r="O482" s="33"/>
      <c r="R482" s="40"/>
      <c r="S482" s="40"/>
      <c r="T482" s="40"/>
      <c r="U482" s="40"/>
      <c r="V482" s="40"/>
      <c r="W482" s="40"/>
    </row>
    <row r="483">
      <c r="F483" s="30"/>
      <c r="G483" s="30"/>
      <c r="H483" s="30"/>
      <c r="I483" s="30"/>
      <c r="J483" s="30"/>
      <c r="K483" s="30"/>
      <c r="L483" s="30"/>
      <c r="M483" s="32"/>
      <c r="N483" s="33"/>
      <c r="O483" s="33"/>
      <c r="R483" s="40"/>
      <c r="S483" s="40"/>
      <c r="T483" s="40"/>
      <c r="U483" s="40"/>
      <c r="V483" s="40"/>
      <c r="W483" s="40"/>
    </row>
    <row r="484">
      <c r="F484" s="30"/>
      <c r="G484" s="30"/>
      <c r="H484" s="30"/>
      <c r="I484" s="30"/>
      <c r="J484" s="30"/>
      <c r="K484" s="30"/>
      <c r="L484" s="30"/>
      <c r="M484" s="32"/>
      <c r="N484" s="33"/>
      <c r="O484" s="33"/>
      <c r="R484" s="40"/>
      <c r="S484" s="40"/>
      <c r="T484" s="40"/>
      <c r="U484" s="40"/>
      <c r="V484" s="40"/>
      <c r="W484" s="40"/>
    </row>
    <row r="485">
      <c r="F485" s="30"/>
      <c r="G485" s="30"/>
      <c r="H485" s="30"/>
      <c r="I485" s="30"/>
      <c r="J485" s="30"/>
      <c r="K485" s="30"/>
      <c r="L485" s="30"/>
      <c r="M485" s="32"/>
      <c r="N485" s="33"/>
      <c r="O485" s="64"/>
      <c r="R485" s="40"/>
      <c r="S485" s="40"/>
      <c r="T485" s="40"/>
      <c r="U485" s="40"/>
      <c r="V485" s="40"/>
      <c r="W485" s="40"/>
    </row>
    <row r="486">
      <c r="F486" s="30"/>
      <c r="G486" s="30"/>
      <c r="H486" s="30"/>
      <c r="I486" s="30"/>
      <c r="J486" s="30"/>
      <c r="K486" s="30"/>
      <c r="L486" s="30"/>
      <c r="M486" s="32"/>
      <c r="N486" s="33"/>
      <c r="O486" s="33"/>
      <c r="R486" s="40"/>
      <c r="S486" s="40"/>
      <c r="T486" s="40"/>
      <c r="U486" s="40"/>
      <c r="V486" s="40"/>
      <c r="W486" s="40"/>
    </row>
    <row r="487">
      <c r="F487" s="30"/>
      <c r="G487" s="30"/>
      <c r="H487" s="30"/>
      <c r="I487" s="30"/>
      <c r="J487" s="30"/>
      <c r="K487" s="30"/>
      <c r="L487" s="30"/>
      <c r="M487" s="32"/>
      <c r="N487" s="33"/>
      <c r="O487" s="33"/>
      <c r="R487" s="40"/>
      <c r="S487" s="40"/>
      <c r="T487" s="40"/>
      <c r="U487" s="40"/>
      <c r="V487" s="40"/>
      <c r="W487" s="40"/>
    </row>
    <row r="488">
      <c r="F488" s="30"/>
      <c r="G488" s="30"/>
      <c r="H488" s="30"/>
      <c r="I488" s="30"/>
      <c r="J488" s="30"/>
      <c r="K488" s="30"/>
      <c r="L488" s="30"/>
      <c r="M488" s="32"/>
      <c r="N488" s="33"/>
      <c r="O488" s="58"/>
      <c r="R488" s="40"/>
      <c r="S488" s="40"/>
      <c r="T488" s="40"/>
      <c r="U488" s="40"/>
      <c r="V488" s="40"/>
      <c r="W488" s="40"/>
    </row>
    <row r="489">
      <c r="F489" s="30"/>
      <c r="G489" s="30"/>
      <c r="H489" s="30"/>
      <c r="I489" s="30"/>
      <c r="J489" s="30"/>
      <c r="K489" s="30"/>
      <c r="L489" s="30"/>
      <c r="M489" s="32"/>
      <c r="N489" s="33"/>
      <c r="O489" s="33"/>
      <c r="R489" s="40"/>
      <c r="S489" s="40"/>
      <c r="T489" s="40"/>
      <c r="U489" s="40"/>
      <c r="V489" s="40"/>
      <c r="W489" s="40"/>
    </row>
    <row r="490">
      <c r="F490" s="30"/>
      <c r="G490" s="30"/>
      <c r="H490" s="30"/>
      <c r="I490" s="30"/>
      <c r="J490" s="30"/>
      <c r="K490" s="30"/>
      <c r="L490" s="30"/>
      <c r="M490" s="32"/>
      <c r="N490" s="33"/>
      <c r="O490" s="33"/>
      <c r="R490" s="40"/>
      <c r="S490" s="40"/>
      <c r="T490" s="40"/>
      <c r="U490" s="40"/>
      <c r="V490" s="40"/>
      <c r="W490" s="40"/>
    </row>
    <row r="491">
      <c r="F491" s="30"/>
      <c r="G491" s="30"/>
      <c r="H491" s="30"/>
      <c r="I491" s="30"/>
      <c r="J491" s="30"/>
      <c r="K491" s="30"/>
      <c r="L491" s="30"/>
      <c r="M491" s="32"/>
      <c r="N491" s="33"/>
      <c r="O491" s="33"/>
      <c r="R491" s="40"/>
      <c r="S491" s="40"/>
      <c r="T491" s="40"/>
      <c r="U491" s="40"/>
      <c r="V491" s="40"/>
      <c r="W491" s="40"/>
    </row>
    <row r="492">
      <c r="F492" s="30"/>
      <c r="G492" s="30"/>
      <c r="H492" s="30"/>
      <c r="I492" s="30"/>
      <c r="J492" s="30"/>
      <c r="K492" s="30"/>
      <c r="L492" s="30"/>
      <c r="M492" s="32"/>
      <c r="N492" s="33"/>
      <c r="O492" s="33"/>
      <c r="R492" s="40"/>
      <c r="S492" s="40"/>
      <c r="T492" s="40"/>
      <c r="U492" s="40"/>
      <c r="V492" s="40"/>
      <c r="W492" s="40"/>
    </row>
    <row r="493">
      <c r="F493" s="30"/>
      <c r="G493" s="30"/>
      <c r="H493" s="30"/>
      <c r="I493" s="30"/>
      <c r="J493" s="30"/>
      <c r="K493" s="30"/>
      <c r="L493" s="30"/>
      <c r="M493" s="32"/>
      <c r="N493" s="33"/>
      <c r="O493" s="33"/>
      <c r="R493" s="40"/>
      <c r="S493" s="40"/>
      <c r="T493" s="40"/>
      <c r="U493" s="40"/>
      <c r="V493" s="40"/>
      <c r="W493" s="40"/>
    </row>
    <row r="494">
      <c r="F494" s="30"/>
      <c r="G494" s="30"/>
      <c r="H494" s="30"/>
      <c r="I494" s="30"/>
      <c r="J494" s="30"/>
      <c r="K494" s="30"/>
      <c r="L494" s="30"/>
      <c r="M494" s="32"/>
      <c r="N494" s="33"/>
      <c r="O494" s="33"/>
      <c r="R494" s="40"/>
      <c r="S494" s="40"/>
      <c r="T494" s="40"/>
      <c r="U494" s="40"/>
      <c r="V494" s="40"/>
      <c r="W494" s="40"/>
    </row>
    <row r="495">
      <c r="F495" s="30"/>
      <c r="G495" s="30"/>
      <c r="H495" s="30"/>
      <c r="I495" s="30"/>
      <c r="J495" s="30"/>
      <c r="K495" s="30"/>
      <c r="L495" s="30"/>
      <c r="M495" s="32"/>
      <c r="N495" s="33"/>
      <c r="O495" s="33"/>
      <c r="R495" s="40"/>
      <c r="S495" s="40"/>
      <c r="T495" s="40"/>
      <c r="U495" s="40"/>
      <c r="V495" s="40"/>
      <c r="W495" s="40"/>
    </row>
    <row r="496">
      <c r="F496" s="30"/>
      <c r="G496" s="30"/>
      <c r="H496" s="30"/>
      <c r="I496" s="30"/>
      <c r="J496" s="30"/>
      <c r="K496" s="30"/>
      <c r="L496" s="30"/>
      <c r="M496" s="32"/>
      <c r="N496" s="33"/>
      <c r="O496" s="64"/>
      <c r="R496" s="40"/>
      <c r="S496" s="40"/>
      <c r="T496" s="40"/>
      <c r="U496" s="40"/>
      <c r="V496" s="40"/>
      <c r="W496" s="40"/>
    </row>
    <row r="497">
      <c r="F497" s="30"/>
      <c r="G497" s="30"/>
      <c r="H497" s="30"/>
      <c r="I497" s="30"/>
      <c r="J497" s="30"/>
      <c r="K497" s="30"/>
      <c r="L497" s="30"/>
      <c r="M497" s="32"/>
      <c r="N497" s="33"/>
      <c r="O497" s="33"/>
      <c r="R497" s="40"/>
      <c r="S497" s="40"/>
      <c r="T497" s="40"/>
      <c r="U497" s="40"/>
      <c r="V497" s="40"/>
      <c r="W497" s="40"/>
    </row>
    <row r="498">
      <c r="F498" s="30"/>
      <c r="G498" s="30"/>
      <c r="H498" s="30"/>
      <c r="I498" s="30"/>
      <c r="J498" s="30"/>
      <c r="K498" s="30"/>
      <c r="L498" s="30"/>
      <c r="M498" s="32"/>
      <c r="N498" s="33"/>
      <c r="O498" s="33"/>
      <c r="R498" s="40"/>
      <c r="S498" s="40"/>
      <c r="T498" s="40"/>
      <c r="U498" s="40"/>
      <c r="V498" s="40"/>
      <c r="W498" s="40"/>
    </row>
    <row r="499">
      <c r="F499" s="30"/>
      <c r="G499" s="30"/>
      <c r="H499" s="30"/>
      <c r="I499" s="30"/>
      <c r="J499" s="30"/>
      <c r="K499" s="30"/>
      <c r="L499" s="30"/>
      <c r="M499" s="32"/>
      <c r="N499" s="33"/>
      <c r="O499" s="58"/>
      <c r="R499" s="40"/>
      <c r="S499" s="40"/>
      <c r="T499" s="40"/>
      <c r="U499" s="40"/>
      <c r="V499" s="40"/>
      <c r="W499" s="40"/>
    </row>
    <row r="500">
      <c r="F500" s="30"/>
      <c r="G500" s="30"/>
      <c r="H500" s="30"/>
      <c r="I500" s="30"/>
      <c r="J500" s="30"/>
      <c r="K500" s="30"/>
      <c r="L500" s="30"/>
      <c r="M500" s="32"/>
      <c r="N500" s="33"/>
      <c r="O500" s="33"/>
      <c r="R500" s="40"/>
      <c r="S500" s="40"/>
      <c r="T500" s="40"/>
      <c r="U500" s="40"/>
      <c r="V500" s="40"/>
      <c r="W500" s="40"/>
    </row>
    <row r="501">
      <c r="F501" s="30"/>
      <c r="G501" s="30"/>
      <c r="H501" s="30"/>
      <c r="I501" s="30"/>
      <c r="J501" s="30"/>
      <c r="K501" s="30"/>
      <c r="L501" s="30"/>
      <c r="M501" s="32"/>
      <c r="N501" s="33"/>
      <c r="O501" s="58"/>
      <c r="R501" s="40"/>
      <c r="S501" s="40"/>
      <c r="T501" s="40"/>
      <c r="U501" s="40"/>
      <c r="V501" s="40"/>
      <c r="W501" s="40"/>
    </row>
    <row r="502">
      <c r="F502" s="30"/>
      <c r="G502" s="30"/>
      <c r="H502" s="30"/>
      <c r="I502" s="30"/>
      <c r="J502" s="30"/>
      <c r="K502" s="30"/>
      <c r="L502" s="30"/>
      <c r="M502" s="32"/>
      <c r="N502" s="33"/>
      <c r="O502" s="33"/>
      <c r="R502" s="40"/>
      <c r="S502" s="40"/>
      <c r="T502" s="40"/>
      <c r="U502" s="40"/>
      <c r="V502" s="40"/>
      <c r="W502" s="40"/>
    </row>
    <row r="503">
      <c r="F503" s="30"/>
      <c r="G503" s="30"/>
      <c r="H503" s="30"/>
      <c r="I503" s="30"/>
      <c r="J503" s="30"/>
      <c r="K503" s="30"/>
      <c r="L503" s="30"/>
      <c r="M503" s="32"/>
      <c r="N503" s="33"/>
      <c r="O503" s="33"/>
      <c r="R503" s="40"/>
      <c r="S503" s="40"/>
      <c r="T503" s="40"/>
      <c r="U503" s="40"/>
      <c r="V503" s="40"/>
      <c r="W503" s="40"/>
    </row>
    <row r="504">
      <c r="F504" s="30"/>
      <c r="G504" s="30"/>
      <c r="H504" s="30"/>
      <c r="I504" s="30"/>
      <c r="J504" s="30"/>
      <c r="K504" s="30"/>
      <c r="L504" s="30"/>
      <c r="M504" s="32"/>
      <c r="N504" s="33"/>
      <c r="O504" s="33"/>
      <c r="R504" s="40"/>
      <c r="S504" s="40"/>
      <c r="T504" s="40"/>
      <c r="U504" s="40"/>
      <c r="V504" s="40"/>
      <c r="W504" s="40"/>
    </row>
    <row r="505">
      <c r="F505" s="30"/>
      <c r="G505" s="30"/>
      <c r="H505" s="30"/>
      <c r="I505" s="30"/>
      <c r="J505" s="30"/>
      <c r="K505" s="30"/>
      <c r="L505" s="30"/>
      <c r="M505" s="32"/>
      <c r="N505" s="33"/>
      <c r="O505" s="33"/>
      <c r="R505" s="40"/>
      <c r="S505" s="40"/>
      <c r="T505" s="40"/>
      <c r="U505" s="40"/>
      <c r="V505" s="40"/>
      <c r="W505" s="40"/>
    </row>
    <row r="506">
      <c r="F506" s="30"/>
      <c r="G506" s="30"/>
      <c r="H506" s="30"/>
      <c r="I506" s="30"/>
      <c r="J506" s="30"/>
      <c r="K506" s="30"/>
      <c r="L506" s="30"/>
      <c r="M506" s="32"/>
      <c r="N506" s="33"/>
      <c r="O506" s="33"/>
      <c r="R506" s="40"/>
      <c r="S506" s="40"/>
      <c r="T506" s="40"/>
      <c r="U506" s="40"/>
      <c r="V506" s="40"/>
      <c r="W506" s="40"/>
    </row>
    <row r="507">
      <c r="F507" s="30"/>
      <c r="G507" s="30"/>
      <c r="H507" s="30"/>
      <c r="I507" s="30"/>
      <c r="J507" s="30"/>
      <c r="K507" s="30"/>
      <c r="L507" s="30"/>
      <c r="M507" s="32"/>
      <c r="N507" s="33"/>
      <c r="O507" s="33"/>
      <c r="R507" s="40"/>
      <c r="S507" s="40"/>
      <c r="T507" s="40"/>
      <c r="U507" s="40"/>
      <c r="V507" s="40"/>
      <c r="W507" s="40"/>
    </row>
    <row r="508">
      <c r="F508" s="30"/>
      <c r="G508" s="30"/>
      <c r="H508" s="30"/>
      <c r="I508" s="30"/>
      <c r="J508" s="30"/>
      <c r="K508" s="30"/>
      <c r="L508" s="30"/>
      <c r="M508" s="32"/>
      <c r="N508" s="33"/>
      <c r="O508" s="58"/>
      <c r="R508" s="40"/>
      <c r="S508" s="40"/>
      <c r="T508" s="40"/>
      <c r="U508" s="40"/>
      <c r="V508" s="40"/>
      <c r="W508" s="40"/>
    </row>
    <row r="509">
      <c r="F509" s="30"/>
      <c r="G509" s="30"/>
      <c r="H509" s="30"/>
      <c r="I509" s="30"/>
      <c r="J509" s="30"/>
      <c r="K509" s="30"/>
      <c r="L509" s="30"/>
      <c r="M509" s="32"/>
      <c r="N509" s="33"/>
      <c r="O509" s="33"/>
      <c r="R509" s="40"/>
      <c r="S509" s="40"/>
      <c r="T509" s="40"/>
      <c r="U509" s="40"/>
      <c r="V509" s="40"/>
      <c r="W509" s="40"/>
    </row>
    <row r="510">
      <c r="F510" s="30"/>
      <c r="G510" s="30"/>
      <c r="H510" s="30"/>
      <c r="I510" s="30"/>
      <c r="J510" s="30"/>
      <c r="K510" s="30"/>
      <c r="L510" s="30"/>
      <c r="M510" s="32"/>
      <c r="N510" s="33"/>
      <c r="O510" s="33"/>
      <c r="R510" s="40"/>
      <c r="S510" s="40"/>
      <c r="T510" s="40"/>
      <c r="U510" s="40"/>
      <c r="V510" s="40"/>
      <c r="W510" s="40"/>
    </row>
    <row r="511">
      <c r="F511" s="30"/>
      <c r="G511" s="30"/>
      <c r="H511" s="30"/>
      <c r="I511" s="30"/>
      <c r="J511" s="30"/>
      <c r="K511" s="30"/>
      <c r="L511" s="30"/>
      <c r="M511" s="32"/>
      <c r="N511" s="33"/>
      <c r="O511" s="33"/>
      <c r="R511" s="40"/>
      <c r="S511" s="40"/>
      <c r="T511" s="40"/>
      <c r="U511" s="40"/>
      <c r="V511" s="40"/>
      <c r="W511" s="40"/>
    </row>
    <row r="512">
      <c r="F512" s="30"/>
      <c r="G512" s="30"/>
      <c r="H512" s="30"/>
      <c r="I512" s="30"/>
      <c r="J512" s="30"/>
      <c r="K512" s="30"/>
      <c r="L512" s="30"/>
      <c r="M512" s="32"/>
      <c r="N512" s="33"/>
      <c r="O512" s="33"/>
      <c r="R512" s="40"/>
      <c r="S512" s="40"/>
      <c r="T512" s="40"/>
      <c r="U512" s="40"/>
      <c r="V512" s="40"/>
      <c r="W512" s="40"/>
    </row>
    <row r="513">
      <c r="F513" s="30"/>
      <c r="G513" s="30"/>
      <c r="H513" s="30"/>
      <c r="I513" s="30"/>
      <c r="J513" s="30"/>
      <c r="K513" s="30"/>
      <c r="L513" s="30"/>
      <c r="M513" s="32"/>
      <c r="N513" s="33"/>
      <c r="O513" s="33"/>
      <c r="R513" s="40"/>
      <c r="S513" s="40"/>
      <c r="T513" s="40"/>
      <c r="U513" s="40"/>
      <c r="V513" s="40"/>
      <c r="W513" s="40"/>
    </row>
    <row r="514">
      <c r="F514" s="30"/>
      <c r="G514" s="30"/>
      <c r="H514" s="30"/>
      <c r="I514" s="30"/>
      <c r="J514" s="30"/>
      <c r="K514" s="30"/>
      <c r="L514" s="30"/>
      <c r="M514" s="32"/>
      <c r="N514" s="33"/>
      <c r="O514" s="33"/>
      <c r="R514" s="40"/>
      <c r="S514" s="40"/>
      <c r="T514" s="40"/>
      <c r="U514" s="40"/>
      <c r="V514" s="40"/>
      <c r="W514" s="40"/>
    </row>
    <row r="515">
      <c r="F515" s="30"/>
      <c r="G515" s="30"/>
      <c r="H515" s="30"/>
      <c r="I515" s="30"/>
      <c r="J515" s="30"/>
      <c r="K515" s="30"/>
      <c r="L515" s="30"/>
      <c r="M515" s="32"/>
      <c r="N515" s="33"/>
      <c r="O515" s="33"/>
      <c r="R515" s="40"/>
      <c r="S515" s="40"/>
      <c r="T515" s="40"/>
      <c r="U515" s="40"/>
      <c r="V515" s="40"/>
      <c r="W515" s="40"/>
    </row>
    <row r="516">
      <c r="F516" s="30"/>
      <c r="G516" s="30"/>
      <c r="H516" s="30"/>
      <c r="I516" s="30"/>
      <c r="J516" s="30"/>
      <c r="K516" s="30"/>
      <c r="L516" s="30"/>
      <c r="M516" s="32"/>
      <c r="N516" s="33"/>
      <c r="O516" s="33"/>
      <c r="R516" s="40"/>
      <c r="S516" s="40"/>
      <c r="T516" s="40"/>
      <c r="U516" s="40"/>
      <c r="V516" s="40"/>
      <c r="W516" s="40"/>
    </row>
    <row r="517">
      <c r="F517" s="30"/>
      <c r="G517" s="30"/>
      <c r="H517" s="30"/>
      <c r="I517" s="30"/>
      <c r="J517" s="30"/>
      <c r="K517" s="30"/>
      <c r="L517" s="30"/>
      <c r="M517" s="32"/>
      <c r="N517" s="33"/>
      <c r="O517" s="33"/>
      <c r="R517" s="40"/>
      <c r="S517" s="40"/>
      <c r="T517" s="40"/>
      <c r="U517" s="40"/>
      <c r="V517" s="40"/>
      <c r="W517" s="40"/>
    </row>
    <row r="518">
      <c r="F518" s="30"/>
      <c r="G518" s="30"/>
      <c r="H518" s="30"/>
      <c r="I518" s="30"/>
      <c r="J518" s="30"/>
      <c r="K518" s="30"/>
      <c r="L518" s="30"/>
      <c r="M518" s="32"/>
      <c r="N518" s="33"/>
      <c r="O518" s="33"/>
      <c r="R518" s="40"/>
      <c r="S518" s="40"/>
      <c r="T518" s="40"/>
      <c r="U518" s="40"/>
      <c r="V518" s="40"/>
      <c r="W518" s="40"/>
    </row>
    <row r="519">
      <c r="F519" s="30"/>
      <c r="G519" s="30"/>
      <c r="H519" s="30"/>
      <c r="I519" s="30"/>
      <c r="J519" s="30"/>
      <c r="K519" s="30"/>
      <c r="L519" s="30"/>
      <c r="M519" s="32"/>
      <c r="N519" s="33"/>
      <c r="O519" s="58"/>
      <c r="R519" s="40"/>
      <c r="S519" s="40"/>
      <c r="T519" s="40"/>
      <c r="U519" s="40"/>
      <c r="V519" s="40"/>
      <c r="W519" s="40"/>
    </row>
    <row r="520">
      <c r="F520" s="30"/>
      <c r="G520" s="30"/>
      <c r="H520" s="30"/>
      <c r="I520" s="30"/>
      <c r="J520" s="30"/>
      <c r="K520" s="30"/>
      <c r="L520" s="30"/>
      <c r="M520" s="32"/>
      <c r="N520" s="33"/>
      <c r="O520" s="33"/>
      <c r="R520" s="40"/>
      <c r="S520" s="40"/>
      <c r="T520" s="40"/>
      <c r="U520" s="40"/>
      <c r="V520" s="40"/>
      <c r="W520" s="40"/>
    </row>
    <row r="521">
      <c r="F521" s="30"/>
      <c r="G521" s="30"/>
      <c r="H521" s="30"/>
      <c r="I521" s="30"/>
      <c r="J521" s="30"/>
      <c r="K521" s="30"/>
      <c r="L521" s="30"/>
      <c r="M521" s="32"/>
      <c r="N521" s="33"/>
      <c r="O521" s="64"/>
      <c r="R521" s="40"/>
      <c r="S521" s="40"/>
      <c r="T521" s="40"/>
      <c r="U521" s="40"/>
      <c r="V521" s="40"/>
      <c r="W521" s="40"/>
    </row>
    <row r="522">
      <c r="F522" s="30"/>
      <c r="G522" s="30"/>
      <c r="H522" s="30"/>
      <c r="I522" s="30"/>
      <c r="J522" s="30"/>
      <c r="K522" s="30"/>
      <c r="L522" s="30"/>
      <c r="M522" s="32"/>
      <c r="N522" s="33"/>
      <c r="O522" s="33"/>
      <c r="R522" s="40"/>
      <c r="S522" s="40"/>
      <c r="T522" s="40"/>
      <c r="U522" s="40"/>
      <c r="V522" s="40"/>
      <c r="W522" s="40"/>
    </row>
    <row r="523">
      <c r="F523" s="30"/>
      <c r="G523" s="30"/>
      <c r="H523" s="30"/>
      <c r="I523" s="30"/>
      <c r="J523" s="30"/>
      <c r="K523" s="30"/>
      <c r="L523" s="30"/>
      <c r="M523" s="32"/>
      <c r="N523" s="33"/>
      <c r="O523" s="33"/>
      <c r="R523" s="40"/>
      <c r="S523" s="40"/>
      <c r="T523" s="40"/>
      <c r="U523" s="40"/>
      <c r="V523" s="40"/>
      <c r="W523" s="40"/>
    </row>
    <row r="524">
      <c r="F524" s="30"/>
      <c r="G524" s="30"/>
      <c r="H524" s="30"/>
      <c r="I524" s="30"/>
      <c r="J524" s="30"/>
      <c r="K524" s="30"/>
      <c r="L524" s="30"/>
      <c r="M524" s="32"/>
      <c r="N524" s="33"/>
      <c r="O524" s="64"/>
      <c r="R524" s="40"/>
      <c r="S524" s="40"/>
      <c r="T524" s="40"/>
      <c r="U524" s="40"/>
      <c r="V524" s="40"/>
      <c r="W524" s="40"/>
    </row>
    <row r="525">
      <c r="F525" s="30"/>
      <c r="G525" s="30"/>
      <c r="H525" s="30"/>
      <c r="I525" s="30"/>
      <c r="J525" s="30"/>
      <c r="K525" s="30"/>
      <c r="L525" s="30"/>
      <c r="M525" s="32"/>
      <c r="N525" s="33"/>
      <c r="O525" s="33"/>
      <c r="R525" s="40"/>
      <c r="S525" s="40"/>
      <c r="T525" s="40"/>
      <c r="U525" s="40"/>
      <c r="V525" s="40"/>
      <c r="W525" s="40"/>
    </row>
    <row r="526">
      <c r="F526" s="30"/>
      <c r="G526" s="30"/>
      <c r="H526" s="30"/>
      <c r="I526" s="30"/>
      <c r="J526" s="30"/>
      <c r="K526" s="30"/>
      <c r="L526" s="30"/>
      <c r="M526" s="32"/>
      <c r="N526" s="33"/>
      <c r="O526" s="33"/>
      <c r="R526" s="40"/>
      <c r="S526" s="40"/>
      <c r="T526" s="40"/>
      <c r="U526" s="40"/>
      <c r="V526" s="40"/>
      <c r="W526" s="40"/>
    </row>
    <row r="527">
      <c r="F527" s="30"/>
      <c r="G527" s="30"/>
      <c r="H527" s="30"/>
      <c r="I527" s="30"/>
      <c r="J527" s="30"/>
      <c r="K527" s="30"/>
      <c r="L527" s="30"/>
      <c r="M527" s="32"/>
      <c r="N527" s="33"/>
      <c r="O527" s="33"/>
      <c r="R527" s="40"/>
      <c r="S527" s="40"/>
      <c r="T527" s="40"/>
      <c r="U527" s="40"/>
      <c r="V527" s="40"/>
      <c r="W527" s="40"/>
    </row>
    <row r="528">
      <c r="F528" s="30"/>
      <c r="G528" s="30"/>
      <c r="H528" s="30"/>
      <c r="I528" s="30"/>
      <c r="J528" s="30"/>
      <c r="K528" s="30"/>
      <c r="L528" s="30"/>
      <c r="M528" s="32"/>
      <c r="N528" s="33"/>
      <c r="O528" s="33"/>
      <c r="R528" s="40"/>
      <c r="S528" s="40"/>
      <c r="T528" s="40"/>
      <c r="U528" s="40"/>
      <c r="V528" s="40"/>
      <c r="W528" s="40"/>
    </row>
    <row r="529">
      <c r="F529" s="30"/>
      <c r="G529" s="30"/>
      <c r="H529" s="30"/>
      <c r="I529" s="30"/>
      <c r="J529" s="30"/>
      <c r="K529" s="30"/>
      <c r="L529" s="30"/>
      <c r="M529" s="32"/>
      <c r="N529" s="33"/>
      <c r="O529" s="33"/>
      <c r="R529" s="40"/>
      <c r="S529" s="40"/>
      <c r="T529" s="40"/>
      <c r="U529" s="40"/>
      <c r="V529" s="40"/>
      <c r="W529" s="40"/>
    </row>
    <row r="530">
      <c r="F530" s="30"/>
      <c r="G530" s="30"/>
      <c r="H530" s="30"/>
      <c r="I530" s="30"/>
      <c r="J530" s="30"/>
      <c r="K530" s="30"/>
      <c r="L530" s="30"/>
      <c r="M530" s="32"/>
      <c r="N530" s="33"/>
      <c r="O530" s="33"/>
      <c r="R530" s="40"/>
      <c r="S530" s="40"/>
      <c r="T530" s="40"/>
      <c r="U530" s="40"/>
      <c r="V530" s="40"/>
      <c r="W530" s="40"/>
    </row>
    <row r="531">
      <c r="F531" s="30"/>
      <c r="G531" s="30"/>
      <c r="H531" s="30"/>
      <c r="I531" s="30"/>
      <c r="J531" s="30"/>
      <c r="K531" s="30"/>
      <c r="L531" s="30"/>
      <c r="M531" s="32"/>
      <c r="N531" s="33"/>
      <c r="O531" s="33"/>
      <c r="R531" s="40"/>
      <c r="S531" s="40"/>
      <c r="T531" s="40"/>
      <c r="U531" s="40"/>
      <c r="V531" s="40"/>
      <c r="W531" s="40"/>
    </row>
    <row r="532">
      <c r="F532" s="30"/>
      <c r="G532" s="30"/>
      <c r="H532" s="30"/>
      <c r="I532" s="30"/>
      <c r="J532" s="30"/>
      <c r="K532" s="30"/>
      <c r="L532" s="30"/>
      <c r="M532" s="32"/>
      <c r="N532" s="33"/>
      <c r="O532" s="33"/>
      <c r="R532" s="40"/>
      <c r="S532" s="40"/>
      <c r="T532" s="40"/>
      <c r="U532" s="40"/>
      <c r="V532" s="40"/>
      <c r="W532" s="40"/>
    </row>
    <row r="533">
      <c r="F533" s="30"/>
      <c r="G533" s="30"/>
      <c r="H533" s="30"/>
      <c r="I533" s="30"/>
      <c r="J533" s="30"/>
      <c r="K533" s="30"/>
      <c r="L533" s="30"/>
      <c r="M533" s="32"/>
      <c r="N533" s="33"/>
      <c r="O533" s="33"/>
      <c r="R533" s="40"/>
      <c r="S533" s="40"/>
      <c r="T533" s="40"/>
      <c r="U533" s="40"/>
      <c r="V533" s="40"/>
      <c r="W533" s="40"/>
    </row>
    <row r="534">
      <c r="F534" s="30"/>
      <c r="G534" s="30"/>
      <c r="H534" s="30"/>
      <c r="I534" s="30"/>
      <c r="J534" s="30"/>
      <c r="K534" s="30"/>
      <c r="L534" s="30"/>
      <c r="M534" s="32"/>
      <c r="N534" s="33"/>
      <c r="O534" s="33"/>
      <c r="R534" s="40"/>
      <c r="S534" s="40"/>
      <c r="T534" s="40"/>
      <c r="U534" s="40"/>
      <c r="V534" s="40"/>
      <c r="W534" s="40"/>
    </row>
    <row r="535">
      <c r="F535" s="30"/>
      <c r="G535" s="30"/>
      <c r="H535" s="30"/>
      <c r="I535" s="30"/>
      <c r="J535" s="30"/>
      <c r="K535" s="30"/>
      <c r="L535" s="30"/>
      <c r="M535" s="32"/>
      <c r="N535" s="33"/>
      <c r="O535" s="33"/>
      <c r="R535" s="40"/>
      <c r="S535" s="40"/>
      <c r="T535" s="40"/>
      <c r="U535" s="40"/>
      <c r="V535" s="40"/>
      <c r="W535" s="40"/>
    </row>
    <row r="536">
      <c r="F536" s="30"/>
      <c r="G536" s="30"/>
      <c r="H536" s="30"/>
      <c r="I536" s="30"/>
      <c r="J536" s="30"/>
      <c r="K536" s="30"/>
      <c r="L536" s="30"/>
      <c r="M536" s="32"/>
      <c r="N536" s="33"/>
      <c r="O536" s="33"/>
      <c r="R536" s="40"/>
      <c r="S536" s="40"/>
      <c r="T536" s="40"/>
      <c r="U536" s="40"/>
      <c r="V536" s="40"/>
      <c r="W536" s="40"/>
    </row>
    <row r="537">
      <c r="F537" s="30"/>
      <c r="G537" s="30"/>
      <c r="H537" s="30"/>
      <c r="I537" s="30"/>
      <c r="J537" s="30"/>
      <c r="K537" s="30"/>
      <c r="L537" s="30"/>
      <c r="M537" s="32"/>
      <c r="N537" s="33"/>
      <c r="O537" s="64"/>
      <c r="R537" s="40"/>
      <c r="S537" s="40"/>
      <c r="T537" s="40"/>
      <c r="U537" s="40"/>
      <c r="V537" s="40"/>
      <c r="W537" s="40"/>
    </row>
    <row r="538">
      <c r="F538" s="30"/>
      <c r="G538" s="30"/>
      <c r="H538" s="30"/>
      <c r="I538" s="30"/>
      <c r="J538" s="30"/>
      <c r="K538" s="30"/>
      <c r="L538" s="30"/>
      <c r="M538" s="32"/>
      <c r="N538" s="33"/>
      <c r="O538" s="64"/>
      <c r="R538" s="40"/>
      <c r="S538" s="40"/>
      <c r="T538" s="40"/>
      <c r="U538" s="40"/>
      <c r="V538" s="40"/>
      <c r="W538" s="40"/>
    </row>
    <row r="539">
      <c r="F539" s="30"/>
      <c r="G539" s="30"/>
      <c r="H539" s="30"/>
      <c r="I539" s="30"/>
      <c r="J539" s="30"/>
      <c r="K539" s="30"/>
      <c r="L539" s="30"/>
      <c r="M539" s="32"/>
      <c r="N539" s="33"/>
      <c r="O539" s="64"/>
      <c r="R539" s="40"/>
      <c r="S539" s="40"/>
      <c r="T539" s="40"/>
      <c r="U539" s="40"/>
      <c r="V539" s="40"/>
      <c r="W539" s="40"/>
    </row>
    <row r="540">
      <c r="F540" s="30"/>
      <c r="G540" s="30"/>
      <c r="H540" s="30"/>
      <c r="I540" s="30"/>
      <c r="J540" s="30"/>
      <c r="K540" s="30"/>
      <c r="L540" s="30"/>
      <c r="M540" s="32"/>
      <c r="N540" s="33"/>
      <c r="O540" s="33"/>
      <c r="R540" s="40"/>
      <c r="S540" s="40"/>
      <c r="T540" s="40"/>
      <c r="U540" s="40"/>
      <c r="V540" s="40"/>
      <c r="W540" s="40"/>
    </row>
    <row r="541">
      <c r="F541" s="30"/>
      <c r="G541" s="30"/>
      <c r="H541" s="30"/>
      <c r="I541" s="30"/>
      <c r="J541" s="30"/>
      <c r="K541" s="30"/>
      <c r="L541" s="30"/>
      <c r="M541" s="32"/>
      <c r="N541" s="33"/>
      <c r="O541" s="33"/>
      <c r="R541" s="40"/>
      <c r="S541" s="40"/>
      <c r="T541" s="40"/>
      <c r="U541" s="40"/>
      <c r="V541" s="40"/>
      <c r="W541" s="40"/>
    </row>
    <row r="542">
      <c r="F542" s="30"/>
      <c r="G542" s="30"/>
      <c r="H542" s="30"/>
      <c r="I542" s="30"/>
      <c r="J542" s="30"/>
      <c r="K542" s="30"/>
      <c r="L542" s="30"/>
      <c r="M542" s="32"/>
      <c r="N542" s="33"/>
      <c r="O542" s="33"/>
      <c r="R542" s="40"/>
      <c r="S542" s="40"/>
      <c r="T542" s="40"/>
      <c r="U542" s="40"/>
      <c r="V542" s="40"/>
      <c r="W542" s="40"/>
    </row>
    <row r="543">
      <c r="F543" s="30"/>
      <c r="G543" s="30"/>
      <c r="H543" s="30"/>
      <c r="I543" s="30"/>
      <c r="J543" s="30"/>
      <c r="K543" s="30"/>
      <c r="L543" s="30"/>
      <c r="M543" s="32"/>
      <c r="N543" s="33"/>
      <c r="O543" s="33"/>
      <c r="R543" s="40"/>
      <c r="S543" s="40"/>
      <c r="T543" s="40"/>
      <c r="U543" s="40"/>
      <c r="V543" s="40"/>
      <c r="W543" s="40"/>
    </row>
    <row r="544">
      <c r="F544" s="30"/>
      <c r="G544" s="30"/>
      <c r="H544" s="30"/>
      <c r="I544" s="30"/>
      <c r="J544" s="30"/>
      <c r="K544" s="30"/>
      <c r="L544" s="30"/>
      <c r="M544" s="32"/>
      <c r="N544" s="33"/>
      <c r="O544" s="58"/>
      <c r="R544" s="40"/>
      <c r="S544" s="40"/>
      <c r="T544" s="40"/>
      <c r="U544" s="40"/>
      <c r="V544" s="40"/>
      <c r="W544" s="40"/>
    </row>
    <row r="545">
      <c r="F545" s="30"/>
      <c r="G545" s="30"/>
      <c r="H545" s="30"/>
      <c r="I545" s="30"/>
      <c r="J545" s="30"/>
      <c r="K545" s="30"/>
      <c r="L545" s="30"/>
      <c r="M545" s="32"/>
      <c r="N545" s="33"/>
      <c r="O545" s="33"/>
      <c r="R545" s="40"/>
      <c r="S545" s="40"/>
      <c r="T545" s="40"/>
      <c r="U545" s="40"/>
      <c r="V545" s="40"/>
      <c r="W545" s="40"/>
    </row>
    <row r="546">
      <c r="F546" s="30"/>
      <c r="G546" s="30"/>
      <c r="H546" s="30"/>
      <c r="I546" s="30"/>
      <c r="J546" s="30"/>
      <c r="K546" s="30"/>
      <c r="L546" s="30"/>
      <c r="M546" s="32"/>
      <c r="N546" s="33"/>
      <c r="O546" s="33"/>
      <c r="R546" s="40"/>
      <c r="S546" s="40"/>
      <c r="T546" s="40"/>
      <c r="U546" s="40"/>
      <c r="V546" s="40"/>
      <c r="W546" s="40"/>
    </row>
    <row r="547">
      <c r="F547" s="30"/>
      <c r="G547" s="30"/>
      <c r="H547" s="30"/>
      <c r="I547" s="30"/>
      <c r="J547" s="30"/>
      <c r="K547" s="30"/>
      <c r="L547" s="30"/>
      <c r="M547" s="32"/>
      <c r="N547" s="33"/>
      <c r="O547" s="64"/>
      <c r="R547" s="40"/>
      <c r="S547" s="40"/>
      <c r="T547" s="40"/>
      <c r="U547" s="40"/>
      <c r="V547" s="40"/>
      <c r="W547" s="40"/>
    </row>
    <row r="548">
      <c r="F548" s="30"/>
      <c r="G548" s="30"/>
      <c r="H548" s="30"/>
      <c r="I548" s="30"/>
      <c r="J548" s="30"/>
      <c r="K548" s="30"/>
      <c r="L548" s="30"/>
      <c r="M548" s="32"/>
      <c r="N548" s="33"/>
      <c r="O548" s="33"/>
      <c r="R548" s="40"/>
      <c r="S548" s="40"/>
      <c r="T548" s="40"/>
      <c r="U548" s="40"/>
      <c r="V548" s="40"/>
      <c r="W548" s="40"/>
    </row>
    <row r="549">
      <c r="F549" s="30"/>
      <c r="G549" s="30"/>
      <c r="H549" s="30"/>
      <c r="I549" s="30"/>
      <c r="J549" s="30"/>
      <c r="K549" s="30"/>
      <c r="L549" s="30"/>
      <c r="M549" s="32"/>
      <c r="N549" s="33"/>
      <c r="O549" s="33"/>
      <c r="R549" s="40"/>
      <c r="S549" s="40"/>
      <c r="T549" s="40"/>
      <c r="U549" s="40"/>
      <c r="V549" s="40"/>
      <c r="W549" s="40"/>
    </row>
    <row r="550">
      <c r="F550" s="30"/>
      <c r="G550" s="30"/>
      <c r="H550" s="30"/>
      <c r="I550" s="30"/>
      <c r="J550" s="30"/>
      <c r="K550" s="30"/>
      <c r="L550" s="30"/>
      <c r="M550" s="32"/>
      <c r="N550" s="33"/>
      <c r="O550" s="33"/>
      <c r="R550" s="40"/>
      <c r="S550" s="40"/>
      <c r="T550" s="40"/>
      <c r="U550" s="40"/>
      <c r="V550" s="40"/>
      <c r="W550" s="40"/>
    </row>
    <row r="551">
      <c r="F551" s="30"/>
      <c r="G551" s="30"/>
      <c r="H551" s="30"/>
      <c r="I551" s="30"/>
      <c r="J551" s="30"/>
      <c r="K551" s="30"/>
      <c r="L551" s="30"/>
      <c r="M551" s="32"/>
      <c r="N551" s="33"/>
      <c r="O551" s="64"/>
      <c r="R551" s="40"/>
      <c r="S551" s="40"/>
      <c r="T551" s="40"/>
      <c r="U551" s="40"/>
      <c r="V551" s="40"/>
      <c r="W551" s="40"/>
    </row>
    <row r="552">
      <c r="F552" s="30"/>
      <c r="G552" s="30"/>
      <c r="H552" s="30"/>
      <c r="I552" s="30"/>
      <c r="J552" s="30"/>
      <c r="K552" s="30"/>
      <c r="L552" s="30"/>
      <c r="M552" s="32"/>
      <c r="N552" s="33"/>
      <c r="O552" s="64"/>
      <c r="R552" s="40"/>
      <c r="S552" s="40"/>
      <c r="T552" s="40"/>
      <c r="U552" s="40"/>
      <c r="V552" s="40"/>
      <c r="W552" s="40"/>
    </row>
    <row r="553">
      <c r="F553" s="30"/>
      <c r="G553" s="30"/>
      <c r="H553" s="30"/>
      <c r="I553" s="30"/>
      <c r="J553" s="30"/>
      <c r="K553" s="30"/>
      <c r="L553" s="30"/>
      <c r="M553" s="32"/>
      <c r="N553" s="33"/>
      <c r="O553" s="33"/>
      <c r="R553" s="40"/>
      <c r="S553" s="40"/>
      <c r="T553" s="40"/>
      <c r="U553" s="40"/>
      <c r="V553" s="40"/>
      <c r="W553" s="40"/>
    </row>
    <row r="554">
      <c r="F554" s="30"/>
      <c r="G554" s="30"/>
      <c r="H554" s="30"/>
      <c r="I554" s="30"/>
      <c r="J554" s="30"/>
      <c r="K554" s="30"/>
      <c r="L554" s="30"/>
      <c r="M554" s="32"/>
      <c r="N554" s="33"/>
      <c r="O554" s="33"/>
      <c r="R554" s="40"/>
      <c r="S554" s="40"/>
      <c r="T554" s="40"/>
      <c r="U554" s="40"/>
      <c r="V554" s="40"/>
      <c r="W554" s="40"/>
    </row>
    <row r="555">
      <c r="F555" s="30"/>
      <c r="G555" s="30"/>
      <c r="H555" s="30"/>
      <c r="I555" s="30"/>
      <c r="J555" s="30"/>
      <c r="K555" s="30"/>
      <c r="L555" s="30"/>
      <c r="M555" s="32"/>
      <c r="N555" s="33"/>
      <c r="O555" s="58"/>
      <c r="R555" s="40"/>
      <c r="S555" s="40"/>
      <c r="T555" s="40"/>
      <c r="U555" s="40"/>
      <c r="V555" s="40"/>
      <c r="W555" s="40"/>
    </row>
    <row r="556">
      <c r="F556" s="30"/>
      <c r="G556" s="30"/>
      <c r="H556" s="30"/>
      <c r="I556" s="30"/>
      <c r="J556" s="30"/>
      <c r="K556" s="30"/>
      <c r="L556" s="30"/>
      <c r="M556" s="32"/>
      <c r="N556" s="33"/>
      <c r="O556" s="33"/>
      <c r="R556" s="40"/>
      <c r="S556" s="40"/>
      <c r="T556" s="40"/>
      <c r="U556" s="40"/>
      <c r="V556" s="40"/>
      <c r="W556" s="40"/>
    </row>
    <row r="557">
      <c r="F557" s="30"/>
      <c r="G557" s="30"/>
      <c r="H557" s="30"/>
      <c r="I557" s="30"/>
      <c r="J557" s="30"/>
      <c r="K557" s="30"/>
      <c r="L557" s="30"/>
      <c r="M557" s="32"/>
      <c r="N557" s="33"/>
      <c r="O557" s="33"/>
      <c r="R557" s="40"/>
      <c r="S557" s="40"/>
      <c r="T557" s="40"/>
      <c r="U557" s="40"/>
      <c r="V557" s="40"/>
      <c r="W557" s="40"/>
    </row>
    <row r="558">
      <c r="F558" s="30"/>
      <c r="G558" s="30"/>
      <c r="H558" s="30"/>
      <c r="I558" s="30"/>
      <c r="J558" s="30"/>
      <c r="K558" s="30"/>
      <c r="L558" s="30"/>
      <c r="M558" s="32"/>
      <c r="N558" s="33"/>
      <c r="O558" s="33"/>
      <c r="R558" s="40"/>
      <c r="S558" s="40"/>
      <c r="T558" s="40"/>
      <c r="U558" s="40"/>
      <c r="V558" s="40"/>
      <c r="W558" s="40"/>
    </row>
    <row r="559">
      <c r="F559" s="30"/>
      <c r="G559" s="30"/>
      <c r="H559" s="30"/>
      <c r="I559" s="30"/>
      <c r="J559" s="30"/>
      <c r="K559" s="30"/>
      <c r="L559" s="30"/>
      <c r="M559" s="32"/>
      <c r="N559" s="33"/>
      <c r="O559" s="33"/>
      <c r="R559" s="40"/>
      <c r="S559" s="40"/>
      <c r="T559" s="40"/>
      <c r="U559" s="40"/>
      <c r="V559" s="40"/>
      <c r="W559" s="40"/>
    </row>
    <row r="560">
      <c r="F560" s="30"/>
      <c r="G560" s="30"/>
      <c r="H560" s="30"/>
      <c r="I560" s="30"/>
      <c r="J560" s="30"/>
      <c r="K560" s="30"/>
      <c r="L560" s="30"/>
      <c r="M560" s="32"/>
      <c r="N560" s="33"/>
      <c r="O560" s="64"/>
      <c r="R560" s="40"/>
      <c r="S560" s="40"/>
      <c r="T560" s="40"/>
      <c r="U560" s="40"/>
      <c r="V560" s="40"/>
      <c r="W560" s="40"/>
    </row>
    <row r="561">
      <c r="F561" s="30"/>
      <c r="G561" s="30"/>
      <c r="H561" s="30"/>
      <c r="I561" s="30"/>
      <c r="J561" s="30"/>
      <c r="K561" s="30"/>
      <c r="L561" s="30"/>
      <c r="M561" s="32"/>
      <c r="N561" s="33"/>
      <c r="O561" s="33"/>
      <c r="R561" s="40"/>
      <c r="S561" s="40"/>
      <c r="T561" s="40"/>
      <c r="U561" s="40"/>
      <c r="V561" s="40"/>
      <c r="W561" s="40"/>
    </row>
    <row r="562">
      <c r="F562" s="30"/>
      <c r="G562" s="30"/>
      <c r="H562" s="30"/>
      <c r="I562" s="30"/>
      <c r="J562" s="30"/>
      <c r="K562" s="30"/>
      <c r="L562" s="30"/>
      <c r="M562" s="32"/>
      <c r="N562" s="33"/>
      <c r="O562" s="33"/>
      <c r="R562" s="40"/>
      <c r="S562" s="40"/>
      <c r="T562" s="40"/>
      <c r="U562" s="40"/>
      <c r="V562" s="40"/>
      <c r="W562" s="40"/>
    </row>
    <row r="563">
      <c r="F563" s="30"/>
      <c r="G563" s="30"/>
      <c r="H563" s="30"/>
      <c r="I563" s="30"/>
      <c r="J563" s="30"/>
      <c r="K563" s="30"/>
      <c r="L563" s="30"/>
      <c r="M563" s="32"/>
      <c r="N563" s="33"/>
      <c r="O563" s="33"/>
      <c r="R563" s="40"/>
      <c r="S563" s="40"/>
      <c r="T563" s="40"/>
      <c r="U563" s="40"/>
      <c r="V563" s="40"/>
      <c r="W563" s="40"/>
    </row>
    <row r="564">
      <c r="F564" s="30"/>
      <c r="G564" s="30"/>
      <c r="H564" s="30"/>
      <c r="I564" s="30"/>
      <c r="J564" s="30"/>
      <c r="K564" s="30"/>
      <c r="L564" s="30"/>
      <c r="M564" s="32"/>
      <c r="N564" s="33"/>
      <c r="O564" s="33"/>
      <c r="R564" s="40"/>
      <c r="S564" s="40"/>
      <c r="T564" s="40"/>
      <c r="U564" s="40"/>
      <c r="V564" s="40"/>
      <c r="W564" s="40"/>
    </row>
    <row r="565">
      <c r="F565" s="30"/>
      <c r="G565" s="30"/>
      <c r="H565" s="30"/>
      <c r="I565" s="30"/>
      <c r="J565" s="30"/>
      <c r="K565" s="30"/>
      <c r="L565" s="30"/>
      <c r="M565" s="32"/>
      <c r="N565" s="33"/>
      <c r="O565" s="33"/>
      <c r="R565" s="40"/>
      <c r="S565" s="40"/>
      <c r="T565" s="40"/>
      <c r="U565" s="40"/>
      <c r="V565" s="40"/>
      <c r="W565" s="40"/>
    </row>
    <row r="566">
      <c r="F566" s="30"/>
      <c r="G566" s="30"/>
      <c r="H566" s="30"/>
      <c r="I566" s="30"/>
      <c r="J566" s="30"/>
      <c r="K566" s="30"/>
      <c r="L566" s="30"/>
      <c r="M566" s="32"/>
      <c r="N566" s="33"/>
      <c r="O566" s="33"/>
      <c r="R566" s="40"/>
      <c r="S566" s="40"/>
      <c r="T566" s="40"/>
      <c r="U566" s="40"/>
      <c r="V566" s="40"/>
      <c r="W566" s="40"/>
    </row>
    <row r="567">
      <c r="F567" s="30"/>
      <c r="G567" s="30"/>
      <c r="H567" s="30"/>
      <c r="I567" s="30"/>
      <c r="J567" s="30"/>
      <c r="K567" s="30"/>
      <c r="L567" s="30"/>
      <c r="M567" s="32"/>
      <c r="N567" s="33"/>
      <c r="O567" s="33"/>
      <c r="R567" s="40"/>
      <c r="S567" s="40"/>
      <c r="T567" s="40"/>
      <c r="U567" s="40"/>
      <c r="V567" s="40"/>
      <c r="W567" s="40"/>
    </row>
    <row r="568">
      <c r="F568" s="30"/>
      <c r="G568" s="30"/>
      <c r="H568" s="30"/>
      <c r="I568" s="30"/>
      <c r="J568" s="30"/>
      <c r="K568" s="30"/>
      <c r="L568" s="30"/>
      <c r="M568" s="32"/>
      <c r="N568" s="33"/>
      <c r="O568" s="58"/>
      <c r="R568" s="40"/>
      <c r="S568" s="40"/>
      <c r="T568" s="40"/>
      <c r="U568" s="40"/>
      <c r="V568" s="40"/>
      <c r="W568" s="40"/>
    </row>
    <row r="569">
      <c r="F569" s="30"/>
      <c r="G569" s="30"/>
      <c r="H569" s="30"/>
      <c r="I569" s="30"/>
      <c r="J569" s="30"/>
      <c r="K569" s="30"/>
      <c r="L569" s="30"/>
      <c r="M569" s="32"/>
      <c r="N569" s="33"/>
      <c r="O569" s="33"/>
      <c r="R569" s="40"/>
      <c r="S569" s="40"/>
      <c r="T569" s="40"/>
      <c r="U569" s="40"/>
      <c r="V569" s="40"/>
      <c r="W569" s="40"/>
    </row>
    <row r="570">
      <c r="F570" s="30"/>
      <c r="G570" s="30"/>
      <c r="H570" s="30"/>
      <c r="I570" s="30"/>
      <c r="J570" s="30"/>
      <c r="K570" s="30"/>
      <c r="L570" s="30"/>
      <c r="M570" s="32"/>
      <c r="N570" s="33"/>
      <c r="O570" s="64"/>
      <c r="R570" s="40"/>
      <c r="S570" s="40"/>
      <c r="T570" s="40"/>
      <c r="U570" s="40"/>
      <c r="V570" s="40"/>
      <c r="W570" s="40"/>
    </row>
    <row r="571">
      <c r="F571" s="30"/>
      <c r="G571" s="30"/>
      <c r="H571" s="30"/>
      <c r="I571" s="30"/>
      <c r="J571" s="30"/>
      <c r="K571" s="30"/>
      <c r="L571" s="30"/>
      <c r="M571" s="32"/>
      <c r="N571" s="33"/>
      <c r="O571" s="33"/>
      <c r="R571" s="40"/>
      <c r="S571" s="40"/>
      <c r="T571" s="40"/>
      <c r="U571" s="40"/>
      <c r="V571" s="40"/>
      <c r="W571" s="40"/>
    </row>
    <row r="572">
      <c r="F572" s="30"/>
      <c r="G572" s="30"/>
      <c r="H572" s="30"/>
      <c r="I572" s="30"/>
      <c r="J572" s="30"/>
      <c r="K572" s="30"/>
      <c r="L572" s="30"/>
      <c r="M572" s="32"/>
      <c r="N572" s="33"/>
      <c r="O572" s="58"/>
      <c r="R572" s="40"/>
      <c r="S572" s="40"/>
      <c r="T572" s="40"/>
      <c r="U572" s="40"/>
      <c r="V572" s="40"/>
      <c r="W572" s="40"/>
    </row>
    <row r="573">
      <c r="F573" s="30"/>
      <c r="G573" s="30"/>
      <c r="H573" s="30"/>
      <c r="I573" s="30"/>
      <c r="J573" s="30"/>
      <c r="K573" s="30"/>
      <c r="L573" s="30"/>
      <c r="M573" s="32"/>
      <c r="N573" s="33"/>
      <c r="O573" s="33"/>
      <c r="R573" s="40"/>
      <c r="S573" s="40"/>
      <c r="T573" s="40"/>
      <c r="U573" s="40"/>
      <c r="V573" s="40"/>
      <c r="W573" s="40"/>
    </row>
    <row r="574">
      <c r="F574" s="30"/>
      <c r="G574" s="30"/>
      <c r="H574" s="30"/>
      <c r="I574" s="30"/>
      <c r="J574" s="30"/>
      <c r="K574" s="30"/>
      <c r="L574" s="30"/>
      <c r="M574" s="32"/>
      <c r="N574" s="33"/>
      <c r="O574" s="33"/>
      <c r="R574" s="40"/>
      <c r="S574" s="40"/>
      <c r="T574" s="40"/>
      <c r="U574" s="40"/>
      <c r="V574" s="40"/>
      <c r="W574" s="40"/>
    </row>
    <row r="575">
      <c r="F575" s="30"/>
      <c r="G575" s="30"/>
      <c r="H575" s="30"/>
      <c r="I575" s="30"/>
      <c r="J575" s="30"/>
      <c r="K575" s="30"/>
      <c r="L575" s="30"/>
      <c r="M575" s="32"/>
      <c r="N575" s="33"/>
      <c r="O575" s="64"/>
      <c r="R575" s="40"/>
      <c r="S575" s="40"/>
      <c r="T575" s="40"/>
      <c r="U575" s="40"/>
      <c r="V575" s="40"/>
      <c r="W575" s="40"/>
    </row>
    <row r="576">
      <c r="F576" s="30"/>
      <c r="G576" s="30"/>
      <c r="H576" s="30"/>
      <c r="I576" s="30"/>
      <c r="J576" s="30"/>
      <c r="K576" s="30"/>
      <c r="L576" s="30"/>
      <c r="M576" s="32"/>
      <c r="N576" s="33"/>
      <c r="O576" s="33"/>
      <c r="R576" s="40"/>
      <c r="S576" s="40"/>
      <c r="T576" s="40"/>
      <c r="U576" s="40"/>
      <c r="V576" s="40"/>
      <c r="W576" s="40"/>
    </row>
    <row r="577">
      <c r="F577" s="30"/>
      <c r="G577" s="30"/>
      <c r="H577" s="30"/>
      <c r="I577" s="30"/>
      <c r="J577" s="30"/>
      <c r="K577" s="30"/>
      <c r="L577" s="30"/>
      <c r="M577" s="32"/>
      <c r="N577" s="33"/>
      <c r="O577" s="33"/>
      <c r="R577" s="40"/>
      <c r="S577" s="40"/>
      <c r="T577" s="40"/>
      <c r="U577" s="40"/>
      <c r="V577" s="40"/>
      <c r="W577" s="40"/>
    </row>
    <row r="578">
      <c r="F578" s="30"/>
      <c r="G578" s="30"/>
      <c r="H578" s="30"/>
      <c r="I578" s="30"/>
      <c r="J578" s="30"/>
      <c r="K578" s="30"/>
      <c r="L578" s="30"/>
      <c r="M578" s="32"/>
      <c r="N578" s="33"/>
      <c r="O578" s="33"/>
      <c r="R578" s="40"/>
      <c r="S578" s="40"/>
      <c r="T578" s="40"/>
      <c r="U578" s="40"/>
      <c r="V578" s="40"/>
      <c r="W578" s="40"/>
    </row>
    <row r="579">
      <c r="F579" s="30"/>
      <c r="G579" s="30"/>
      <c r="H579" s="30"/>
      <c r="I579" s="30"/>
      <c r="J579" s="30"/>
      <c r="K579" s="30"/>
      <c r="L579" s="30"/>
      <c r="M579" s="32"/>
      <c r="N579" s="33"/>
      <c r="O579" s="64"/>
      <c r="R579" s="40"/>
      <c r="S579" s="40"/>
      <c r="T579" s="40"/>
      <c r="U579" s="40"/>
      <c r="V579" s="40"/>
      <c r="W579" s="40"/>
    </row>
    <row r="580">
      <c r="F580" s="30"/>
      <c r="G580" s="30"/>
      <c r="H580" s="30"/>
      <c r="I580" s="30"/>
      <c r="J580" s="30"/>
      <c r="K580" s="30"/>
      <c r="L580" s="30"/>
      <c r="M580" s="32"/>
      <c r="N580" s="33"/>
      <c r="O580" s="64"/>
      <c r="R580" s="40"/>
      <c r="S580" s="40"/>
      <c r="T580" s="40"/>
      <c r="U580" s="40"/>
      <c r="V580" s="40"/>
      <c r="W580" s="40"/>
    </row>
    <row r="581">
      <c r="F581" s="30"/>
      <c r="G581" s="30"/>
      <c r="H581" s="30"/>
      <c r="I581" s="30"/>
      <c r="J581" s="30"/>
      <c r="K581" s="30"/>
      <c r="L581" s="30"/>
      <c r="M581" s="32"/>
      <c r="N581" s="33"/>
      <c r="O581" s="58"/>
      <c r="R581" s="40"/>
      <c r="S581" s="40"/>
      <c r="T581" s="40"/>
      <c r="U581" s="40"/>
      <c r="V581" s="40"/>
      <c r="W581" s="40"/>
    </row>
    <row r="582">
      <c r="F582" s="30"/>
      <c r="G582" s="30"/>
      <c r="H582" s="30"/>
      <c r="I582" s="30"/>
      <c r="J582" s="30"/>
      <c r="K582" s="30"/>
      <c r="L582" s="30"/>
      <c r="M582" s="32"/>
      <c r="N582" s="33"/>
      <c r="O582" s="33"/>
      <c r="R582" s="40"/>
      <c r="S582" s="40"/>
      <c r="T582" s="40"/>
      <c r="U582" s="40"/>
      <c r="V582" s="40"/>
      <c r="W582" s="40"/>
    </row>
    <row r="583">
      <c r="F583" s="30"/>
      <c r="G583" s="30"/>
      <c r="H583" s="30"/>
      <c r="I583" s="30"/>
      <c r="J583" s="30"/>
      <c r="K583" s="30"/>
      <c r="L583" s="30"/>
      <c r="M583" s="32"/>
      <c r="N583" s="33"/>
      <c r="O583" s="33"/>
      <c r="R583" s="40"/>
      <c r="S583" s="40"/>
      <c r="T583" s="40"/>
      <c r="U583" s="40"/>
      <c r="V583" s="40"/>
      <c r="W583" s="40"/>
    </row>
    <row r="584">
      <c r="F584" s="30"/>
      <c r="G584" s="30"/>
      <c r="H584" s="30"/>
      <c r="I584" s="30"/>
      <c r="J584" s="30"/>
      <c r="K584" s="30"/>
      <c r="L584" s="30"/>
      <c r="M584" s="32"/>
      <c r="N584" s="33"/>
      <c r="O584" s="33"/>
      <c r="R584" s="40"/>
      <c r="S584" s="40"/>
      <c r="T584" s="40"/>
      <c r="U584" s="40"/>
      <c r="V584" s="40"/>
      <c r="W584" s="40"/>
    </row>
    <row r="585">
      <c r="F585" s="30"/>
      <c r="G585" s="30"/>
      <c r="H585" s="30"/>
      <c r="I585" s="30"/>
      <c r="J585" s="30"/>
      <c r="K585" s="30"/>
      <c r="L585" s="30"/>
      <c r="M585" s="32"/>
      <c r="N585" s="33"/>
      <c r="O585" s="33"/>
      <c r="R585" s="40"/>
      <c r="S585" s="40"/>
      <c r="T585" s="40"/>
      <c r="U585" s="40"/>
      <c r="V585" s="40"/>
      <c r="W585" s="40"/>
    </row>
    <row r="586">
      <c r="F586" s="30"/>
      <c r="G586" s="30"/>
      <c r="H586" s="30"/>
      <c r="I586" s="30"/>
      <c r="J586" s="30"/>
      <c r="K586" s="30"/>
      <c r="L586" s="30"/>
      <c r="M586" s="32"/>
      <c r="N586" s="33"/>
      <c r="O586" s="33"/>
      <c r="R586" s="40"/>
      <c r="S586" s="40"/>
      <c r="T586" s="40"/>
      <c r="U586" s="40"/>
      <c r="V586" s="40"/>
      <c r="W586" s="40"/>
    </row>
    <row r="587">
      <c r="F587" s="30"/>
      <c r="G587" s="30"/>
      <c r="H587" s="30"/>
      <c r="I587" s="30"/>
      <c r="J587" s="30"/>
      <c r="K587" s="30"/>
      <c r="L587" s="30"/>
      <c r="M587" s="32"/>
      <c r="N587" s="33"/>
      <c r="O587" s="58"/>
      <c r="R587" s="40"/>
      <c r="S587" s="40"/>
      <c r="T587" s="40"/>
      <c r="U587" s="40"/>
      <c r="V587" s="40"/>
      <c r="W587" s="40"/>
    </row>
    <row r="588">
      <c r="F588" s="30"/>
      <c r="G588" s="30"/>
      <c r="H588" s="30"/>
      <c r="I588" s="30"/>
      <c r="J588" s="30"/>
      <c r="K588" s="30"/>
      <c r="L588" s="30"/>
      <c r="M588" s="32"/>
      <c r="N588" s="33"/>
      <c r="O588" s="33"/>
      <c r="R588" s="40"/>
      <c r="S588" s="40"/>
      <c r="T588" s="40"/>
      <c r="U588" s="40"/>
      <c r="V588" s="40"/>
      <c r="W588" s="40"/>
    </row>
    <row r="589">
      <c r="F589" s="30"/>
      <c r="G589" s="30"/>
      <c r="H589" s="30"/>
      <c r="I589" s="30"/>
      <c r="J589" s="30"/>
      <c r="K589" s="30"/>
      <c r="L589" s="30"/>
      <c r="M589" s="32"/>
      <c r="N589" s="33"/>
      <c r="O589" s="33"/>
      <c r="R589" s="40"/>
      <c r="S589" s="40"/>
      <c r="T589" s="40"/>
      <c r="U589" s="40"/>
      <c r="V589" s="40"/>
      <c r="W589" s="40"/>
    </row>
    <row r="590">
      <c r="F590" s="30"/>
      <c r="G590" s="30"/>
      <c r="H590" s="30"/>
      <c r="I590" s="30"/>
      <c r="J590" s="30"/>
      <c r="K590" s="30"/>
      <c r="L590" s="30"/>
      <c r="M590" s="32"/>
      <c r="N590" s="33"/>
      <c r="O590" s="33"/>
      <c r="R590" s="40"/>
      <c r="S590" s="40"/>
      <c r="T590" s="40"/>
      <c r="U590" s="40"/>
      <c r="V590" s="40"/>
      <c r="W590" s="40"/>
    </row>
    <row r="591">
      <c r="F591" s="30"/>
      <c r="G591" s="30"/>
      <c r="H591" s="30"/>
      <c r="I591" s="30"/>
      <c r="J591" s="30"/>
      <c r="K591" s="30"/>
      <c r="L591" s="30"/>
      <c r="M591" s="32"/>
      <c r="N591" s="33"/>
      <c r="O591" s="33"/>
      <c r="R591" s="40"/>
      <c r="S591" s="40"/>
      <c r="T591" s="40"/>
      <c r="U591" s="40"/>
      <c r="V591" s="40"/>
      <c r="W591" s="40"/>
    </row>
    <row r="592">
      <c r="F592" s="30"/>
      <c r="G592" s="30"/>
      <c r="H592" s="30"/>
      <c r="I592" s="30"/>
      <c r="J592" s="30"/>
      <c r="K592" s="30"/>
      <c r="L592" s="30"/>
      <c r="M592" s="32"/>
      <c r="N592" s="33"/>
      <c r="O592" s="64"/>
      <c r="R592" s="40"/>
      <c r="S592" s="40"/>
      <c r="T592" s="40"/>
      <c r="U592" s="40"/>
      <c r="V592" s="40"/>
      <c r="W592" s="40"/>
    </row>
    <row r="593">
      <c r="F593" s="30"/>
      <c r="G593" s="30"/>
      <c r="H593" s="30"/>
      <c r="I593" s="30"/>
      <c r="J593" s="30"/>
      <c r="K593" s="30"/>
      <c r="L593" s="30"/>
      <c r="M593" s="32"/>
      <c r="N593" s="33"/>
      <c r="O593" s="33"/>
      <c r="R593" s="40"/>
      <c r="S593" s="40"/>
      <c r="T593" s="40"/>
      <c r="U593" s="40"/>
      <c r="V593" s="40"/>
      <c r="W593" s="40"/>
    </row>
    <row r="594">
      <c r="F594" s="30"/>
      <c r="G594" s="30"/>
      <c r="H594" s="30"/>
      <c r="I594" s="30"/>
      <c r="J594" s="30"/>
      <c r="K594" s="30"/>
      <c r="L594" s="30"/>
      <c r="M594" s="32"/>
      <c r="N594" s="33"/>
      <c r="O594" s="33"/>
      <c r="R594" s="40"/>
      <c r="S594" s="40"/>
      <c r="T594" s="40"/>
      <c r="U594" s="40"/>
      <c r="V594" s="40"/>
      <c r="W594" s="40"/>
    </row>
    <row r="595">
      <c r="F595" s="30"/>
      <c r="G595" s="30"/>
      <c r="H595" s="30"/>
      <c r="I595" s="30"/>
      <c r="J595" s="30"/>
      <c r="K595" s="30"/>
      <c r="L595" s="30"/>
      <c r="M595" s="32"/>
      <c r="N595" s="33"/>
      <c r="O595" s="33"/>
      <c r="R595" s="40"/>
      <c r="S595" s="40"/>
      <c r="T595" s="40"/>
      <c r="U595" s="40"/>
      <c r="V595" s="40"/>
      <c r="W595" s="40"/>
    </row>
    <row r="596">
      <c r="F596" s="30"/>
      <c r="G596" s="30"/>
      <c r="H596" s="30"/>
      <c r="I596" s="30"/>
      <c r="J596" s="30"/>
      <c r="K596" s="30"/>
      <c r="L596" s="30"/>
      <c r="M596" s="32"/>
      <c r="N596" s="33"/>
      <c r="O596" s="33"/>
      <c r="R596" s="40"/>
      <c r="S596" s="40"/>
      <c r="T596" s="40"/>
      <c r="U596" s="40"/>
      <c r="V596" s="40"/>
      <c r="W596" s="40"/>
    </row>
    <row r="597">
      <c r="F597" s="30"/>
      <c r="G597" s="30"/>
      <c r="H597" s="30"/>
      <c r="I597" s="30"/>
      <c r="J597" s="30"/>
      <c r="K597" s="30"/>
      <c r="L597" s="30"/>
      <c r="M597" s="32"/>
      <c r="N597" s="33"/>
      <c r="O597" s="33"/>
      <c r="R597" s="40"/>
      <c r="S597" s="40"/>
      <c r="T597" s="40"/>
      <c r="U597" s="40"/>
      <c r="V597" s="40"/>
      <c r="W597" s="40"/>
    </row>
    <row r="598">
      <c r="F598" s="30"/>
      <c r="G598" s="30"/>
      <c r="H598" s="30"/>
      <c r="I598" s="30"/>
      <c r="J598" s="30"/>
      <c r="K598" s="30"/>
      <c r="L598" s="30"/>
      <c r="M598" s="32"/>
      <c r="N598" s="33"/>
      <c r="O598" s="33"/>
      <c r="R598" s="40"/>
      <c r="S598" s="40"/>
      <c r="T598" s="40"/>
      <c r="U598" s="40"/>
      <c r="V598" s="40"/>
      <c r="W598" s="40"/>
    </row>
    <row r="599">
      <c r="F599" s="30"/>
      <c r="G599" s="30"/>
      <c r="H599" s="30"/>
      <c r="I599" s="30"/>
      <c r="J599" s="30"/>
      <c r="K599" s="30"/>
      <c r="L599" s="30"/>
      <c r="M599" s="32"/>
      <c r="N599" s="33"/>
      <c r="O599" s="33"/>
      <c r="R599" s="40"/>
      <c r="S599" s="40"/>
      <c r="T599" s="40"/>
      <c r="U599" s="40"/>
      <c r="V599" s="40"/>
      <c r="W599" s="40"/>
    </row>
    <row r="600">
      <c r="F600" s="30"/>
      <c r="G600" s="30"/>
      <c r="H600" s="30"/>
      <c r="I600" s="30"/>
      <c r="J600" s="30"/>
      <c r="K600" s="30"/>
      <c r="L600" s="30"/>
      <c r="M600" s="32"/>
      <c r="N600" s="33"/>
      <c r="O600" s="58"/>
      <c r="R600" s="40"/>
      <c r="S600" s="40"/>
      <c r="T600" s="40"/>
      <c r="U600" s="40"/>
      <c r="V600" s="40"/>
      <c r="W600" s="40"/>
    </row>
    <row r="601">
      <c r="F601" s="30"/>
      <c r="G601" s="30"/>
      <c r="H601" s="30"/>
      <c r="I601" s="30"/>
      <c r="J601" s="30"/>
      <c r="K601" s="30"/>
      <c r="L601" s="30"/>
      <c r="M601" s="32"/>
      <c r="N601" s="33"/>
      <c r="O601" s="33"/>
      <c r="R601" s="40"/>
      <c r="S601" s="40"/>
      <c r="T601" s="40"/>
      <c r="U601" s="40"/>
      <c r="V601" s="40"/>
      <c r="W601" s="40"/>
    </row>
    <row r="602">
      <c r="F602" s="30"/>
      <c r="G602" s="30"/>
      <c r="H602" s="30"/>
      <c r="I602" s="30"/>
      <c r="J602" s="30"/>
      <c r="K602" s="30"/>
      <c r="L602" s="30"/>
      <c r="M602" s="32"/>
      <c r="N602" s="33"/>
      <c r="O602" s="64"/>
      <c r="R602" s="40"/>
      <c r="S602" s="40"/>
      <c r="T602" s="40"/>
      <c r="U602" s="40"/>
      <c r="V602" s="40"/>
      <c r="W602" s="40"/>
    </row>
    <row r="603">
      <c r="F603" s="30"/>
      <c r="G603" s="30"/>
      <c r="H603" s="30"/>
      <c r="I603" s="30"/>
      <c r="J603" s="30"/>
      <c r="K603" s="30"/>
      <c r="L603" s="30"/>
      <c r="M603" s="32"/>
      <c r="N603" s="33"/>
      <c r="O603" s="58"/>
      <c r="R603" s="40"/>
      <c r="S603" s="40"/>
      <c r="T603" s="40"/>
      <c r="U603" s="40"/>
      <c r="V603" s="40"/>
      <c r="W603" s="40"/>
    </row>
    <row r="604">
      <c r="F604" s="30"/>
      <c r="G604" s="30"/>
      <c r="H604" s="30"/>
      <c r="I604" s="30"/>
      <c r="J604" s="30"/>
      <c r="K604" s="30"/>
      <c r="L604" s="30"/>
      <c r="M604" s="32"/>
      <c r="N604" s="33"/>
      <c r="O604" s="33"/>
      <c r="R604" s="40"/>
      <c r="S604" s="40"/>
      <c r="T604" s="40"/>
      <c r="U604" s="40"/>
      <c r="V604" s="40"/>
      <c r="W604" s="40"/>
    </row>
    <row r="605">
      <c r="F605" s="30"/>
      <c r="G605" s="30"/>
      <c r="H605" s="30"/>
      <c r="I605" s="30"/>
      <c r="J605" s="30"/>
      <c r="K605" s="30"/>
      <c r="L605" s="30"/>
      <c r="M605" s="32"/>
      <c r="N605" s="33"/>
      <c r="O605" s="64"/>
      <c r="R605" s="40"/>
      <c r="S605" s="40"/>
      <c r="T605" s="40"/>
      <c r="U605" s="40"/>
      <c r="V605" s="40"/>
      <c r="W605" s="40"/>
    </row>
    <row r="606">
      <c r="F606" s="30"/>
      <c r="G606" s="30"/>
      <c r="H606" s="30"/>
      <c r="I606" s="30"/>
      <c r="J606" s="30"/>
      <c r="K606" s="30"/>
      <c r="L606" s="30"/>
      <c r="M606" s="32"/>
      <c r="N606" s="33"/>
      <c r="O606" s="33"/>
      <c r="R606" s="40"/>
      <c r="S606" s="40"/>
      <c r="T606" s="40"/>
      <c r="U606" s="40"/>
      <c r="V606" s="40"/>
      <c r="W606" s="40"/>
    </row>
    <row r="607">
      <c r="F607" s="30"/>
      <c r="G607" s="30"/>
      <c r="H607" s="30"/>
      <c r="I607" s="30"/>
      <c r="J607" s="30"/>
      <c r="K607" s="30"/>
      <c r="L607" s="30"/>
      <c r="M607" s="32"/>
      <c r="N607" s="33"/>
      <c r="O607" s="64"/>
      <c r="R607" s="40"/>
      <c r="S607" s="40"/>
      <c r="T607" s="40"/>
      <c r="U607" s="40"/>
      <c r="V607" s="40"/>
      <c r="W607" s="40"/>
    </row>
    <row r="608">
      <c r="F608" s="30"/>
      <c r="G608" s="30"/>
      <c r="H608" s="30"/>
      <c r="I608" s="30"/>
      <c r="J608" s="30"/>
      <c r="K608" s="30"/>
      <c r="L608" s="30"/>
      <c r="M608" s="32"/>
      <c r="N608" s="33"/>
      <c r="O608" s="58"/>
      <c r="R608" s="40"/>
      <c r="S608" s="40"/>
      <c r="T608" s="40"/>
      <c r="U608" s="40"/>
      <c r="V608" s="40"/>
      <c r="W608" s="40"/>
    </row>
    <row r="609">
      <c r="F609" s="30"/>
      <c r="G609" s="30"/>
      <c r="H609" s="30"/>
      <c r="I609" s="30"/>
      <c r="J609" s="30"/>
      <c r="K609" s="30"/>
      <c r="L609" s="30"/>
      <c r="M609" s="32"/>
      <c r="N609" s="33"/>
      <c r="O609" s="33"/>
      <c r="R609" s="40"/>
      <c r="S609" s="40"/>
      <c r="T609" s="40"/>
      <c r="U609" s="40"/>
      <c r="V609" s="40"/>
      <c r="W609" s="40"/>
    </row>
    <row r="610">
      <c r="F610" s="30"/>
      <c r="G610" s="30"/>
      <c r="H610" s="30"/>
      <c r="I610" s="30"/>
      <c r="J610" s="30"/>
      <c r="K610" s="30"/>
      <c r="L610" s="30"/>
      <c r="M610" s="32"/>
      <c r="N610" s="33"/>
      <c r="O610" s="33"/>
      <c r="R610" s="40"/>
      <c r="S610" s="40"/>
      <c r="T610" s="40"/>
      <c r="U610" s="40"/>
      <c r="V610" s="40"/>
      <c r="W610" s="40"/>
    </row>
    <row r="611">
      <c r="F611" s="30"/>
      <c r="G611" s="30"/>
      <c r="H611" s="30"/>
      <c r="I611" s="30"/>
      <c r="J611" s="30"/>
      <c r="K611" s="30"/>
      <c r="L611" s="30"/>
      <c r="M611" s="32"/>
      <c r="N611" s="33"/>
      <c r="O611" s="33"/>
      <c r="R611" s="40"/>
      <c r="S611" s="40"/>
      <c r="T611" s="40"/>
      <c r="U611" s="40"/>
      <c r="V611" s="40"/>
      <c r="W611" s="40"/>
    </row>
    <row r="612">
      <c r="F612" s="30"/>
      <c r="G612" s="30"/>
      <c r="H612" s="30"/>
      <c r="I612" s="30"/>
      <c r="J612" s="30"/>
      <c r="K612" s="30"/>
      <c r="L612" s="30"/>
      <c r="M612" s="32"/>
      <c r="N612" s="33"/>
      <c r="O612" s="33"/>
      <c r="R612" s="40"/>
      <c r="S612" s="40"/>
      <c r="T612" s="40"/>
      <c r="U612" s="40"/>
      <c r="V612" s="40"/>
      <c r="W612" s="40"/>
    </row>
    <row r="613">
      <c r="F613" s="30"/>
      <c r="G613" s="30"/>
      <c r="H613" s="30"/>
      <c r="I613" s="30"/>
      <c r="J613" s="30"/>
      <c r="K613" s="30"/>
      <c r="L613" s="30"/>
      <c r="M613" s="32"/>
      <c r="N613" s="33"/>
      <c r="O613" s="64"/>
      <c r="R613" s="40"/>
      <c r="S613" s="40"/>
      <c r="T613" s="40"/>
      <c r="U613" s="40"/>
      <c r="V613" s="40"/>
      <c r="W613" s="40"/>
    </row>
    <row r="614">
      <c r="F614" s="30"/>
      <c r="G614" s="30"/>
      <c r="H614" s="30"/>
      <c r="I614" s="30"/>
      <c r="J614" s="30"/>
      <c r="K614" s="30"/>
      <c r="L614" s="30"/>
      <c r="M614" s="32"/>
      <c r="N614" s="33"/>
      <c r="O614" s="33"/>
      <c r="R614" s="40"/>
      <c r="S614" s="40"/>
      <c r="T614" s="40"/>
      <c r="U614" s="40"/>
      <c r="V614" s="40"/>
      <c r="W614" s="40"/>
    </row>
    <row r="615">
      <c r="F615" s="30"/>
      <c r="G615" s="30"/>
      <c r="H615" s="30"/>
      <c r="I615" s="30"/>
      <c r="J615" s="30"/>
      <c r="K615" s="30"/>
      <c r="L615" s="30"/>
      <c r="M615" s="32"/>
      <c r="N615" s="33"/>
      <c r="O615" s="58"/>
      <c r="R615" s="40"/>
      <c r="S615" s="40"/>
      <c r="T615" s="40"/>
      <c r="U615" s="40"/>
      <c r="V615" s="40"/>
      <c r="W615" s="40"/>
    </row>
    <row r="616">
      <c r="F616" s="30"/>
      <c r="G616" s="30"/>
      <c r="H616" s="30"/>
      <c r="I616" s="30"/>
      <c r="J616" s="30"/>
      <c r="K616" s="30"/>
      <c r="L616" s="30"/>
      <c r="M616" s="32"/>
      <c r="N616" s="33"/>
      <c r="O616" s="33"/>
      <c r="R616" s="40"/>
      <c r="S616" s="40"/>
      <c r="T616" s="40"/>
      <c r="U616" s="40"/>
      <c r="V616" s="40"/>
      <c r="W616" s="40"/>
    </row>
    <row r="617">
      <c r="F617" s="30"/>
      <c r="G617" s="30"/>
      <c r="H617" s="30"/>
      <c r="I617" s="30"/>
      <c r="J617" s="30"/>
      <c r="K617" s="30"/>
      <c r="L617" s="30"/>
      <c r="M617" s="32"/>
      <c r="N617" s="33"/>
      <c r="O617" s="33"/>
      <c r="R617" s="40"/>
      <c r="S617" s="40"/>
      <c r="T617" s="40"/>
      <c r="U617" s="40"/>
      <c r="V617" s="40"/>
      <c r="W617" s="40"/>
    </row>
    <row r="618">
      <c r="F618" s="30"/>
      <c r="G618" s="30"/>
      <c r="H618" s="30"/>
      <c r="I618" s="30"/>
      <c r="J618" s="30"/>
      <c r="K618" s="30"/>
      <c r="L618" s="30"/>
      <c r="M618" s="32"/>
      <c r="N618" s="33"/>
      <c r="O618" s="33"/>
      <c r="R618" s="40"/>
      <c r="S618" s="40"/>
      <c r="T618" s="40"/>
      <c r="U618" s="40"/>
      <c r="V618" s="40"/>
      <c r="W618" s="40"/>
    </row>
    <row r="619">
      <c r="F619" s="30"/>
      <c r="G619" s="30"/>
      <c r="H619" s="30"/>
      <c r="I619" s="30"/>
      <c r="J619" s="30"/>
      <c r="K619" s="30"/>
      <c r="L619" s="30"/>
      <c r="M619" s="32"/>
      <c r="N619" s="33"/>
      <c r="O619" s="33"/>
      <c r="R619" s="40"/>
      <c r="S619" s="40"/>
      <c r="T619" s="40"/>
      <c r="U619" s="40"/>
      <c r="V619" s="40"/>
      <c r="W619" s="40"/>
    </row>
    <row r="620">
      <c r="F620" s="30"/>
      <c r="G620" s="30"/>
      <c r="H620" s="30"/>
      <c r="I620" s="30"/>
      <c r="J620" s="30"/>
      <c r="K620" s="30"/>
      <c r="L620" s="30"/>
      <c r="M620" s="32"/>
      <c r="N620" s="33"/>
      <c r="O620" s="33"/>
      <c r="R620" s="40"/>
      <c r="S620" s="40"/>
      <c r="T620" s="40"/>
      <c r="U620" s="40"/>
      <c r="V620" s="40"/>
      <c r="W620" s="40"/>
    </row>
    <row r="621">
      <c r="F621" s="30"/>
      <c r="G621" s="30"/>
      <c r="H621" s="30"/>
      <c r="I621" s="30"/>
      <c r="J621" s="30"/>
      <c r="K621" s="30"/>
      <c r="L621" s="30"/>
      <c r="M621" s="32"/>
      <c r="N621" s="33"/>
      <c r="O621" s="33"/>
      <c r="R621" s="40"/>
      <c r="S621" s="40"/>
      <c r="T621" s="40"/>
      <c r="U621" s="40"/>
      <c r="V621" s="40"/>
      <c r="W621" s="40"/>
    </row>
    <row r="622">
      <c r="F622" s="30"/>
      <c r="G622" s="30"/>
      <c r="H622" s="30"/>
      <c r="I622" s="30"/>
      <c r="J622" s="30"/>
      <c r="K622" s="30"/>
      <c r="L622" s="30"/>
      <c r="M622" s="32"/>
      <c r="N622" s="33"/>
      <c r="O622" s="33"/>
      <c r="R622" s="40"/>
      <c r="S622" s="40"/>
      <c r="T622" s="40"/>
      <c r="U622" s="40"/>
      <c r="V622" s="40"/>
      <c r="W622" s="40"/>
    </row>
    <row r="623">
      <c r="F623" s="30"/>
      <c r="G623" s="30"/>
      <c r="H623" s="30"/>
      <c r="I623" s="30"/>
      <c r="J623" s="30"/>
      <c r="K623" s="30"/>
      <c r="L623" s="30"/>
      <c r="M623" s="32"/>
      <c r="N623" s="33"/>
      <c r="O623" s="33"/>
      <c r="R623" s="40"/>
      <c r="S623" s="40"/>
      <c r="T623" s="40"/>
      <c r="U623" s="40"/>
      <c r="V623" s="40"/>
      <c r="W623" s="40"/>
    </row>
    <row r="624">
      <c r="F624" s="30"/>
      <c r="G624" s="30"/>
      <c r="H624" s="30"/>
      <c r="I624" s="30"/>
      <c r="J624" s="30"/>
      <c r="K624" s="30"/>
      <c r="L624" s="30"/>
      <c r="M624" s="32"/>
      <c r="N624" s="33"/>
      <c r="O624" s="33"/>
      <c r="R624" s="40"/>
      <c r="S624" s="40"/>
      <c r="T624" s="40"/>
      <c r="U624" s="40"/>
      <c r="V624" s="40"/>
      <c r="W624" s="40"/>
    </row>
    <row r="625">
      <c r="F625" s="30"/>
      <c r="G625" s="30"/>
      <c r="H625" s="30"/>
      <c r="I625" s="30"/>
      <c r="J625" s="30"/>
      <c r="K625" s="30"/>
      <c r="L625" s="30"/>
      <c r="M625" s="32"/>
      <c r="N625" s="33"/>
      <c r="O625" s="33"/>
      <c r="R625" s="40"/>
      <c r="S625" s="40"/>
      <c r="T625" s="40"/>
      <c r="U625" s="40"/>
      <c r="V625" s="40"/>
      <c r="W625" s="40"/>
    </row>
    <row r="626">
      <c r="F626" s="30"/>
      <c r="G626" s="30"/>
      <c r="H626" s="30"/>
      <c r="I626" s="30"/>
      <c r="J626" s="30"/>
      <c r="K626" s="30"/>
      <c r="L626" s="30"/>
      <c r="M626" s="32"/>
      <c r="N626" s="33"/>
      <c r="O626" s="33"/>
      <c r="R626" s="40"/>
      <c r="S626" s="40"/>
      <c r="T626" s="40"/>
      <c r="U626" s="40"/>
      <c r="V626" s="40"/>
      <c r="W626" s="40"/>
    </row>
    <row r="627">
      <c r="F627" s="30"/>
      <c r="G627" s="30"/>
      <c r="H627" s="30"/>
      <c r="I627" s="30"/>
      <c r="J627" s="30"/>
      <c r="K627" s="30"/>
      <c r="L627" s="30"/>
      <c r="M627" s="32"/>
      <c r="N627" s="33"/>
      <c r="O627" s="33"/>
      <c r="R627" s="40"/>
      <c r="S627" s="40"/>
      <c r="T627" s="40"/>
      <c r="U627" s="40"/>
      <c r="V627" s="40"/>
      <c r="W627" s="40"/>
    </row>
    <row r="628">
      <c r="F628" s="30"/>
      <c r="G628" s="30"/>
      <c r="H628" s="30"/>
      <c r="I628" s="30"/>
      <c r="J628" s="30"/>
      <c r="K628" s="30"/>
      <c r="L628" s="30"/>
      <c r="M628" s="32"/>
      <c r="N628" s="33"/>
      <c r="O628" s="33"/>
      <c r="R628" s="40"/>
      <c r="S628" s="40"/>
      <c r="T628" s="40"/>
      <c r="U628" s="40"/>
      <c r="V628" s="40"/>
      <c r="W628" s="40"/>
    </row>
    <row r="629">
      <c r="F629" s="30"/>
      <c r="G629" s="30"/>
      <c r="H629" s="30"/>
      <c r="I629" s="30"/>
      <c r="J629" s="30"/>
      <c r="K629" s="30"/>
      <c r="L629" s="30"/>
      <c r="M629" s="32"/>
      <c r="N629" s="33"/>
      <c r="O629" s="33"/>
      <c r="R629" s="40"/>
      <c r="S629" s="40"/>
      <c r="T629" s="40"/>
      <c r="U629" s="40"/>
      <c r="V629" s="40"/>
      <c r="W629" s="40"/>
    </row>
    <row r="630">
      <c r="F630" s="30"/>
      <c r="G630" s="30"/>
      <c r="H630" s="30"/>
      <c r="I630" s="30"/>
      <c r="J630" s="30"/>
      <c r="K630" s="30"/>
      <c r="L630" s="30"/>
      <c r="M630" s="32"/>
      <c r="N630" s="33"/>
      <c r="O630" s="33"/>
      <c r="R630" s="40"/>
      <c r="S630" s="40"/>
      <c r="T630" s="40"/>
      <c r="U630" s="40"/>
      <c r="V630" s="40"/>
      <c r="W630" s="40"/>
    </row>
    <row r="631">
      <c r="F631" s="30"/>
      <c r="G631" s="30"/>
      <c r="H631" s="30"/>
      <c r="I631" s="30"/>
      <c r="J631" s="30"/>
      <c r="K631" s="30"/>
      <c r="L631" s="30"/>
      <c r="M631" s="32"/>
      <c r="N631" s="33"/>
      <c r="O631" s="64"/>
      <c r="R631" s="40"/>
      <c r="S631" s="40"/>
      <c r="T631" s="40"/>
      <c r="U631" s="40"/>
      <c r="V631" s="40"/>
      <c r="W631" s="40"/>
    </row>
    <row r="632">
      <c r="F632" s="30"/>
      <c r="G632" s="30"/>
      <c r="H632" s="30"/>
      <c r="I632" s="30"/>
      <c r="J632" s="30"/>
      <c r="K632" s="30"/>
      <c r="L632" s="30"/>
      <c r="M632" s="32"/>
      <c r="N632" s="33"/>
      <c r="O632" s="33"/>
      <c r="R632" s="40"/>
      <c r="S632" s="40"/>
      <c r="T632" s="40"/>
      <c r="U632" s="40"/>
      <c r="V632" s="40"/>
      <c r="W632" s="40"/>
    </row>
    <row r="633">
      <c r="F633" s="30"/>
      <c r="G633" s="30"/>
      <c r="H633" s="30"/>
      <c r="I633" s="30"/>
      <c r="J633" s="30"/>
      <c r="K633" s="30"/>
      <c r="L633" s="30"/>
      <c r="M633" s="32"/>
      <c r="N633" s="33"/>
      <c r="O633" s="33"/>
      <c r="R633" s="40"/>
      <c r="S633" s="40"/>
      <c r="T633" s="40"/>
      <c r="U633" s="40"/>
      <c r="V633" s="40"/>
      <c r="W633" s="40"/>
    </row>
    <row r="634">
      <c r="F634" s="30"/>
      <c r="G634" s="30"/>
      <c r="H634" s="30"/>
      <c r="I634" s="30"/>
      <c r="J634" s="30"/>
      <c r="K634" s="30"/>
      <c r="L634" s="30"/>
      <c r="M634" s="32"/>
      <c r="N634" s="33"/>
      <c r="O634" s="33"/>
      <c r="R634" s="40"/>
      <c r="S634" s="40"/>
      <c r="T634" s="40"/>
      <c r="U634" s="40"/>
      <c r="V634" s="40"/>
      <c r="W634" s="40"/>
    </row>
    <row r="635">
      <c r="F635" s="30"/>
      <c r="G635" s="30"/>
      <c r="H635" s="30"/>
      <c r="I635" s="30"/>
      <c r="J635" s="30"/>
      <c r="K635" s="30"/>
      <c r="L635" s="30"/>
      <c r="M635" s="32"/>
      <c r="N635" s="33"/>
      <c r="O635" s="33"/>
      <c r="R635" s="40"/>
      <c r="S635" s="40"/>
      <c r="T635" s="40"/>
      <c r="U635" s="40"/>
      <c r="V635" s="40"/>
      <c r="W635" s="40"/>
    </row>
    <row r="636">
      <c r="F636" s="30"/>
      <c r="G636" s="30"/>
      <c r="H636" s="30"/>
      <c r="I636" s="30"/>
      <c r="J636" s="30"/>
      <c r="K636" s="30"/>
      <c r="L636" s="30"/>
      <c r="M636" s="32"/>
      <c r="N636" s="33"/>
      <c r="O636" s="33"/>
      <c r="R636" s="40"/>
      <c r="S636" s="40"/>
      <c r="T636" s="40"/>
      <c r="U636" s="40"/>
      <c r="V636" s="40"/>
      <c r="W636" s="40"/>
    </row>
    <row r="637">
      <c r="F637" s="30"/>
      <c r="G637" s="30"/>
      <c r="H637" s="30"/>
      <c r="I637" s="30"/>
      <c r="J637" s="30"/>
      <c r="K637" s="30"/>
      <c r="L637" s="30"/>
      <c r="M637" s="32"/>
      <c r="N637" s="33"/>
      <c r="O637" s="33"/>
      <c r="R637" s="40"/>
      <c r="S637" s="40"/>
      <c r="T637" s="40"/>
      <c r="U637" s="40"/>
      <c r="V637" s="40"/>
      <c r="W637" s="40"/>
    </row>
    <row r="638">
      <c r="F638" s="30"/>
      <c r="G638" s="30"/>
      <c r="H638" s="30"/>
      <c r="I638" s="30"/>
      <c r="J638" s="30"/>
      <c r="K638" s="30"/>
      <c r="L638" s="30"/>
      <c r="M638" s="32"/>
      <c r="N638" s="33"/>
      <c r="O638" s="33"/>
      <c r="R638" s="40"/>
      <c r="S638" s="40"/>
      <c r="T638" s="40"/>
      <c r="U638" s="40"/>
      <c r="V638" s="40"/>
      <c r="W638" s="40"/>
    </row>
    <row r="639">
      <c r="F639" s="30"/>
      <c r="G639" s="30"/>
      <c r="H639" s="30"/>
      <c r="I639" s="30"/>
      <c r="J639" s="30"/>
      <c r="K639" s="30"/>
      <c r="L639" s="30"/>
      <c r="M639" s="32"/>
      <c r="N639" s="33"/>
      <c r="O639" s="33"/>
      <c r="R639" s="40"/>
      <c r="S639" s="40"/>
      <c r="T639" s="40"/>
      <c r="U639" s="40"/>
      <c r="V639" s="40"/>
      <c r="W639" s="40"/>
    </row>
    <row r="640">
      <c r="F640" s="30"/>
      <c r="G640" s="30"/>
      <c r="H640" s="30"/>
      <c r="I640" s="30"/>
      <c r="J640" s="30"/>
      <c r="K640" s="30"/>
      <c r="L640" s="30"/>
      <c r="M640" s="32"/>
      <c r="N640" s="33"/>
      <c r="O640" s="33"/>
      <c r="R640" s="40"/>
      <c r="S640" s="40"/>
      <c r="T640" s="40"/>
      <c r="U640" s="40"/>
      <c r="V640" s="40"/>
      <c r="W640" s="40"/>
    </row>
    <row r="641">
      <c r="F641" s="30"/>
      <c r="G641" s="30"/>
      <c r="H641" s="30"/>
      <c r="I641" s="30"/>
      <c r="J641" s="30"/>
      <c r="K641" s="30"/>
      <c r="L641" s="30"/>
      <c r="M641" s="32"/>
      <c r="N641" s="33"/>
      <c r="O641" s="33"/>
      <c r="R641" s="40"/>
      <c r="S641" s="40"/>
      <c r="T641" s="40"/>
      <c r="U641" s="40"/>
      <c r="V641" s="40"/>
      <c r="W641" s="40"/>
    </row>
    <row r="642">
      <c r="F642" s="30"/>
      <c r="G642" s="30"/>
      <c r="H642" s="30"/>
      <c r="I642" s="30"/>
      <c r="J642" s="30"/>
      <c r="K642" s="30"/>
      <c r="L642" s="30"/>
      <c r="M642" s="32"/>
      <c r="N642" s="33"/>
      <c r="O642" s="64"/>
      <c r="R642" s="40"/>
      <c r="S642" s="40"/>
      <c r="T642" s="40"/>
      <c r="U642" s="40"/>
      <c r="V642" s="40"/>
      <c r="W642" s="40"/>
    </row>
    <row r="643">
      <c r="F643" s="30"/>
      <c r="G643" s="30"/>
      <c r="H643" s="30"/>
      <c r="I643" s="30"/>
      <c r="J643" s="30"/>
      <c r="K643" s="30"/>
      <c r="L643" s="30"/>
      <c r="M643" s="32"/>
      <c r="N643" s="33"/>
      <c r="O643" s="33"/>
      <c r="R643" s="40"/>
      <c r="S643" s="40"/>
      <c r="T643" s="40"/>
      <c r="U643" s="40"/>
      <c r="V643" s="40"/>
      <c r="W643" s="40"/>
    </row>
    <row r="644">
      <c r="F644" s="30"/>
      <c r="G644" s="30"/>
      <c r="H644" s="30"/>
      <c r="I644" s="30"/>
      <c r="J644" s="30"/>
      <c r="K644" s="30"/>
      <c r="L644" s="30"/>
      <c r="M644" s="32"/>
      <c r="N644" s="33"/>
      <c r="O644" s="58"/>
      <c r="R644" s="40"/>
      <c r="S644" s="40"/>
      <c r="T644" s="40"/>
      <c r="U644" s="40"/>
      <c r="V644" s="40"/>
      <c r="W644" s="40"/>
    </row>
    <row r="645">
      <c r="F645" s="30"/>
      <c r="G645" s="30"/>
      <c r="H645" s="30"/>
      <c r="I645" s="30"/>
      <c r="J645" s="30"/>
      <c r="K645" s="30"/>
      <c r="L645" s="30"/>
      <c r="M645" s="32"/>
      <c r="N645" s="33"/>
      <c r="O645" s="33"/>
      <c r="R645" s="40"/>
      <c r="S645" s="40"/>
      <c r="T645" s="40"/>
      <c r="U645" s="40"/>
      <c r="V645" s="40"/>
      <c r="W645" s="40"/>
    </row>
    <row r="646">
      <c r="F646" s="30"/>
      <c r="G646" s="30"/>
      <c r="H646" s="30"/>
      <c r="I646" s="30"/>
      <c r="J646" s="30"/>
      <c r="K646" s="30"/>
      <c r="L646" s="30"/>
      <c r="M646" s="32"/>
      <c r="N646" s="33"/>
      <c r="O646" s="33"/>
      <c r="R646" s="40"/>
      <c r="S646" s="40"/>
      <c r="T646" s="40"/>
      <c r="U646" s="40"/>
      <c r="V646" s="40"/>
      <c r="W646" s="40"/>
    </row>
    <row r="647">
      <c r="F647" s="30"/>
      <c r="G647" s="30"/>
      <c r="H647" s="30"/>
      <c r="I647" s="30"/>
      <c r="J647" s="30"/>
      <c r="K647" s="30"/>
      <c r="L647" s="30"/>
      <c r="M647" s="32"/>
      <c r="N647" s="33"/>
      <c r="O647" s="64"/>
      <c r="R647" s="40"/>
      <c r="S647" s="40"/>
      <c r="T647" s="40"/>
      <c r="U647" s="40"/>
      <c r="V647" s="40"/>
      <c r="W647" s="40"/>
    </row>
    <row r="648">
      <c r="F648" s="30"/>
      <c r="G648" s="30"/>
      <c r="H648" s="30"/>
      <c r="I648" s="30"/>
      <c r="J648" s="30"/>
      <c r="K648" s="30"/>
      <c r="L648" s="30"/>
      <c r="M648" s="32"/>
      <c r="N648" s="33"/>
      <c r="O648" s="64"/>
      <c r="R648" s="40"/>
      <c r="S648" s="40"/>
      <c r="T648" s="40"/>
      <c r="U648" s="40"/>
      <c r="V648" s="40"/>
      <c r="W648" s="40"/>
    </row>
    <row r="649">
      <c r="F649" s="30"/>
      <c r="G649" s="30"/>
      <c r="H649" s="30"/>
      <c r="I649" s="30"/>
      <c r="J649" s="30"/>
      <c r="K649" s="30"/>
      <c r="L649" s="30"/>
      <c r="M649" s="32"/>
      <c r="N649" s="33"/>
      <c r="O649" s="33"/>
      <c r="R649" s="40"/>
      <c r="S649" s="40"/>
      <c r="T649" s="40"/>
      <c r="U649" s="40"/>
      <c r="V649" s="40"/>
      <c r="W649" s="40"/>
    </row>
    <row r="650">
      <c r="F650" s="30"/>
      <c r="G650" s="30"/>
      <c r="H650" s="30"/>
      <c r="I650" s="30"/>
      <c r="J650" s="30"/>
      <c r="K650" s="30"/>
      <c r="L650" s="30"/>
      <c r="M650" s="32"/>
      <c r="N650" s="33"/>
      <c r="O650" s="33"/>
      <c r="R650" s="40"/>
      <c r="S650" s="40"/>
      <c r="T650" s="40"/>
      <c r="U650" s="40"/>
      <c r="V650" s="40"/>
      <c r="W650" s="40"/>
    </row>
    <row r="651">
      <c r="F651" s="30"/>
      <c r="G651" s="30"/>
      <c r="H651" s="30"/>
      <c r="I651" s="30"/>
      <c r="J651" s="30"/>
      <c r="K651" s="30"/>
      <c r="L651" s="30"/>
      <c r="M651" s="32"/>
      <c r="N651" s="33"/>
      <c r="O651" s="33"/>
      <c r="R651" s="40"/>
      <c r="S651" s="40"/>
      <c r="T651" s="40"/>
      <c r="U651" s="40"/>
      <c r="V651" s="40"/>
      <c r="W651" s="40"/>
    </row>
    <row r="652">
      <c r="F652" s="30"/>
      <c r="G652" s="30"/>
      <c r="H652" s="30"/>
      <c r="I652" s="30"/>
      <c r="J652" s="30"/>
      <c r="K652" s="30"/>
      <c r="L652" s="30"/>
      <c r="M652" s="32"/>
      <c r="N652" s="33"/>
      <c r="O652" s="33"/>
      <c r="R652" s="40"/>
      <c r="S652" s="40"/>
      <c r="T652" s="40"/>
      <c r="U652" s="40"/>
      <c r="V652" s="40"/>
      <c r="W652" s="40"/>
    </row>
    <row r="653">
      <c r="F653" s="30"/>
      <c r="G653" s="30"/>
      <c r="H653" s="30"/>
      <c r="I653" s="30"/>
      <c r="J653" s="30"/>
      <c r="K653" s="30"/>
      <c r="L653" s="30"/>
      <c r="M653" s="32"/>
      <c r="N653" s="33"/>
      <c r="O653" s="33"/>
      <c r="R653" s="40"/>
      <c r="S653" s="40"/>
      <c r="T653" s="40"/>
      <c r="U653" s="40"/>
      <c r="V653" s="40"/>
      <c r="W653" s="40"/>
    </row>
    <row r="654">
      <c r="F654" s="30"/>
      <c r="G654" s="30"/>
      <c r="H654" s="30"/>
      <c r="I654" s="30"/>
      <c r="J654" s="30"/>
      <c r="K654" s="30"/>
      <c r="L654" s="30"/>
      <c r="M654" s="32"/>
      <c r="N654" s="33"/>
      <c r="O654" s="33"/>
      <c r="R654" s="40"/>
      <c r="S654" s="40"/>
      <c r="T654" s="40"/>
      <c r="U654" s="40"/>
      <c r="V654" s="40"/>
      <c r="W654" s="40"/>
    </row>
    <row r="655">
      <c r="F655" s="30"/>
      <c r="G655" s="30"/>
      <c r="H655" s="30"/>
      <c r="I655" s="30"/>
      <c r="J655" s="30"/>
      <c r="K655" s="30"/>
      <c r="L655" s="30"/>
      <c r="M655" s="32"/>
      <c r="N655" s="33"/>
      <c r="O655" s="64"/>
      <c r="R655" s="40"/>
      <c r="S655" s="40"/>
      <c r="T655" s="40"/>
      <c r="U655" s="40"/>
      <c r="V655" s="40"/>
      <c r="W655" s="40"/>
    </row>
    <row r="656">
      <c r="F656" s="30"/>
      <c r="G656" s="30"/>
      <c r="H656" s="30"/>
      <c r="I656" s="30"/>
      <c r="J656" s="30"/>
      <c r="K656" s="30"/>
      <c r="L656" s="30"/>
      <c r="M656" s="32"/>
      <c r="N656" s="33"/>
      <c r="O656" s="33"/>
      <c r="R656" s="40"/>
      <c r="S656" s="40"/>
      <c r="T656" s="40"/>
      <c r="U656" s="40"/>
      <c r="V656" s="40"/>
      <c r="W656" s="40"/>
    </row>
    <row r="657">
      <c r="F657" s="30"/>
      <c r="G657" s="30"/>
      <c r="H657" s="30"/>
      <c r="I657" s="30"/>
      <c r="J657" s="30"/>
      <c r="K657" s="30"/>
      <c r="L657" s="30"/>
      <c r="M657" s="32"/>
      <c r="N657" s="33"/>
      <c r="O657" s="64"/>
      <c r="R657" s="40"/>
      <c r="S657" s="40"/>
      <c r="T657" s="40"/>
      <c r="U657" s="40"/>
      <c r="V657" s="40"/>
      <c r="W657" s="40"/>
    </row>
    <row r="658">
      <c r="F658" s="30"/>
      <c r="G658" s="30"/>
      <c r="H658" s="30"/>
      <c r="I658" s="30"/>
      <c r="J658" s="30"/>
      <c r="K658" s="30"/>
      <c r="L658" s="30"/>
      <c r="M658" s="32"/>
      <c r="N658" s="33"/>
      <c r="O658" s="33"/>
      <c r="R658" s="40"/>
      <c r="S658" s="40"/>
      <c r="T658" s="40"/>
      <c r="U658" s="40"/>
      <c r="V658" s="40"/>
      <c r="W658" s="40"/>
    </row>
    <row r="659">
      <c r="F659" s="30"/>
      <c r="G659" s="30"/>
      <c r="H659" s="30"/>
      <c r="I659" s="30"/>
      <c r="J659" s="30"/>
      <c r="K659" s="30"/>
      <c r="L659" s="30"/>
      <c r="M659" s="32"/>
      <c r="N659" s="33"/>
      <c r="O659" s="33"/>
      <c r="R659" s="40"/>
      <c r="S659" s="40"/>
      <c r="T659" s="40"/>
      <c r="U659" s="40"/>
      <c r="V659" s="40"/>
      <c r="W659" s="40"/>
    </row>
    <row r="660">
      <c r="F660" s="30"/>
      <c r="G660" s="30"/>
      <c r="H660" s="30"/>
      <c r="I660" s="30"/>
      <c r="J660" s="30"/>
      <c r="K660" s="30"/>
      <c r="L660" s="30"/>
      <c r="M660" s="32"/>
      <c r="N660" s="33"/>
      <c r="O660" s="58"/>
      <c r="R660" s="40"/>
      <c r="S660" s="40"/>
      <c r="T660" s="40"/>
      <c r="U660" s="40"/>
      <c r="V660" s="40"/>
      <c r="W660" s="40"/>
    </row>
    <row r="661">
      <c r="F661" s="30"/>
      <c r="G661" s="30"/>
      <c r="H661" s="30"/>
      <c r="I661" s="30"/>
      <c r="J661" s="30"/>
      <c r="K661" s="30"/>
      <c r="L661" s="30"/>
      <c r="M661" s="32"/>
      <c r="N661" s="33"/>
      <c r="O661" s="33"/>
      <c r="R661" s="40"/>
      <c r="S661" s="40"/>
      <c r="T661" s="40"/>
      <c r="U661" s="40"/>
      <c r="V661" s="40"/>
      <c r="W661" s="40"/>
    </row>
    <row r="662">
      <c r="F662" s="30"/>
      <c r="G662" s="30"/>
      <c r="H662" s="30"/>
      <c r="I662" s="30"/>
      <c r="J662" s="30"/>
      <c r="K662" s="30"/>
      <c r="L662" s="30"/>
      <c r="M662" s="32"/>
      <c r="N662" s="33"/>
      <c r="O662" s="33"/>
      <c r="R662" s="40"/>
      <c r="S662" s="40"/>
      <c r="T662" s="40"/>
      <c r="U662" s="40"/>
      <c r="V662" s="40"/>
      <c r="W662" s="40"/>
    </row>
    <row r="663">
      <c r="F663" s="30"/>
      <c r="G663" s="30"/>
      <c r="H663" s="30"/>
      <c r="I663" s="30"/>
      <c r="J663" s="30"/>
      <c r="K663" s="30"/>
      <c r="L663" s="30"/>
      <c r="M663" s="32"/>
      <c r="N663" s="33"/>
      <c r="O663" s="33"/>
      <c r="R663" s="40"/>
      <c r="S663" s="40"/>
      <c r="T663" s="40"/>
      <c r="U663" s="40"/>
      <c r="V663" s="40"/>
      <c r="W663" s="40"/>
    </row>
    <row r="664">
      <c r="F664" s="30"/>
      <c r="G664" s="30"/>
      <c r="H664" s="30"/>
      <c r="I664" s="30"/>
      <c r="J664" s="30"/>
      <c r="K664" s="30"/>
      <c r="L664" s="30"/>
      <c r="M664" s="32"/>
      <c r="N664" s="33"/>
      <c r="O664" s="33"/>
      <c r="R664" s="40"/>
      <c r="S664" s="40"/>
      <c r="T664" s="40"/>
      <c r="U664" s="40"/>
      <c r="V664" s="40"/>
      <c r="W664" s="40"/>
    </row>
    <row r="665">
      <c r="F665" s="30"/>
      <c r="G665" s="30"/>
      <c r="H665" s="30"/>
      <c r="I665" s="30"/>
      <c r="J665" s="30"/>
      <c r="K665" s="30"/>
      <c r="L665" s="30"/>
      <c r="M665" s="32"/>
      <c r="N665" s="33"/>
      <c r="O665" s="33"/>
      <c r="R665" s="40"/>
      <c r="S665" s="40"/>
      <c r="T665" s="40"/>
      <c r="U665" s="40"/>
      <c r="V665" s="40"/>
      <c r="W665" s="40"/>
    </row>
    <row r="666">
      <c r="F666" s="30"/>
      <c r="G666" s="30"/>
      <c r="H666" s="30"/>
      <c r="I666" s="30"/>
      <c r="J666" s="30"/>
      <c r="K666" s="30"/>
      <c r="L666" s="30"/>
      <c r="M666" s="32"/>
      <c r="N666" s="33"/>
      <c r="O666" s="33"/>
      <c r="R666" s="40"/>
      <c r="S666" s="40"/>
      <c r="T666" s="40"/>
      <c r="U666" s="40"/>
      <c r="V666" s="40"/>
      <c r="W666" s="40"/>
    </row>
    <row r="667">
      <c r="F667" s="30"/>
      <c r="G667" s="30"/>
      <c r="H667" s="30"/>
      <c r="I667" s="30"/>
      <c r="J667" s="30"/>
      <c r="K667" s="30"/>
      <c r="L667" s="30"/>
      <c r="M667" s="32"/>
      <c r="N667" s="33"/>
      <c r="O667" s="33"/>
      <c r="R667" s="40"/>
      <c r="S667" s="40"/>
      <c r="T667" s="40"/>
      <c r="U667" s="40"/>
      <c r="V667" s="40"/>
      <c r="W667" s="40"/>
    </row>
    <row r="668">
      <c r="F668" s="30"/>
      <c r="G668" s="30"/>
      <c r="H668" s="30"/>
      <c r="I668" s="30"/>
      <c r="J668" s="30"/>
      <c r="K668" s="30"/>
      <c r="L668" s="30"/>
      <c r="M668" s="32"/>
      <c r="N668" s="33"/>
      <c r="O668" s="33"/>
      <c r="R668" s="40"/>
      <c r="S668" s="40"/>
      <c r="T668" s="40"/>
      <c r="U668" s="40"/>
      <c r="V668" s="40"/>
      <c r="W668" s="40"/>
    </row>
    <row r="669">
      <c r="F669" s="30"/>
      <c r="G669" s="30"/>
      <c r="H669" s="30"/>
      <c r="I669" s="30"/>
      <c r="J669" s="30"/>
      <c r="K669" s="30"/>
      <c r="L669" s="30"/>
      <c r="M669" s="32"/>
      <c r="N669" s="33"/>
      <c r="O669" s="33"/>
      <c r="R669" s="40"/>
      <c r="S669" s="40"/>
      <c r="T669" s="40"/>
      <c r="U669" s="40"/>
      <c r="V669" s="40"/>
      <c r="W669" s="40"/>
    </row>
    <row r="670">
      <c r="F670" s="30"/>
      <c r="G670" s="30"/>
      <c r="H670" s="30"/>
      <c r="I670" s="30"/>
      <c r="J670" s="30"/>
      <c r="K670" s="30"/>
      <c r="L670" s="30"/>
      <c r="M670" s="32"/>
      <c r="N670" s="33"/>
      <c r="O670" s="33"/>
      <c r="R670" s="40"/>
      <c r="S670" s="40"/>
      <c r="T670" s="40"/>
      <c r="U670" s="40"/>
      <c r="V670" s="40"/>
      <c r="W670" s="40"/>
    </row>
    <row r="671">
      <c r="F671" s="30"/>
      <c r="G671" s="30"/>
      <c r="H671" s="30"/>
      <c r="I671" s="30"/>
      <c r="J671" s="30"/>
      <c r="K671" s="30"/>
      <c r="L671" s="30"/>
      <c r="M671" s="32"/>
      <c r="N671" s="33"/>
      <c r="O671" s="33"/>
      <c r="R671" s="40"/>
      <c r="S671" s="40"/>
      <c r="T671" s="40"/>
      <c r="U671" s="40"/>
      <c r="V671" s="40"/>
      <c r="W671" s="40"/>
    </row>
    <row r="672">
      <c r="F672" s="30"/>
      <c r="G672" s="30"/>
      <c r="H672" s="30"/>
      <c r="I672" s="30"/>
      <c r="J672" s="30"/>
      <c r="K672" s="30"/>
      <c r="L672" s="30"/>
      <c r="M672" s="32"/>
      <c r="N672" s="33"/>
      <c r="O672" s="33"/>
      <c r="R672" s="40"/>
      <c r="S672" s="40"/>
      <c r="T672" s="40"/>
      <c r="U672" s="40"/>
      <c r="V672" s="40"/>
      <c r="W672" s="40"/>
    </row>
    <row r="673">
      <c r="F673" s="30"/>
      <c r="G673" s="30"/>
      <c r="H673" s="30"/>
      <c r="I673" s="30"/>
      <c r="J673" s="30"/>
      <c r="K673" s="30"/>
      <c r="L673" s="30"/>
      <c r="M673" s="32"/>
      <c r="N673" s="33"/>
      <c r="O673" s="33"/>
      <c r="R673" s="40"/>
      <c r="S673" s="40"/>
      <c r="T673" s="40"/>
      <c r="U673" s="40"/>
      <c r="V673" s="40"/>
      <c r="W673" s="40"/>
    </row>
    <row r="674">
      <c r="F674" s="30"/>
      <c r="G674" s="30"/>
      <c r="H674" s="30"/>
      <c r="I674" s="30"/>
      <c r="J674" s="30"/>
      <c r="K674" s="30"/>
      <c r="L674" s="30"/>
      <c r="M674" s="32"/>
      <c r="N674" s="33"/>
      <c r="O674" s="64"/>
      <c r="R674" s="40"/>
      <c r="S674" s="40"/>
      <c r="T674" s="40"/>
      <c r="U674" s="40"/>
      <c r="V674" s="40"/>
      <c r="W674" s="40"/>
    </row>
    <row r="675">
      <c r="F675" s="30"/>
      <c r="G675" s="30"/>
      <c r="H675" s="30"/>
      <c r="I675" s="30"/>
      <c r="J675" s="30"/>
      <c r="K675" s="30"/>
      <c r="L675" s="30"/>
      <c r="M675" s="32"/>
      <c r="N675" s="33"/>
      <c r="O675" s="33"/>
      <c r="R675" s="40"/>
      <c r="S675" s="40"/>
      <c r="T675" s="40"/>
      <c r="U675" s="40"/>
      <c r="V675" s="40"/>
      <c r="W675" s="40"/>
    </row>
    <row r="676">
      <c r="F676" s="30"/>
      <c r="G676" s="30"/>
      <c r="H676" s="30"/>
      <c r="I676" s="30"/>
      <c r="J676" s="30"/>
      <c r="K676" s="30"/>
      <c r="L676" s="30"/>
      <c r="M676" s="32"/>
      <c r="N676" s="33"/>
      <c r="O676" s="33"/>
      <c r="R676" s="40"/>
      <c r="S676" s="40"/>
      <c r="T676" s="40"/>
      <c r="U676" s="40"/>
      <c r="V676" s="40"/>
      <c r="W676" s="40"/>
    </row>
    <row r="677">
      <c r="F677" s="30"/>
      <c r="G677" s="30"/>
      <c r="H677" s="30"/>
      <c r="I677" s="30"/>
      <c r="J677" s="30"/>
      <c r="K677" s="30"/>
      <c r="L677" s="30"/>
      <c r="M677" s="32"/>
      <c r="N677" s="33"/>
      <c r="O677" s="33"/>
      <c r="R677" s="40"/>
      <c r="S677" s="40"/>
      <c r="T677" s="40"/>
      <c r="U677" s="40"/>
      <c r="V677" s="40"/>
      <c r="W677" s="40"/>
    </row>
    <row r="678">
      <c r="F678" s="30"/>
      <c r="G678" s="30"/>
      <c r="H678" s="30"/>
      <c r="I678" s="30"/>
      <c r="J678" s="30"/>
      <c r="K678" s="30"/>
      <c r="L678" s="30"/>
      <c r="M678" s="32"/>
      <c r="N678" s="33"/>
      <c r="O678" s="33"/>
      <c r="R678" s="40"/>
      <c r="S678" s="40"/>
      <c r="T678" s="40"/>
      <c r="U678" s="40"/>
      <c r="V678" s="40"/>
      <c r="W678" s="40"/>
    </row>
    <row r="679">
      <c r="F679" s="30"/>
      <c r="G679" s="30"/>
      <c r="H679" s="30"/>
      <c r="I679" s="30"/>
      <c r="J679" s="30"/>
      <c r="K679" s="30"/>
      <c r="L679" s="30"/>
      <c r="M679" s="32"/>
      <c r="N679" s="33"/>
      <c r="O679" s="33"/>
      <c r="R679" s="40"/>
      <c r="S679" s="40"/>
      <c r="T679" s="40"/>
      <c r="U679" s="40"/>
      <c r="V679" s="40"/>
      <c r="W679" s="40"/>
    </row>
    <row r="680">
      <c r="F680" s="30"/>
      <c r="G680" s="30"/>
      <c r="H680" s="30"/>
      <c r="I680" s="30"/>
      <c r="J680" s="30"/>
      <c r="K680" s="30"/>
      <c r="L680" s="30"/>
      <c r="M680" s="32"/>
      <c r="N680" s="33"/>
      <c r="O680" s="33"/>
      <c r="R680" s="40"/>
      <c r="S680" s="40"/>
      <c r="T680" s="40"/>
      <c r="U680" s="40"/>
      <c r="V680" s="40"/>
      <c r="W680" s="40"/>
    </row>
    <row r="681">
      <c r="F681" s="30"/>
      <c r="G681" s="30"/>
      <c r="H681" s="30"/>
      <c r="I681" s="30"/>
      <c r="J681" s="30"/>
      <c r="K681" s="30"/>
      <c r="L681" s="30"/>
      <c r="M681" s="32"/>
      <c r="N681" s="33"/>
      <c r="O681" s="58"/>
      <c r="R681" s="40"/>
      <c r="S681" s="40"/>
      <c r="T681" s="40"/>
      <c r="U681" s="40"/>
      <c r="V681" s="40"/>
      <c r="W681" s="40"/>
    </row>
    <row r="682">
      <c r="F682" s="30"/>
      <c r="G682" s="30"/>
      <c r="H682" s="30"/>
      <c r="I682" s="30"/>
      <c r="J682" s="30"/>
      <c r="K682" s="30"/>
      <c r="L682" s="30"/>
      <c r="M682" s="32"/>
      <c r="N682" s="33"/>
      <c r="O682" s="33"/>
      <c r="R682" s="40"/>
      <c r="S682" s="40"/>
      <c r="T682" s="40"/>
      <c r="U682" s="40"/>
      <c r="V682" s="40"/>
      <c r="W682" s="40"/>
    </row>
    <row r="683">
      <c r="F683" s="30"/>
      <c r="G683" s="30"/>
      <c r="H683" s="30"/>
      <c r="I683" s="30"/>
      <c r="J683" s="30"/>
      <c r="K683" s="30"/>
      <c r="L683" s="30"/>
      <c r="M683" s="32"/>
      <c r="N683" s="33"/>
      <c r="O683" s="33"/>
      <c r="R683" s="40"/>
      <c r="S683" s="40"/>
      <c r="T683" s="40"/>
      <c r="U683" s="40"/>
      <c r="V683" s="40"/>
      <c r="W683" s="40"/>
    </row>
    <row r="684">
      <c r="F684" s="30"/>
      <c r="G684" s="30"/>
      <c r="H684" s="30"/>
      <c r="I684" s="30"/>
      <c r="J684" s="30"/>
      <c r="K684" s="30"/>
      <c r="L684" s="30"/>
      <c r="M684" s="32"/>
      <c r="N684" s="33"/>
      <c r="O684" s="33"/>
      <c r="R684" s="40"/>
      <c r="S684" s="40"/>
      <c r="T684" s="40"/>
      <c r="U684" s="40"/>
      <c r="V684" s="40"/>
      <c r="W684" s="40"/>
    </row>
    <row r="685">
      <c r="F685" s="30"/>
      <c r="G685" s="30"/>
      <c r="H685" s="30"/>
      <c r="I685" s="30"/>
      <c r="J685" s="30"/>
      <c r="K685" s="30"/>
      <c r="L685" s="30"/>
      <c r="M685" s="32"/>
      <c r="N685" s="33"/>
      <c r="O685" s="33"/>
      <c r="R685" s="40"/>
      <c r="S685" s="40"/>
      <c r="T685" s="40"/>
      <c r="U685" s="40"/>
      <c r="V685" s="40"/>
      <c r="W685" s="40"/>
    </row>
    <row r="686">
      <c r="F686" s="30"/>
      <c r="G686" s="30"/>
      <c r="H686" s="30"/>
      <c r="I686" s="30"/>
      <c r="J686" s="30"/>
      <c r="K686" s="30"/>
      <c r="L686" s="30"/>
      <c r="M686" s="32"/>
      <c r="N686" s="33"/>
      <c r="O686" s="58"/>
      <c r="R686" s="40"/>
      <c r="S686" s="40"/>
      <c r="T686" s="40"/>
      <c r="U686" s="40"/>
      <c r="V686" s="40"/>
      <c r="W686" s="40"/>
    </row>
    <row r="687">
      <c r="F687" s="30"/>
      <c r="G687" s="30"/>
      <c r="H687" s="30"/>
      <c r="I687" s="30"/>
      <c r="J687" s="30"/>
      <c r="K687" s="30"/>
      <c r="L687" s="30"/>
      <c r="M687" s="32"/>
      <c r="N687" s="33"/>
      <c r="O687" s="58"/>
      <c r="R687" s="40"/>
      <c r="S687" s="40"/>
      <c r="T687" s="40"/>
      <c r="U687" s="40"/>
      <c r="V687" s="40"/>
      <c r="W687" s="40"/>
    </row>
    <row r="688">
      <c r="F688" s="30"/>
      <c r="G688" s="30"/>
      <c r="H688" s="30"/>
      <c r="I688" s="30"/>
      <c r="J688" s="30"/>
      <c r="K688" s="30"/>
      <c r="L688" s="30"/>
      <c r="M688" s="32"/>
      <c r="N688" s="33"/>
      <c r="O688" s="58"/>
      <c r="R688" s="40"/>
      <c r="S688" s="40"/>
      <c r="T688" s="40"/>
      <c r="U688" s="40"/>
      <c r="V688" s="40"/>
      <c r="W688" s="40"/>
    </row>
    <row r="689">
      <c r="F689" s="30"/>
      <c r="G689" s="30"/>
      <c r="H689" s="30"/>
      <c r="I689" s="30"/>
      <c r="J689" s="30"/>
      <c r="K689" s="30"/>
      <c r="L689" s="30"/>
      <c r="M689" s="32"/>
      <c r="N689" s="33"/>
      <c r="O689" s="33"/>
      <c r="R689" s="40"/>
      <c r="S689" s="40"/>
      <c r="T689" s="40"/>
      <c r="U689" s="40"/>
      <c r="V689" s="40"/>
      <c r="W689" s="40"/>
    </row>
    <row r="690">
      <c r="F690" s="30"/>
      <c r="G690" s="30"/>
      <c r="H690" s="30"/>
      <c r="I690" s="30"/>
      <c r="J690" s="30"/>
      <c r="K690" s="30"/>
      <c r="L690" s="30"/>
      <c r="M690" s="32"/>
      <c r="N690" s="33"/>
      <c r="O690" s="33"/>
      <c r="R690" s="40"/>
      <c r="S690" s="40"/>
      <c r="T690" s="40"/>
      <c r="U690" s="40"/>
      <c r="V690" s="40"/>
      <c r="W690" s="40"/>
    </row>
    <row r="691">
      <c r="F691" s="30"/>
      <c r="G691" s="30"/>
      <c r="H691" s="30"/>
      <c r="I691" s="30"/>
      <c r="J691" s="30"/>
      <c r="K691" s="30"/>
      <c r="L691" s="30"/>
      <c r="M691" s="32"/>
      <c r="N691" s="33"/>
      <c r="O691" s="33"/>
      <c r="R691" s="40"/>
      <c r="S691" s="40"/>
      <c r="T691" s="40"/>
      <c r="U691" s="40"/>
      <c r="V691" s="40"/>
      <c r="W691" s="40"/>
    </row>
    <row r="692">
      <c r="F692" s="30"/>
      <c r="G692" s="30"/>
      <c r="H692" s="30"/>
      <c r="I692" s="30"/>
      <c r="J692" s="30"/>
      <c r="K692" s="30"/>
      <c r="L692" s="30"/>
      <c r="M692" s="32"/>
      <c r="N692" s="33"/>
      <c r="O692" s="64"/>
      <c r="R692" s="40"/>
      <c r="S692" s="40"/>
      <c r="T692" s="40"/>
      <c r="U692" s="40"/>
      <c r="V692" s="40"/>
      <c r="W692" s="40"/>
    </row>
    <row r="693">
      <c r="F693" s="30"/>
      <c r="G693" s="30"/>
      <c r="H693" s="30"/>
      <c r="I693" s="30"/>
      <c r="J693" s="30"/>
      <c r="K693" s="30"/>
      <c r="L693" s="30"/>
      <c r="M693" s="32"/>
      <c r="N693" s="33"/>
      <c r="O693" s="64"/>
      <c r="R693" s="40"/>
      <c r="S693" s="40"/>
      <c r="T693" s="40"/>
      <c r="U693" s="40"/>
      <c r="V693" s="40"/>
      <c r="W693" s="40"/>
    </row>
    <row r="694">
      <c r="F694" s="30"/>
      <c r="G694" s="30"/>
      <c r="H694" s="30"/>
      <c r="I694" s="30"/>
      <c r="J694" s="30"/>
      <c r="K694" s="30"/>
      <c r="L694" s="30"/>
      <c r="M694" s="32"/>
      <c r="N694" s="33"/>
      <c r="O694" s="33"/>
      <c r="R694" s="40"/>
      <c r="S694" s="40"/>
      <c r="T694" s="40"/>
      <c r="U694" s="40"/>
      <c r="V694" s="40"/>
      <c r="W694" s="40"/>
    </row>
    <row r="695">
      <c r="F695" s="30"/>
      <c r="G695" s="30"/>
      <c r="H695" s="30"/>
      <c r="I695" s="30"/>
      <c r="J695" s="30"/>
      <c r="K695" s="30"/>
      <c r="L695" s="30"/>
      <c r="M695" s="32"/>
      <c r="N695" s="33"/>
      <c r="O695" s="33"/>
      <c r="R695" s="40"/>
      <c r="S695" s="40"/>
      <c r="T695" s="40"/>
      <c r="U695" s="40"/>
      <c r="V695" s="40"/>
      <c r="W695" s="40"/>
    </row>
    <row r="696">
      <c r="F696" s="30"/>
      <c r="G696" s="30"/>
      <c r="H696" s="30"/>
      <c r="I696" s="30"/>
      <c r="J696" s="30"/>
      <c r="K696" s="30"/>
      <c r="L696" s="30"/>
      <c r="M696" s="32"/>
      <c r="N696" s="33"/>
      <c r="O696" s="58"/>
      <c r="R696" s="40"/>
      <c r="S696" s="40"/>
      <c r="T696" s="40"/>
      <c r="U696" s="40"/>
      <c r="V696" s="40"/>
      <c r="W696" s="40"/>
    </row>
    <row r="697">
      <c r="F697" s="30"/>
      <c r="G697" s="30"/>
      <c r="H697" s="30"/>
      <c r="I697" s="30"/>
      <c r="J697" s="30"/>
      <c r="K697" s="30"/>
      <c r="L697" s="30"/>
      <c r="M697" s="32"/>
      <c r="N697" s="33"/>
      <c r="O697" s="33"/>
      <c r="R697" s="40"/>
      <c r="S697" s="40"/>
      <c r="T697" s="40"/>
      <c r="U697" s="40"/>
      <c r="V697" s="40"/>
      <c r="W697" s="40"/>
    </row>
    <row r="698">
      <c r="F698" s="30"/>
      <c r="G698" s="30"/>
      <c r="H698" s="30"/>
      <c r="I698" s="30"/>
      <c r="J698" s="30"/>
      <c r="K698" s="30"/>
      <c r="L698" s="30"/>
      <c r="M698" s="32"/>
      <c r="N698" s="33"/>
      <c r="O698" s="33"/>
      <c r="R698" s="40"/>
      <c r="S698" s="40"/>
      <c r="T698" s="40"/>
      <c r="U698" s="40"/>
      <c r="V698" s="40"/>
      <c r="W698" s="40"/>
    </row>
    <row r="699">
      <c r="F699" s="30"/>
      <c r="G699" s="30"/>
      <c r="H699" s="30"/>
      <c r="I699" s="30"/>
      <c r="J699" s="30"/>
      <c r="K699" s="30"/>
      <c r="L699" s="30"/>
      <c r="M699" s="32"/>
      <c r="N699" s="33"/>
      <c r="O699" s="33"/>
      <c r="R699" s="40"/>
      <c r="S699" s="40"/>
      <c r="T699" s="40"/>
      <c r="U699" s="40"/>
      <c r="V699" s="40"/>
      <c r="W699" s="40"/>
    </row>
    <row r="700">
      <c r="F700" s="30"/>
      <c r="G700" s="30"/>
      <c r="H700" s="30"/>
      <c r="I700" s="30"/>
      <c r="J700" s="30"/>
      <c r="K700" s="30"/>
      <c r="L700" s="30"/>
      <c r="M700" s="32"/>
      <c r="N700" s="33"/>
      <c r="O700" s="33"/>
      <c r="R700" s="40"/>
      <c r="S700" s="40"/>
      <c r="T700" s="40"/>
      <c r="U700" s="40"/>
      <c r="V700" s="40"/>
      <c r="W700" s="40"/>
    </row>
    <row r="701">
      <c r="F701" s="30"/>
      <c r="G701" s="30"/>
      <c r="H701" s="30"/>
      <c r="I701" s="30"/>
      <c r="J701" s="30"/>
      <c r="K701" s="30"/>
      <c r="L701" s="30"/>
      <c r="M701" s="32"/>
      <c r="N701" s="33"/>
      <c r="O701" s="33"/>
      <c r="R701" s="40"/>
      <c r="S701" s="40"/>
      <c r="T701" s="40"/>
      <c r="U701" s="40"/>
      <c r="V701" s="40"/>
      <c r="W701" s="40"/>
    </row>
    <row r="702">
      <c r="F702" s="30"/>
      <c r="G702" s="30"/>
      <c r="H702" s="30"/>
      <c r="I702" s="30"/>
      <c r="J702" s="30"/>
      <c r="K702" s="30"/>
      <c r="L702" s="30"/>
      <c r="M702" s="32"/>
      <c r="N702" s="33"/>
      <c r="O702" s="33"/>
      <c r="R702" s="40"/>
      <c r="S702" s="40"/>
      <c r="T702" s="40"/>
      <c r="U702" s="40"/>
      <c r="V702" s="40"/>
      <c r="W702" s="40"/>
    </row>
    <row r="703">
      <c r="F703" s="30"/>
      <c r="G703" s="30"/>
      <c r="H703" s="30"/>
      <c r="I703" s="30"/>
      <c r="J703" s="30"/>
      <c r="K703" s="30"/>
      <c r="L703" s="30"/>
      <c r="M703" s="32"/>
      <c r="N703" s="33"/>
      <c r="O703" s="33"/>
      <c r="R703" s="40"/>
      <c r="S703" s="40"/>
      <c r="T703" s="40"/>
      <c r="U703" s="40"/>
      <c r="V703" s="40"/>
      <c r="W703" s="40"/>
    </row>
    <row r="704">
      <c r="F704" s="30"/>
      <c r="G704" s="30"/>
      <c r="H704" s="30"/>
      <c r="I704" s="30"/>
      <c r="J704" s="30"/>
      <c r="K704" s="30"/>
      <c r="L704" s="30"/>
      <c r="M704" s="32"/>
      <c r="N704" s="33"/>
      <c r="O704" s="33"/>
      <c r="R704" s="40"/>
      <c r="S704" s="40"/>
      <c r="T704" s="40"/>
      <c r="U704" s="40"/>
      <c r="V704" s="40"/>
      <c r="W704" s="40"/>
    </row>
    <row r="705">
      <c r="F705" s="30"/>
      <c r="G705" s="30"/>
      <c r="H705" s="30"/>
      <c r="I705" s="30"/>
      <c r="J705" s="30"/>
      <c r="K705" s="30"/>
      <c r="L705" s="30"/>
      <c r="M705" s="32"/>
      <c r="N705" s="33"/>
      <c r="O705" s="33"/>
      <c r="R705" s="40"/>
      <c r="S705" s="40"/>
      <c r="T705" s="40"/>
      <c r="U705" s="40"/>
      <c r="V705" s="40"/>
      <c r="W705" s="40"/>
    </row>
    <row r="706">
      <c r="F706" s="30"/>
      <c r="G706" s="30"/>
      <c r="H706" s="30"/>
      <c r="I706" s="30"/>
      <c r="J706" s="30"/>
      <c r="K706" s="30"/>
      <c r="L706" s="30"/>
      <c r="M706" s="32"/>
      <c r="N706" s="33"/>
      <c r="O706" s="64"/>
      <c r="R706" s="40"/>
      <c r="S706" s="40"/>
      <c r="T706" s="40"/>
      <c r="U706" s="40"/>
      <c r="V706" s="40"/>
      <c r="W706" s="40"/>
    </row>
    <row r="707">
      <c r="F707" s="30"/>
      <c r="G707" s="30"/>
      <c r="H707" s="30"/>
      <c r="I707" s="30"/>
      <c r="J707" s="30"/>
      <c r="K707" s="30"/>
      <c r="L707" s="30"/>
      <c r="M707" s="32"/>
      <c r="N707" s="33"/>
      <c r="O707" s="33"/>
      <c r="R707" s="40"/>
      <c r="S707" s="40"/>
      <c r="T707" s="40"/>
      <c r="U707" s="40"/>
      <c r="V707" s="40"/>
      <c r="W707" s="40"/>
    </row>
    <row r="708">
      <c r="F708" s="30"/>
      <c r="G708" s="30"/>
      <c r="H708" s="30"/>
      <c r="I708" s="30"/>
      <c r="J708" s="30"/>
      <c r="K708" s="30"/>
      <c r="L708" s="30"/>
      <c r="M708" s="32"/>
      <c r="N708" s="33"/>
      <c r="O708" s="33"/>
      <c r="R708" s="40"/>
      <c r="S708" s="40"/>
      <c r="T708" s="40"/>
      <c r="U708" s="40"/>
      <c r="V708" s="40"/>
      <c r="W708" s="40"/>
    </row>
    <row r="709">
      <c r="F709" s="30"/>
      <c r="G709" s="30"/>
      <c r="H709" s="30"/>
      <c r="I709" s="30"/>
      <c r="J709" s="30"/>
      <c r="K709" s="30"/>
      <c r="L709" s="30"/>
      <c r="M709" s="32"/>
      <c r="N709" s="33"/>
      <c r="O709" s="33"/>
      <c r="R709" s="40"/>
      <c r="S709" s="40"/>
      <c r="T709" s="40"/>
      <c r="U709" s="40"/>
      <c r="V709" s="40"/>
      <c r="W709" s="40"/>
    </row>
    <row r="710">
      <c r="F710" s="30"/>
      <c r="G710" s="30"/>
      <c r="H710" s="30"/>
      <c r="I710" s="30"/>
      <c r="J710" s="30"/>
      <c r="K710" s="30"/>
      <c r="L710" s="30"/>
      <c r="M710" s="32"/>
      <c r="N710" s="33"/>
      <c r="O710" s="33"/>
      <c r="R710" s="40"/>
      <c r="S710" s="40"/>
      <c r="T710" s="40"/>
      <c r="U710" s="40"/>
      <c r="V710" s="40"/>
      <c r="W710" s="40"/>
    </row>
    <row r="711">
      <c r="F711" s="30"/>
      <c r="G711" s="30"/>
      <c r="H711" s="30"/>
      <c r="I711" s="30"/>
      <c r="J711" s="30"/>
      <c r="K711" s="30"/>
      <c r="L711" s="30"/>
      <c r="M711" s="32"/>
      <c r="N711" s="33"/>
      <c r="O711" s="33"/>
      <c r="R711" s="40"/>
      <c r="S711" s="40"/>
      <c r="T711" s="40"/>
      <c r="U711" s="40"/>
      <c r="V711" s="40"/>
      <c r="W711" s="40"/>
    </row>
    <row r="712">
      <c r="F712" s="30"/>
      <c r="G712" s="30"/>
      <c r="H712" s="30"/>
      <c r="I712" s="30"/>
      <c r="J712" s="30"/>
      <c r="K712" s="30"/>
      <c r="L712" s="30"/>
      <c r="M712" s="32"/>
      <c r="N712" s="33"/>
      <c r="O712" s="33"/>
      <c r="R712" s="40"/>
      <c r="S712" s="40"/>
      <c r="T712" s="40"/>
      <c r="U712" s="40"/>
      <c r="V712" s="40"/>
      <c r="W712" s="40"/>
    </row>
    <row r="713">
      <c r="F713" s="30"/>
      <c r="G713" s="30"/>
      <c r="H713" s="30"/>
      <c r="I713" s="30"/>
      <c r="J713" s="30"/>
      <c r="K713" s="30"/>
      <c r="L713" s="30"/>
      <c r="M713" s="32"/>
      <c r="N713" s="33"/>
      <c r="O713" s="33"/>
      <c r="R713" s="40"/>
      <c r="S713" s="40"/>
      <c r="T713" s="40"/>
      <c r="U713" s="40"/>
      <c r="V713" s="40"/>
      <c r="W713" s="40"/>
    </row>
    <row r="714">
      <c r="F714" s="30"/>
      <c r="G714" s="30"/>
      <c r="H714" s="30"/>
      <c r="I714" s="30"/>
      <c r="J714" s="30"/>
      <c r="K714" s="30"/>
      <c r="L714" s="30"/>
      <c r="M714" s="32"/>
      <c r="N714" s="33"/>
      <c r="O714" s="33"/>
      <c r="R714" s="40"/>
      <c r="S714" s="40"/>
      <c r="T714" s="40"/>
      <c r="U714" s="40"/>
      <c r="V714" s="40"/>
      <c r="W714" s="40"/>
    </row>
    <row r="715">
      <c r="F715" s="30"/>
      <c r="G715" s="30"/>
      <c r="H715" s="30"/>
      <c r="I715" s="30"/>
      <c r="J715" s="30"/>
      <c r="K715" s="30"/>
      <c r="L715" s="30"/>
      <c r="M715" s="32"/>
      <c r="N715" s="33"/>
      <c r="O715" s="33"/>
      <c r="R715" s="40"/>
      <c r="S715" s="40"/>
      <c r="T715" s="40"/>
      <c r="U715" s="40"/>
      <c r="V715" s="40"/>
      <c r="W715" s="40"/>
    </row>
    <row r="716">
      <c r="F716" s="30"/>
      <c r="G716" s="30"/>
      <c r="H716" s="30"/>
      <c r="I716" s="30"/>
      <c r="J716" s="30"/>
      <c r="K716" s="30"/>
      <c r="L716" s="30"/>
      <c r="M716" s="32"/>
      <c r="N716" s="33"/>
      <c r="O716" s="33"/>
      <c r="R716" s="40"/>
      <c r="S716" s="40"/>
      <c r="T716" s="40"/>
      <c r="U716" s="40"/>
      <c r="V716" s="40"/>
      <c r="W716" s="40"/>
    </row>
    <row r="717">
      <c r="F717" s="30"/>
      <c r="G717" s="30"/>
      <c r="H717" s="30"/>
      <c r="I717" s="30"/>
      <c r="J717" s="30"/>
      <c r="K717" s="30"/>
      <c r="L717" s="30"/>
      <c r="M717" s="32"/>
      <c r="N717" s="33"/>
      <c r="O717" s="33"/>
      <c r="R717" s="40"/>
      <c r="S717" s="40"/>
      <c r="T717" s="40"/>
      <c r="U717" s="40"/>
      <c r="V717" s="40"/>
      <c r="W717" s="40"/>
    </row>
    <row r="718">
      <c r="F718" s="30"/>
      <c r="G718" s="30"/>
      <c r="H718" s="30"/>
      <c r="I718" s="30"/>
      <c r="J718" s="30"/>
      <c r="K718" s="30"/>
      <c r="L718" s="30"/>
      <c r="M718" s="32"/>
      <c r="N718" s="33"/>
      <c r="O718" s="64"/>
      <c r="R718" s="40"/>
      <c r="S718" s="40"/>
      <c r="T718" s="40"/>
      <c r="U718" s="40"/>
      <c r="V718" s="40"/>
      <c r="W718" s="40"/>
    </row>
    <row r="719">
      <c r="F719" s="30"/>
      <c r="G719" s="30"/>
      <c r="H719" s="30"/>
      <c r="I719" s="30"/>
      <c r="J719" s="30"/>
      <c r="K719" s="30"/>
      <c r="L719" s="30"/>
      <c r="M719" s="32"/>
      <c r="N719" s="33"/>
      <c r="O719" s="33"/>
      <c r="R719" s="40"/>
      <c r="S719" s="40"/>
      <c r="T719" s="40"/>
      <c r="U719" s="40"/>
      <c r="V719" s="40"/>
      <c r="W719" s="40"/>
    </row>
    <row r="720">
      <c r="F720" s="30"/>
      <c r="G720" s="30"/>
      <c r="H720" s="30"/>
      <c r="I720" s="30"/>
      <c r="J720" s="30"/>
      <c r="K720" s="30"/>
      <c r="L720" s="30"/>
      <c r="M720" s="32"/>
      <c r="N720" s="33"/>
      <c r="O720" s="33"/>
      <c r="R720" s="40"/>
      <c r="S720" s="40"/>
      <c r="T720" s="40"/>
      <c r="U720" s="40"/>
      <c r="V720" s="40"/>
      <c r="W720" s="40"/>
    </row>
    <row r="721">
      <c r="F721" s="30"/>
      <c r="G721" s="30"/>
      <c r="H721" s="30"/>
      <c r="I721" s="30"/>
      <c r="J721" s="30"/>
      <c r="K721" s="30"/>
      <c r="L721" s="30"/>
      <c r="M721" s="32"/>
      <c r="N721" s="33"/>
      <c r="O721" s="33"/>
      <c r="R721" s="40"/>
      <c r="S721" s="40"/>
      <c r="T721" s="40"/>
      <c r="U721" s="40"/>
      <c r="V721" s="40"/>
      <c r="W721" s="40"/>
    </row>
    <row r="722">
      <c r="F722" s="30"/>
      <c r="G722" s="30"/>
      <c r="H722" s="30"/>
      <c r="I722" s="30"/>
      <c r="J722" s="30"/>
      <c r="K722" s="30"/>
      <c r="L722" s="30"/>
      <c r="M722" s="32"/>
      <c r="N722" s="33"/>
      <c r="O722" s="64"/>
      <c r="R722" s="40"/>
      <c r="S722" s="40"/>
      <c r="T722" s="40"/>
      <c r="U722" s="40"/>
      <c r="V722" s="40"/>
      <c r="W722" s="40"/>
    </row>
    <row r="723">
      <c r="F723" s="30"/>
      <c r="G723" s="30"/>
      <c r="H723" s="30"/>
      <c r="I723" s="30"/>
      <c r="J723" s="30"/>
      <c r="K723" s="30"/>
      <c r="L723" s="30"/>
      <c r="M723" s="32"/>
      <c r="N723" s="33"/>
      <c r="O723" s="33"/>
      <c r="R723" s="40"/>
      <c r="S723" s="40"/>
      <c r="T723" s="40"/>
      <c r="U723" s="40"/>
      <c r="V723" s="40"/>
      <c r="W723" s="40"/>
    </row>
    <row r="724">
      <c r="F724" s="30"/>
      <c r="G724" s="30"/>
      <c r="H724" s="30"/>
      <c r="I724" s="30"/>
      <c r="J724" s="30"/>
      <c r="K724" s="30"/>
      <c r="L724" s="30"/>
      <c r="M724" s="32"/>
      <c r="N724" s="33"/>
      <c r="O724" s="58"/>
      <c r="R724" s="40"/>
      <c r="S724" s="40"/>
      <c r="T724" s="40"/>
      <c r="U724" s="40"/>
      <c r="V724" s="40"/>
      <c r="W724" s="40"/>
    </row>
    <row r="725">
      <c r="F725" s="30"/>
      <c r="G725" s="30"/>
      <c r="H725" s="30"/>
      <c r="I725" s="30"/>
      <c r="J725" s="30"/>
      <c r="K725" s="30"/>
      <c r="L725" s="30"/>
      <c r="M725" s="32"/>
      <c r="N725" s="33"/>
      <c r="O725" s="33"/>
      <c r="R725" s="40"/>
      <c r="S725" s="40"/>
      <c r="T725" s="40"/>
      <c r="U725" s="40"/>
      <c r="V725" s="40"/>
      <c r="W725" s="40"/>
    </row>
    <row r="726">
      <c r="F726" s="30"/>
      <c r="G726" s="30"/>
      <c r="H726" s="30"/>
      <c r="I726" s="30"/>
      <c r="J726" s="30"/>
      <c r="K726" s="30"/>
      <c r="L726" s="30"/>
      <c r="M726" s="32"/>
      <c r="N726" s="33"/>
      <c r="O726" s="33"/>
      <c r="R726" s="40"/>
      <c r="S726" s="40"/>
      <c r="T726" s="40"/>
      <c r="U726" s="40"/>
      <c r="V726" s="40"/>
      <c r="W726" s="40"/>
    </row>
    <row r="727">
      <c r="F727" s="30"/>
      <c r="G727" s="30"/>
      <c r="H727" s="30"/>
      <c r="I727" s="30"/>
      <c r="J727" s="30"/>
      <c r="K727" s="30"/>
      <c r="L727" s="30"/>
      <c r="M727" s="32"/>
      <c r="N727" s="33"/>
      <c r="O727" s="33"/>
      <c r="R727" s="40"/>
      <c r="S727" s="40"/>
      <c r="T727" s="40"/>
      <c r="U727" s="40"/>
      <c r="V727" s="40"/>
      <c r="W727" s="40"/>
    </row>
    <row r="728">
      <c r="F728" s="30"/>
      <c r="G728" s="30"/>
      <c r="H728" s="30"/>
      <c r="I728" s="30"/>
      <c r="J728" s="30"/>
      <c r="K728" s="30"/>
      <c r="L728" s="30"/>
      <c r="M728" s="32"/>
      <c r="N728" s="33"/>
      <c r="O728" s="33"/>
      <c r="R728" s="40"/>
      <c r="S728" s="40"/>
      <c r="T728" s="40"/>
      <c r="U728" s="40"/>
      <c r="V728" s="40"/>
      <c r="W728" s="40"/>
    </row>
    <row r="729">
      <c r="F729" s="30"/>
      <c r="G729" s="30"/>
      <c r="H729" s="30"/>
      <c r="I729" s="30"/>
      <c r="J729" s="30"/>
      <c r="K729" s="30"/>
      <c r="L729" s="30"/>
      <c r="M729" s="32"/>
      <c r="N729" s="33"/>
      <c r="O729" s="33"/>
      <c r="R729" s="40"/>
      <c r="S729" s="40"/>
      <c r="T729" s="40"/>
      <c r="U729" s="40"/>
      <c r="V729" s="40"/>
      <c r="W729" s="40"/>
    </row>
    <row r="730">
      <c r="F730" s="30"/>
      <c r="G730" s="30"/>
      <c r="H730" s="30"/>
      <c r="I730" s="30"/>
      <c r="J730" s="30"/>
      <c r="K730" s="30"/>
      <c r="L730" s="30"/>
      <c r="M730" s="32"/>
      <c r="N730" s="33"/>
      <c r="O730" s="33"/>
      <c r="R730" s="40"/>
      <c r="S730" s="40"/>
      <c r="T730" s="40"/>
      <c r="U730" s="40"/>
      <c r="V730" s="40"/>
      <c r="W730" s="40"/>
    </row>
    <row r="731">
      <c r="F731" s="30"/>
      <c r="G731" s="30"/>
      <c r="H731" s="30"/>
      <c r="I731" s="30"/>
      <c r="J731" s="30"/>
      <c r="K731" s="30"/>
      <c r="L731" s="30"/>
      <c r="M731" s="32"/>
      <c r="N731" s="33"/>
      <c r="O731" s="33"/>
      <c r="R731" s="40"/>
      <c r="S731" s="40"/>
      <c r="T731" s="40"/>
      <c r="U731" s="40"/>
      <c r="V731" s="40"/>
      <c r="W731" s="40"/>
    </row>
    <row r="732">
      <c r="F732" s="30"/>
      <c r="G732" s="30"/>
      <c r="H732" s="30"/>
      <c r="I732" s="30"/>
      <c r="J732" s="30"/>
      <c r="K732" s="30"/>
      <c r="L732" s="30"/>
      <c r="M732" s="32"/>
      <c r="N732" s="33"/>
      <c r="O732" s="33"/>
      <c r="R732" s="40"/>
      <c r="S732" s="40"/>
      <c r="T732" s="40"/>
      <c r="U732" s="40"/>
      <c r="V732" s="40"/>
      <c r="W732" s="40"/>
    </row>
    <row r="733">
      <c r="F733" s="30"/>
      <c r="G733" s="30"/>
      <c r="H733" s="30"/>
      <c r="I733" s="30"/>
      <c r="J733" s="30"/>
      <c r="K733" s="30"/>
      <c r="L733" s="30"/>
      <c r="M733" s="32"/>
      <c r="N733" s="33"/>
      <c r="O733" s="33"/>
      <c r="R733" s="40"/>
      <c r="S733" s="40"/>
      <c r="T733" s="40"/>
      <c r="U733" s="40"/>
      <c r="V733" s="40"/>
      <c r="W733" s="40"/>
    </row>
    <row r="734">
      <c r="F734" s="30"/>
      <c r="G734" s="30"/>
      <c r="H734" s="30"/>
      <c r="I734" s="30"/>
      <c r="J734" s="30"/>
      <c r="K734" s="30"/>
      <c r="L734" s="30"/>
      <c r="M734" s="32"/>
      <c r="N734" s="33"/>
      <c r="O734" s="58"/>
      <c r="R734" s="40"/>
      <c r="S734" s="40"/>
      <c r="T734" s="40"/>
      <c r="U734" s="40"/>
      <c r="V734" s="40"/>
      <c r="W734" s="40"/>
    </row>
    <row r="735">
      <c r="F735" s="30"/>
      <c r="G735" s="30"/>
      <c r="H735" s="30"/>
      <c r="I735" s="30"/>
      <c r="J735" s="30"/>
      <c r="K735" s="30"/>
      <c r="L735" s="30"/>
      <c r="M735" s="32"/>
      <c r="N735" s="33"/>
      <c r="O735" s="33"/>
      <c r="R735" s="40"/>
      <c r="S735" s="40"/>
      <c r="T735" s="40"/>
      <c r="U735" s="40"/>
      <c r="V735" s="40"/>
      <c r="W735" s="40"/>
    </row>
    <row r="736">
      <c r="F736" s="30"/>
      <c r="G736" s="30"/>
      <c r="H736" s="30"/>
      <c r="I736" s="30"/>
      <c r="J736" s="30"/>
      <c r="K736" s="30"/>
      <c r="L736" s="30"/>
      <c r="M736" s="32"/>
      <c r="N736" s="33"/>
      <c r="O736" s="33"/>
      <c r="R736" s="40"/>
      <c r="S736" s="40"/>
      <c r="T736" s="40"/>
      <c r="U736" s="40"/>
      <c r="V736" s="40"/>
      <c r="W736" s="40"/>
    </row>
    <row r="737">
      <c r="F737" s="30"/>
      <c r="G737" s="30"/>
      <c r="H737" s="30"/>
      <c r="I737" s="30"/>
      <c r="J737" s="30"/>
      <c r="K737" s="30"/>
      <c r="L737" s="30"/>
      <c r="M737" s="32"/>
      <c r="N737" s="33"/>
      <c r="O737" s="33"/>
      <c r="R737" s="40"/>
      <c r="S737" s="40"/>
      <c r="T737" s="40"/>
      <c r="U737" s="40"/>
      <c r="V737" s="40"/>
      <c r="W737" s="40"/>
    </row>
    <row r="738">
      <c r="F738" s="30"/>
      <c r="G738" s="30"/>
      <c r="H738" s="30"/>
      <c r="I738" s="30"/>
      <c r="J738" s="30"/>
      <c r="K738" s="30"/>
      <c r="L738" s="30"/>
      <c r="M738" s="32"/>
      <c r="N738" s="33"/>
      <c r="O738" s="33"/>
      <c r="R738" s="40"/>
      <c r="S738" s="40"/>
      <c r="T738" s="40"/>
      <c r="U738" s="40"/>
      <c r="V738" s="40"/>
      <c r="W738" s="40"/>
    </row>
    <row r="739">
      <c r="F739" s="30"/>
      <c r="G739" s="30"/>
      <c r="H739" s="30"/>
      <c r="I739" s="30"/>
      <c r="J739" s="30"/>
      <c r="K739" s="30"/>
      <c r="L739" s="30"/>
      <c r="M739" s="32"/>
      <c r="N739" s="33"/>
      <c r="O739" s="33"/>
      <c r="R739" s="40"/>
      <c r="S739" s="40"/>
      <c r="T739" s="40"/>
      <c r="U739" s="40"/>
      <c r="V739" s="40"/>
      <c r="W739" s="40"/>
    </row>
    <row r="740">
      <c r="F740" s="30"/>
      <c r="G740" s="30"/>
      <c r="H740" s="30"/>
      <c r="I740" s="30"/>
      <c r="J740" s="30"/>
      <c r="K740" s="30"/>
      <c r="L740" s="30"/>
      <c r="M740" s="32"/>
      <c r="N740" s="33"/>
      <c r="O740" s="33"/>
      <c r="R740" s="40"/>
      <c r="S740" s="40"/>
      <c r="T740" s="40"/>
      <c r="U740" s="40"/>
      <c r="V740" s="40"/>
      <c r="W740" s="40"/>
    </row>
    <row r="741">
      <c r="F741" s="30"/>
      <c r="G741" s="30"/>
      <c r="H741" s="30"/>
      <c r="I741" s="30"/>
      <c r="J741" s="30"/>
      <c r="K741" s="30"/>
      <c r="L741" s="30"/>
      <c r="M741" s="32"/>
      <c r="N741" s="33"/>
      <c r="O741" s="33"/>
      <c r="R741" s="40"/>
      <c r="S741" s="40"/>
      <c r="T741" s="40"/>
      <c r="U741" s="40"/>
      <c r="V741" s="40"/>
      <c r="W741" s="40"/>
    </row>
    <row r="742">
      <c r="F742" s="30"/>
      <c r="G742" s="30"/>
      <c r="H742" s="30"/>
      <c r="I742" s="30"/>
      <c r="J742" s="30"/>
      <c r="K742" s="30"/>
      <c r="L742" s="30"/>
      <c r="M742" s="32"/>
      <c r="N742" s="33"/>
      <c r="O742" s="33"/>
      <c r="R742" s="40"/>
      <c r="S742" s="40"/>
      <c r="T742" s="40"/>
      <c r="U742" s="40"/>
      <c r="V742" s="40"/>
      <c r="W742" s="40"/>
    </row>
    <row r="743">
      <c r="F743" s="30"/>
      <c r="G743" s="30"/>
      <c r="H743" s="30"/>
      <c r="I743" s="30"/>
      <c r="J743" s="30"/>
      <c r="K743" s="30"/>
      <c r="L743" s="30"/>
      <c r="M743" s="32"/>
      <c r="N743" s="33"/>
      <c r="O743" s="33"/>
      <c r="R743" s="40"/>
      <c r="S743" s="40"/>
      <c r="T743" s="40"/>
      <c r="U743" s="40"/>
      <c r="V743" s="40"/>
      <c r="W743" s="40"/>
    </row>
    <row r="744">
      <c r="F744" s="30"/>
      <c r="G744" s="30"/>
      <c r="H744" s="30"/>
      <c r="I744" s="30"/>
      <c r="J744" s="30"/>
      <c r="K744" s="30"/>
      <c r="L744" s="30"/>
      <c r="M744" s="32"/>
      <c r="N744" s="33"/>
      <c r="O744" s="33"/>
      <c r="R744" s="40"/>
      <c r="S744" s="40"/>
      <c r="T744" s="40"/>
      <c r="U744" s="40"/>
      <c r="V744" s="40"/>
      <c r="W744" s="40"/>
    </row>
    <row r="745">
      <c r="F745" s="30"/>
      <c r="G745" s="30"/>
      <c r="H745" s="30"/>
      <c r="I745" s="30"/>
      <c r="J745" s="30"/>
      <c r="K745" s="30"/>
      <c r="L745" s="30"/>
      <c r="M745" s="32"/>
      <c r="N745" s="33"/>
      <c r="O745" s="33"/>
      <c r="R745" s="40"/>
      <c r="S745" s="40"/>
      <c r="T745" s="40"/>
      <c r="U745" s="40"/>
      <c r="V745" s="40"/>
      <c r="W745" s="40"/>
    </row>
    <row r="746">
      <c r="F746" s="30"/>
      <c r="G746" s="30"/>
      <c r="H746" s="30"/>
      <c r="I746" s="30"/>
      <c r="J746" s="30"/>
      <c r="K746" s="30"/>
      <c r="L746" s="30"/>
      <c r="M746" s="32"/>
      <c r="N746" s="33"/>
      <c r="O746" s="33"/>
      <c r="R746" s="40"/>
      <c r="S746" s="40"/>
      <c r="T746" s="40"/>
      <c r="U746" s="40"/>
      <c r="V746" s="40"/>
      <c r="W746" s="40"/>
    </row>
    <row r="747">
      <c r="F747" s="30"/>
      <c r="G747" s="30"/>
      <c r="H747" s="30"/>
      <c r="I747" s="30"/>
      <c r="J747" s="30"/>
      <c r="K747" s="30"/>
      <c r="L747" s="30"/>
      <c r="M747" s="32"/>
      <c r="N747" s="33"/>
      <c r="O747" s="33"/>
      <c r="R747" s="40"/>
      <c r="S747" s="40"/>
      <c r="T747" s="40"/>
      <c r="U747" s="40"/>
      <c r="V747" s="40"/>
      <c r="W747" s="40"/>
    </row>
    <row r="748">
      <c r="F748" s="30"/>
      <c r="G748" s="30"/>
      <c r="H748" s="30"/>
      <c r="I748" s="30"/>
      <c r="J748" s="30"/>
      <c r="K748" s="30"/>
      <c r="L748" s="30"/>
      <c r="M748" s="32"/>
      <c r="N748" s="33"/>
      <c r="O748" s="33"/>
      <c r="R748" s="40"/>
      <c r="S748" s="40"/>
      <c r="T748" s="40"/>
      <c r="U748" s="40"/>
      <c r="V748" s="40"/>
      <c r="W748" s="40"/>
    </row>
    <row r="749">
      <c r="F749" s="30"/>
      <c r="G749" s="30"/>
      <c r="H749" s="30"/>
      <c r="I749" s="30"/>
      <c r="J749" s="30"/>
      <c r="K749" s="30"/>
      <c r="L749" s="30"/>
      <c r="M749" s="32"/>
      <c r="N749" s="33"/>
      <c r="O749" s="33"/>
      <c r="R749" s="40"/>
      <c r="S749" s="40"/>
      <c r="T749" s="40"/>
      <c r="U749" s="40"/>
      <c r="V749" s="40"/>
      <c r="W749" s="40"/>
    </row>
    <row r="750">
      <c r="F750" s="30"/>
      <c r="G750" s="30"/>
      <c r="H750" s="30"/>
      <c r="I750" s="30"/>
      <c r="J750" s="30"/>
      <c r="K750" s="30"/>
      <c r="L750" s="30"/>
      <c r="M750" s="32"/>
      <c r="N750" s="33"/>
      <c r="O750" s="58"/>
      <c r="R750" s="40"/>
      <c r="S750" s="40"/>
      <c r="T750" s="40"/>
      <c r="U750" s="40"/>
      <c r="V750" s="40"/>
      <c r="W750" s="40"/>
    </row>
    <row r="751">
      <c r="F751" s="30"/>
      <c r="G751" s="30"/>
      <c r="H751" s="30"/>
      <c r="I751" s="30"/>
      <c r="J751" s="30"/>
      <c r="K751" s="30"/>
      <c r="L751" s="30"/>
      <c r="M751" s="32"/>
      <c r="N751" s="33"/>
      <c r="O751" s="33"/>
      <c r="R751" s="40"/>
      <c r="S751" s="40"/>
      <c r="T751" s="40"/>
      <c r="U751" s="40"/>
      <c r="V751" s="40"/>
      <c r="W751" s="40"/>
    </row>
    <row r="752">
      <c r="F752" s="30"/>
      <c r="G752" s="30"/>
      <c r="H752" s="30"/>
      <c r="I752" s="30"/>
      <c r="J752" s="30"/>
      <c r="K752" s="30"/>
      <c r="L752" s="30"/>
      <c r="M752" s="32"/>
      <c r="N752" s="33"/>
      <c r="O752" s="33"/>
      <c r="R752" s="40"/>
      <c r="S752" s="40"/>
      <c r="T752" s="40"/>
      <c r="U752" s="40"/>
      <c r="V752" s="40"/>
      <c r="W752" s="40"/>
    </row>
    <row r="753">
      <c r="F753" s="30"/>
      <c r="G753" s="30"/>
      <c r="H753" s="30"/>
      <c r="I753" s="30"/>
      <c r="J753" s="30"/>
      <c r="K753" s="30"/>
      <c r="L753" s="30"/>
      <c r="M753" s="32"/>
      <c r="N753" s="33"/>
      <c r="O753" s="58"/>
      <c r="R753" s="40"/>
      <c r="S753" s="40"/>
      <c r="T753" s="40"/>
      <c r="U753" s="40"/>
      <c r="V753" s="40"/>
      <c r="W753" s="40"/>
    </row>
    <row r="754">
      <c r="F754" s="30"/>
      <c r="G754" s="30"/>
      <c r="H754" s="30"/>
      <c r="I754" s="30"/>
      <c r="J754" s="30"/>
      <c r="K754" s="30"/>
      <c r="L754" s="30"/>
      <c r="M754" s="32"/>
      <c r="N754" s="33"/>
      <c r="O754" s="58"/>
      <c r="R754" s="40"/>
      <c r="S754" s="40"/>
      <c r="T754" s="40"/>
      <c r="U754" s="40"/>
      <c r="V754" s="40"/>
      <c r="W754" s="40"/>
    </row>
    <row r="755">
      <c r="F755" s="30"/>
      <c r="G755" s="30"/>
      <c r="H755" s="30"/>
      <c r="I755" s="30"/>
      <c r="J755" s="30"/>
      <c r="K755" s="30"/>
      <c r="L755" s="30"/>
      <c r="M755" s="32"/>
      <c r="N755" s="33"/>
      <c r="O755" s="33"/>
      <c r="R755" s="40"/>
      <c r="S755" s="40"/>
      <c r="T755" s="40"/>
      <c r="U755" s="40"/>
      <c r="V755" s="40"/>
      <c r="W755" s="40"/>
    </row>
    <row r="756">
      <c r="F756" s="30"/>
      <c r="G756" s="30"/>
      <c r="H756" s="30"/>
      <c r="I756" s="30"/>
      <c r="J756" s="30"/>
      <c r="K756" s="30"/>
      <c r="L756" s="30"/>
      <c r="M756" s="32"/>
      <c r="N756" s="33"/>
      <c r="O756" s="33"/>
      <c r="R756" s="40"/>
      <c r="S756" s="40"/>
      <c r="T756" s="40"/>
      <c r="U756" s="40"/>
      <c r="V756" s="40"/>
      <c r="W756" s="40"/>
    </row>
    <row r="757">
      <c r="F757" s="30"/>
      <c r="G757" s="30"/>
      <c r="H757" s="30"/>
      <c r="I757" s="30"/>
      <c r="J757" s="30"/>
      <c r="K757" s="30"/>
      <c r="L757" s="30"/>
      <c r="M757" s="32"/>
      <c r="N757" s="33"/>
      <c r="O757" s="33"/>
      <c r="R757" s="40"/>
      <c r="S757" s="40"/>
      <c r="T757" s="40"/>
      <c r="U757" s="40"/>
      <c r="V757" s="40"/>
      <c r="W757" s="40"/>
    </row>
    <row r="758">
      <c r="F758" s="30"/>
      <c r="G758" s="30"/>
      <c r="H758" s="30"/>
      <c r="I758" s="30"/>
      <c r="J758" s="30"/>
      <c r="K758" s="30"/>
      <c r="L758" s="30"/>
      <c r="M758" s="32"/>
      <c r="N758" s="33"/>
      <c r="O758" s="33"/>
      <c r="R758" s="40"/>
      <c r="S758" s="40"/>
      <c r="T758" s="40"/>
      <c r="U758" s="40"/>
      <c r="V758" s="40"/>
      <c r="W758" s="40"/>
    </row>
    <row r="759">
      <c r="F759" s="30"/>
      <c r="G759" s="30"/>
      <c r="H759" s="30"/>
      <c r="I759" s="30"/>
      <c r="J759" s="30"/>
      <c r="K759" s="30"/>
      <c r="L759" s="30"/>
      <c r="M759" s="32"/>
      <c r="N759" s="33"/>
      <c r="O759" s="33"/>
      <c r="R759" s="40"/>
      <c r="S759" s="40"/>
      <c r="T759" s="40"/>
      <c r="U759" s="40"/>
      <c r="V759" s="40"/>
      <c r="W759" s="40"/>
    </row>
    <row r="760">
      <c r="F760" s="30"/>
      <c r="G760" s="30"/>
      <c r="H760" s="30"/>
      <c r="I760" s="30"/>
      <c r="J760" s="30"/>
      <c r="K760" s="30"/>
      <c r="L760" s="30"/>
      <c r="M760" s="32"/>
      <c r="N760" s="33"/>
      <c r="O760" s="33"/>
      <c r="R760" s="40"/>
      <c r="S760" s="40"/>
      <c r="T760" s="40"/>
      <c r="U760" s="40"/>
      <c r="V760" s="40"/>
      <c r="W760" s="40"/>
    </row>
    <row r="761">
      <c r="F761" s="30"/>
      <c r="G761" s="30"/>
      <c r="H761" s="30"/>
      <c r="I761" s="30"/>
      <c r="J761" s="30"/>
      <c r="K761" s="30"/>
      <c r="L761" s="30"/>
      <c r="M761" s="32"/>
      <c r="N761" s="33"/>
      <c r="O761" s="64"/>
      <c r="R761" s="40"/>
      <c r="S761" s="40"/>
      <c r="T761" s="40"/>
      <c r="U761" s="40"/>
      <c r="V761" s="40"/>
      <c r="W761" s="40"/>
    </row>
    <row r="762">
      <c r="F762" s="30"/>
      <c r="G762" s="30"/>
      <c r="H762" s="30"/>
      <c r="I762" s="30"/>
      <c r="J762" s="30"/>
      <c r="K762" s="30"/>
      <c r="L762" s="30"/>
      <c r="M762" s="32"/>
      <c r="N762" s="33"/>
      <c r="O762" s="33"/>
      <c r="R762" s="40"/>
      <c r="S762" s="40"/>
      <c r="T762" s="40"/>
      <c r="U762" s="40"/>
      <c r="V762" s="40"/>
      <c r="W762" s="40"/>
    </row>
    <row r="763">
      <c r="F763" s="30"/>
      <c r="G763" s="30"/>
      <c r="H763" s="30"/>
      <c r="I763" s="30"/>
      <c r="J763" s="30"/>
      <c r="K763" s="30"/>
      <c r="L763" s="30"/>
      <c r="M763" s="32"/>
      <c r="N763" s="33"/>
      <c r="O763" s="33"/>
      <c r="R763" s="40"/>
      <c r="S763" s="40"/>
      <c r="T763" s="40"/>
      <c r="U763" s="40"/>
      <c r="V763" s="40"/>
      <c r="W763" s="40"/>
    </row>
    <row r="764">
      <c r="F764" s="30"/>
      <c r="G764" s="30"/>
      <c r="H764" s="30"/>
      <c r="I764" s="30"/>
      <c r="J764" s="30"/>
      <c r="K764" s="30"/>
      <c r="L764" s="30"/>
      <c r="M764" s="32"/>
      <c r="N764" s="33"/>
      <c r="O764" s="33"/>
      <c r="R764" s="40"/>
      <c r="S764" s="40"/>
      <c r="T764" s="40"/>
      <c r="U764" s="40"/>
      <c r="V764" s="40"/>
      <c r="W764" s="40"/>
    </row>
    <row r="765">
      <c r="F765" s="30"/>
      <c r="G765" s="30"/>
      <c r="H765" s="30"/>
      <c r="I765" s="30"/>
      <c r="J765" s="30"/>
      <c r="K765" s="30"/>
      <c r="L765" s="30"/>
      <c r="M765" s="32"/>
      <c r="N765" s="33"/>
      <c r="O765" s="33"/>
      <c r="R765" s="40"/>
      <c r="S765" s="40"/>
      <c r="T765" s="40"/>
      <c r="U765" s="40"/>
      <c r="V765" s="40"/>
      <c r="W765" s="40"/>
    </row>
    <row r="766">
      <c r="F766" s="30"/>
      <c r="G766" s="30"/>
      <c r="H766" s="30"/>
      <c r="I766" s="30"/>
      <c r="J766" s="30"/>
      <c r="K766" s="30"/>
      <c r="L766" s="30"/>
      <c r="M766" s="32"/>
      <c r="N766" s="33"/>
      <c r="O766" s="33"/>
      <c r="R766" s="40"/>
      <c r="S766" s="40"/>
      <c r="T766" s="40"/>
      <c r="U766" s="40"/>
      <c r="V766" s="40"/>
      <c r="W766" s="40"/>
    </row>
    <row r="767">
      <c r="F767" s="30"/>
      <c r="G767" s="30"/>
      <c r="H767" s="30"/>
      <c r="I767" s="30"/>
      <c r="J767" s="30"/>
      <c r="K767" s="30"/>
      <c r="L767" s="30"/>
      <c r="M767" s="32"/>
      <c r="N767" s="33"/>
      <c r="O767" s="58"/>
      <c r="R767" s="40"/>
      <c r="S767" s="40"/>
      <c r="T767" s="40"/>
      <c r="U767" s="40"/>
      <c r="V767" s="40"/>
      <c r="W767" s="40"/>
    </row>
    <row r="768">
      <c r="F768" s="30"/>
      <c r="G768" s="30"/>
      <c r="H768" s="30"/>
      <c r="I768" s="30"/>
      <c r="J768" s="30"/>
      <c r="K768" s="30"/>
      <c r="L768" s="30"/>
      <c r="M768" s="32"/>
      <c r="N768" s="33"/>
      <c r="O768" s="33"/>
      <c r="R768" s="40"/>
      <c r="S768" s="40"/>
      <c r="T768" s="40"/>
      <c r="U768" s="40"/>
      <c r="V768" s="40"/>
      <c r="W768" s="40"/>
    </row>
    <row r="769">
      <c r="F769" s="30"/>
      <c r="G769" s="30"/>
      <c r="H769" s="30"/>
      <c r="I769" s="30"/>
      <c r="J769" s="30"/>
      <c r="K769" s="30"/>
      <c r="L769" s="30"/>
      <c r="M769" s="32"/>
      <c r="N769" s="33"/>
      <c r="O769" s="33"/>
      <c r="R769" s="40"/>
      <c r="S769" s="40"/>
      <c r="T769" s="40"/>
      <c r="U769" s="40"/>
      <c r="V769" s="40"/>
      <c r="W769" s="40"/>
    </row>
    <row r="770">
      <c r="F770" s="30"/>
      <c r="G770" s="30"/>
      <c r="H770" s="30"/>
      <c r="I770" s="30"/>
      <c r="J770" s="30"/>
      <c r="K770" s="30"/>
      <c r="L770" s="30"/>
      <c r="M770" s="32"/>
      <c r="N770" s="33"/>
      <c r="O770" s="33"/>
      <c r="R770" s="40"/>
      <c r="S770" s="40"/>
      <c r="T770" s="40"/>
      <c r="U770" s="40"/>
      <c r="V770" s="40"/>
      <c r="W770" s="40"/>
    </row>
    <row r="771">
      <c r="F771" s="30"/>
      <c r="G771" s="30"/>
      <c r="H771" s="30"/>
      <c r="I771" s="30"/>
      <c r="J771" s="30"/>
      <c r="K771" s="30"/>
      <c r="L771" s="30"/>
      <c r="M771" s="32"/>
      <c r="N771" s="33"/>
      <c r="O771" s="33"/>
      <c r="R771" s="40"/>
      <c r="S771" s="40"/>
      <c r="T771" s="40"/>
      <c r="U771" s="40"/>
      <c r="V771" s="40"/>
      <c r="W771" s="40"/>
    </row>
    <row r="772">
      <c r="F772" s="30"/>
      <c r="G772" s="30"/>
      <c r="H772" s="30"/>
      <c r="I772" s="30"/>
      <c r="J772" s="30"/>
      <c r="K772" s="30"/>
      <c r="L772" s="30"/>
      <c r="M772" s="32"/>
      <c r="N772" s="33"/>
      <c r="O772" s="33"/>
      <c r="R772" s="40"/>
      <c r="S772" s="40"/>
      <c r="T772" s="40"/>
      <c r="U772" s="40"/>
      <c r="V772" s="40"/>
      <c r="W772" s="40"/>
    </row>
    <row r="773">
      <c r="F773" s="30"/>
      <c r="G773" s="30"/>
      <c r="H773" s="30"/>
      <c r="I773" s="30"/>
      <c r="J773" s="30"/>
      <c r="K773" s="30"/>
      <c r="L773" s="30"/>
      <c r="M773" s="32"/>
      <c r="N773" s="33"/>
      <c r="O773" s="33"/>
      <c r="R773" s="40"/>
      <c r="S773" s="40"/>
      <c r="T773" s="40"/>
      <c r="U773" s="40"/>
      <c r="V773" s="40"/>
      <c r="W773" s="40"/>
    </row>
    <row r="774">
      <c r="F774" s="30"/>
      <c r="G774" s="30"/>
      <c r="H774" s="30"/>
      <c r="I774" s="30"/>
      <c r="J774" s="30"/>
      <c r="K774" s="30"/>
      <c r="L774" s="30"/>
      <c r="M774" s="32"/>
      <c r="N774" s="33"/>
      <c r="O774" s="64"/>
      <c r="R774" s="40"/>
      <c r="S774" s="40"/>
      <c r="T774" s="40"/>
      <c r="U774" s="40"/>
      <c r="V774" s="40"/>
      <c r="W774" s="40"/>
    </row>
    <row r="775">
      <c r="F775" s="30"/>
      <c r="G775" s="30"/>
      <c r="H775" s="30"/>
      <c r="I775" s="30"/>
      <c r="J775" s="30"/>
      <c r="K775" s="30"/>
      <c r="L775" s="30"/>
      <c r="M775" s="32"/>
      <c r="N775" s="33"/>
      <c r="O775" s="58"/>
      <c r="R775" s="40"/>
      <c r="S775" s="40"/>
      <c r="T775" s="40"/>
      <c r="U775" s="40"/>
      <c r="V775" s="40"/>
      <c r="W775" s="40"/>
    </row>
    <row r="776">
      <c r="F776" s="30"/>
      <c r="G776" s="30"/>
      <c r="H776" s="30"/>
      <c r="I776" s="30"/>
      <c r="J776" s="30"/>
      <c r="K776" s="30"/>
      <c r="L776" s="30"/>
      <c r="M776" s="32"/>
      <c r="N776" s="33"/>
      <c r="O776" s="33"/>
      <c r="R776" s="40"/>
      <c r="S776" s="40"/>
      <c r="T776" s="40"/>
      <c r="U776" s="40"/>
      <c r="V776" s="40"/>
      <c r="W776" s="40"/>
    </row>
    <row r="777">
      <c r="F777" s="30"/>
      <c r="G777" s="30"/>
      <c r="H777" s="30"/>
      <c r="I777" s="30"/>
      <c r="J777" s="30"/>
      <c r="K777" s="30"/>
      <c r="L777" s="30"/>
      <c r="M777" s="32"/>
      <c r="N777" s="33"/>
      <c r="O777" s="33"/>
      <c r="R777" s="40"/>
      <c r="S777" s="40"/>
      <c r="T777" s="40"/>
      <c r="U777" s="40"/>
      <c r="V777" s="40"/>
      <c r="W777" s="40"/>
    </row>
    <row r="778">
      <c r="F778" s="30"/>
      <c r="G778" s="30"/>
      <c r="H778" s="30"/>
      <c r="I778" s="30"/>
      <c r="J778" s="30"/>
      <c r="K778" s="30"/>
      <c r="L778" s="30"/>
      <c r="M778" s="32"/>
      <c r="N778" s="33"/>
      <c r="O778" s="33"/>
      <c r="R778" s="40"/>
      <c r="S778" s="40"/>
      <c r="T778" s="40"/>
      <c r="U778" s="40"/>
      <c r="V778" s="40"/>
      <c r="W778" s="40"/>
    </row>
    <row r="779">
      <c r="F779" s="30"/>
      <c r="G779" s="30"/>
      <c r="H779" s="30"/>
      <c r="I779" s="30"/>
      <c r="J779" s="30"/>
      <c r="K779" s="30"/>
      <c r="L779" s="30"/>
      <c r="M779" s="32"/>
      <c r="N779" s="33"/>
      <c r="O779" s="33"/>
      <c r="R779" s="40"/>
      <c r="S779" s="40"/>
      <c r="T779" s="40"/>
      <c r="U779" s="40"/>
      <c r="V779" s="40"/>
      <c r="W779" s="40"/>
    </row>
    <row r="780">
      <c r="F780" s="30"/>
      <c r="G780" s="30"/>
      <c r="H780" s="30"/>
      <c r="I780" s="30"/>
      <c r="J780" s="30"/>
      <c r="K780" s="30"/>
      <c r="L780" s="30"/>
      <c r="M780" s="32"/>
      <c r="N780" s="33"/>
      <c r="O780" s="33"/>
      <c r="R780" s="40"/>
      <c r="S780" s="40"/>
      <c r="T780" s="40"/>
      <c r="U780" s="40"/>
      <c r="V780" s="40"/>
      <c r="W780" s="40"/>
    </row>
    <row r="781">
      <c r="F781" s="30"/>
      <c r="G781" s="30"/>
      <c r="H781" s="30"/>
      <c r="I781" s="30"/>
      <c r="J781" s="30"/>
      <c r="K781" s="30"/>
      <c r="L781" s="30"/>
      <c r="M781" s="32"/>
      <c r="N781" s="33"/>
      <c r="O781" s="33"/>
      <c r="R781" s="40"/>
      <c r="S781" s="40"/>
      <c r="T781" s="40"/>
      <c r="U781" s="40"/>
      <c r="V781" s="40"/>
      <c r="W781" s="40"/>
    </row>
    <row r="782">
      <c r="F782" s="30"/>
      <c r="G782" s="30"/>
      <c r="H782" s="30"/>
      <c r="I782" s="30"/>
      <c r="J782" s="30"/>
      <c r="K782" s="30"/>
      <c r="L782" s="30"/>
      <c r="M782" s="32"/>
      <c r="N782" s="33"/>
      <c r="O782" s="33"/>
      <c r="R782" s="40"/>
      <c r="S782" s="40"/>
      <c r="T782" s="40"/>
      <c r="U782" s="40"/>
      <c r="V782" s="40"/>
      <c r="W782" s="40"/>
    </row>
    <row r="783">
      <c r="F783" s="30"/>
      <c r="G783" s="30"/>
      <c r="H783" s="30"/>
      <c r="I783" s="30"/>
      <c r="J783" s="30"/>
      <c r="K783" s="30"/>
      <c r="L783" s="30"/>
      <c r="M783" s="32"/>
      <c r="N783" s="33"/>
      <c r="O783" s="33"/>
      <c r="R783" s="40"/>
      <c r="S783" s="40"/>
      <c r="T783" s="40"/>
      <c r="U783" s="40"/>
      <c r="V783" s="40"/>
      <c r="W783" s="40"/>
    </row>
    <row r="784">
      <c r="F784" s="30"/>
      <c r="G784" s="30"/>
      <c r="H784" s="30"/>
      <c r="I784" s="30"/>
      <c r="J784" s="30"/>
      <c r="K784" s="30"/>
      <c r="L784" s="30"/>
      <c r="M784" s="32"/>
      <c r="N784" s="33"/>
      <c r="O784" s="33"/>
      <c r="R784" s="40"/>
      <c r="S784" s="40"/>
      <c r="T784" s="40"/>
      <c r="U784" s="40"/>
      <c r="V784" s="40"/>
      <c r="W784" s="40"/>
    </row>
    <row r="785">
      <c r="F785" s="30"/>
      <c r="G785" s="30"/>
      <c r="H785" s="30"/>
      <c r="I785" s="30"/>
      <c r="J785" s="30"/>
      <c r="K785" s="30"/>
      <c r="L785" s="30"/>
      <c r="M785" s="32"/>
      <c r="N785" s="33"/>
      <c r="O785" s="33"/>
      <c r="R785" s="40"/>
      <c r="S785" s="40"/>
      <c r="T785" s="40"/>
      <c r="U785" s="40"/>
      <c r="V785" s="40"/>
      <c r="W785" s="40"/>
    </row>
    <row r="786">
      <c r="F786" s="30"/>
      <c r="G786" s="30"/>
      <c r="H786" s="30"/>
      <c r="I786" s="30"/>
      <c r="J786" s="30"/>
      <c r="K786" s="30"/>
      <c r="L786" s="30"/>
      <c r="M786" s="32"/>
      <c r="N786" s="33"/>
      <c r="O786" s="33"/>
      <c r="R786" s="40"/>
      <c r="S786" s="40"/>
      <c r="T786" s="40"/>
      <c r="U786" s="40"/>
      <c r="V786" s="40"/>
      <c r="W786" s="40"/>
    </row>
    <row r="787">
      <c r="F787" s="30"/>
      <c r="G787" s="30"/>
      <c r="H787" s="30"/>
      <c r="I787" s="30"/>
      <c r="J787" s="30"/>
      <c r="K787" s="30"/>
      <c r="L787" s="30"/>
      <c r="M787" s="32"/>
      <c r="N787" s="33"/>
      <c r="O787" s="33"/>
      <c r="R787" s="40"/>
      <c r="S787" s="40"/>
      <c r="T787" s="40"/>
      <c r="U787" s="40"/>
      <c r="V787" s="40"/>
      <c r="W787" s="40"/>
    </row>
    <row r="788">
      <c r="F788" s="30"/>
      <c r="G788" s="30"/>
      <c r="H788" s="30"/>
      <c r="I788" s="30"/>
      <c r="J788" s="30"/>
      <c r="K788" s="30"/>
      <c r="L788" s="30"/>
      <c r="M788" s="32"/>
      <c r="N788" s="33"/>
      <c r="O788" s="33"/>
      <c r="R788" s="40"/>
      <c r="S788" s="40"/>
      <c r="T788" s="40"/>
      <c r="U788" s="40"/>
      <c r="V788" s="40"/>
      <c r="W788" s="40"/>
    </row>
    <row r="789">
      <c r="F789" s="30"/>
      <c r="G789" s="30"/>
      <c r="H789" s="30"/>
      <c r="I789" s="30"/>
      <c r="J789" s="30"/>
      <c r="K789" s="30"/>
      <c r="L789" s="30"/>
      <c r="M789" s="32"/>
      <c r="N789" s="33"/>
      <c r="O789" s="33"/>
      <c r="R789" s="40"/>
      <c r="S789" s="40"/>
      <c r="T789" s="40"/>
      <c r="U789" s="40"/>
      <c r="V789" s="40"/>
      <c r="W789" s="40"/>
    </row>
    <row r="790">
      <c r="F790" s="30"/>
      <c r="G790" s="30"/>
      <c r="H790" s="30"/>
      <c r="I790" s="30"/>
      <c r="J790" s="30"/>
      <c r="K790" s="30"/>
      <c r="L790" s="30"/>
      <c r="M790" s="32"/>
      <c r="N790" s="33"/>
      <c r="O790" s="33"/>
      <c r="R790" s="40"/>
      <c r="S790" s="40"/>
      <c r="T790" s="40"/>
      <c r="U790" s="40"/>
      <c r="V790" s="40"/>
      <c r="W790" s="40"/>
    </row>
    <row r="791">
      <c r="F791" s="30"/>
      <c r="G791" s="30"/>
      <c r="H791" s="30"/>
      <c r="I791" s="30"/>
      <c r="J791" s="30"/>
      <c r="K791" s="30"/>
      <c r="L791" s="30"/>
      <c r="M791" s="32"/>
      <c r="N791" s="33"/>
      <c r="O791" s="33"/>
      <c r="R791" s="40"/>
      <c r="S791" s="40"/>
      <c r="T791" s="40"/>
      <c r="U791" s="40"/>
      <c r="V791" s="40"/>
      <c r="W791" s="40"/>
    </row>
    <row r="792">
      <c r="F792" s="30"/>
      <c r="G792" s="30"/>
      <c r="H792" s="30"/>
      <c r="I792" s="30"/>
      <c r="J792" s="30"/>
      <c r="K792" s="30"/>
      <c r="L792" s="30"/>
      <c r="M792" s="32"/>
      <c r="N792" s="33"/>
      <c r="O792" s="33"/>
      <c r="R792" s="40"/>
      <c r="S792" s="40"/>
      <c r="T792" s="40"/>
      <c r="U792" s="40"/>
      <c r="V792" s="40"/>
      <c r="W792" s="40"/>
    </row>
    <row r="793">
      <c r="F793" s="30"/>
      <c r="G793" s="30"/>
      <c r="H793" s="30"/>
      <c r="I793" s="30"/>
      <c r="J793" s="30"/>
      <c r="K793" s="30"/>
      <c r="L793" s="30"/>
      <c r="M793" s="32"/>
      <c r="N793" s="33"/>
      <c r="O793" s="33"/>
      <c r="R793" s="40"/>
      <c r="S793" s="40"/>
      <c r="T793" s="40"/>
      <c r="U793" s="40"/>
      <c r="V793" s="40"/>
      <c r="W793" s="40"/>
    </row>
    <row r="794">
      <c r="F794" s="30"/>
      <c r="G794" s="30"/>
      <c r="H794" s="30"/>
      <c r="I794" s="30"/>
      <c r="J794" s="30"/>
      <c r="K794" s="30"/>
      <c r="L794" s="30"/>
      <c r="M794" s="32"/>
      <c r="N794" s="33"/>
      <c r="O794" s="33"/>
      <c r="R794" s="40"/>
      <c r="S794" s="40"/>
      <c r="T794" s="40"/>
      <c r="U794" s="40"/>
      <c r="V794" s="40"/>
      <c r="W794" s="40"/>
    </row>
    <row r="795">
      <c r="F795" s="30"/>
      <c r="G795" s="30"/>
      <c r="H795" s="30"/>
      <c r="I795" s="30"/>
      <c r="J795" s="30"/>
      <c r="K795" s="30"/>
      <c r="L795" s="30"/>
      <c r="M795" s="32"/>
      <c r="N795" s="33"/>
      <c r="O795" s="64"/>
      <c r="R795" s="40"/>
      <c r="S795" s="40"/>
      <c r="T795" s="40"/>
      <c r="U795" s="40"/>
      <c r="V795" s="40"/>
      <c r="W795" s="40"/>
    </row>
    <row r="796">
      <c r="F796" s="30"/>
      <c r="G796" s="30"/>
      <c r="H796" s="30"/>
      <c r="I796" s="30"/>
      <c r="J796" s="30"/>
      <c r="K796" s="30"/>
      <c r="L796" s="30"/>
      <c r="M796" s="32"/>
      <c r="N796" s="33"/>
      <c r="O796" s="33"/>
      <c r="R796" s="40"/>
      <c r="S796" s="40"/>
      <c r="T796" s="40"/>
      <c r="U796" s="40"/>
      <c r="V796" s="40"/>
      <c r="W796" s="40"/>
    </row>
    <row r="797">
      <c r="F797" s="30"/>
      <c r="G797" s="30"/>
      <c r="H797" s="30"/>
      <c r="I797" s="30"/>
      <c r="J797" s="30"/>
      <c r="K797" s="30"/>
      <c r="L797" s="30"/>
      <c r="M797" s="32"/>
      <c r="N797" s="33"/>
      <c r="O797" s="33"/>
      <c r="R797" s="40"/>
      <c r="S797" s="40"/>
      <c r="T797" s="40"/>
      <c r="U797" s="40"/>
      <c r="V797" s="40"/>
      <c r="W797" s="40"/>
    </row>
    <row r="798">
      <c r="F798" s="30"/>
      <c r="G798" s="30"/>
      <c r="H798" s="30"/>
      <c r="I798" s="30"/>
      <c r="J798" s="30"/>
      <c r="K798" s="30"/>
      <c r="L798" s="30"/>
      <c r="M798" s="32"/>
      <c r="N798" s="33"/>
      <c r="O798" s="33"/>
      <c r="R798" s="40"/>
      <c r="S798" s="40"/>
      <c r="T798" s="40"/>
      <c r="U798" s="40"/>
      <c r="V798" s="40"/>
      <c r="W798" s="40"/>
    </row>
    <row r="799">
      <c r="F799" s="30"/>
      <c r="G799" s="30"/>
      <c r="H799" s="30"/>
      <c r="I799" s="30"/>
      <c r="J799" s="30"/>
      <c r="K799" s="30"/>
      <c r="L799" s="30"/>
      <c r="M799" s="32"/>
      <c r="N799" s="33"/>
      <c r="O799" s="33"/>
      <c r="R799" s="40"/>
      <c r="S799" s="40"/>
      <c r="T799" s="40"/>
      <c r="U799" s="40"/>
      <c r="V799" s="40"/>
      <c r="W799" s="40"/>
    </row>
    <row r="800">
      <c r="F800" s="30"/>
      <c r="G800" s="30"/>
      <c r="H800" s="30"/>
      <c r="I800" s="30"/>
      <c r="J800" s="30"/>
      <c r="K800" s="30"/>
      <c r="L800" s="30"/>
      <c r="M800" s="32"/>
      <c r="N800" s="33"/>
      <c r="O800" s="33"/>
      <c r="R800" s="40"/>
      <c r="S800" s="40"/>
      <c r="T800" s="40"/>
      <c r="U800" s="40"/>
      <c r="V800" s="40"/>
      <c r="W800" s="40"/>
    </row>
    <row r="801">
      <c r="F801" s="30"/>
      <c r="G801" s="30"/>
      <c r="H801" s="30"/>
      <c r="I801" s="30"/>
      <c r="J801" s="30"/>
      <c r="K801" s="30"/>
      <c r="L801" s="30"/>
      <c r="M801" s="32"/>
      <c r="N801" s="33"/>
      <c r="O801" s="33"/>
      <c r="R801" s="40"/>
      <c r="S801" s="40"/>
      <c r="T801" s="40"/>
      <c r="U801" s="40"/>
      <c r="V801" s="40"/>
      <c r="W801" s="40"/>
    </row>
    <row r="802">
      <c r="F802" s="30"/>
      <c r="G802" s="30"/>
      <c r="H802" s="30"/>
      <c r="I802" s="30"/>
      <c r="J802" s="30"/>
      <c r="K802" s="30"/>
      <c r="L802" s="30"/>
      <c r="M802" s="32"/>
      <c r="N802" s="33"/>
      <c r="O802" s="58"/>
      <c r="R802" s="40"/>
      <c r="S802" s="40"/>
      <c r="T802" s="40"/>
      <c r="U802" s="40"/>
      <c r="V802" s="40"/>
      <c r="W802" s="40"/>
    </row>
    <row r="803">
      <c r="F803" s="30"/>
      <c r="G803" s="30"/>
      <c r="H803" s="30"/>
      <c r="I803" s="30"/>
      <c r="J803" s="30"/>
      <c r="K803" s="30"/>
      <c r="L803" s="30"/>
      <c r="M803" s="32"/>
      <c r="N803" s="33"/>
      <c r="O803" s="58"/>
      <c r="R803" s="40"/>
      <c r="S803" s="40"/>
      <c r="T803" s="40"/>
      <c r="U803" s="40"/>
      <c r="V803" s="40"/>
      <c r="W803" s="40"/>
    </row>
    <row r="804">
      <c r="F804" s="30"/>
      <c r="G804" s="30"/>
      <c r="H804" s="30"/>
      <c r="I804" s="30"/>
      <c r="J804" s="30"/>
      <c r="K804" s="30"/>
      <c r="L804" s="30"/>
      <c r="M804" s="32"/>
      <c r="N804" s="33"/>
      <c r="O804" s="33"/>
      <c r="R804" s="40"/>
      <c r="S804" s="40"/>
      <c r="T804" s="40"/>
      <c r="U804" s="40"/>
      <c r="V804" s="40"/>
      <c r="W804" s="40"/>
    </row>
    <row r="805">
      <c r="F805" s="30"/>
      <c r="G805" s="30"/>
      <c r="H805" s="30"/>
      <c r="I805" s="30"/>
      <c r="J805" s="30"/>
      <c r="K805" s="30"/>
      <c r="L805" s="30"/>
      <c r="M805" s="32"/>
      <c r="N805" s="33"/>
      <c r="O805" s="58"/>
      <c r="R805" s="40"/>
      <c r="S805" s="40"/>
      <c r="T805" s="40"/>
      <c r="U805" s="40"/>
      <c r="V805" s="40"/>
      <c r="W805" s="40"/>
    </row>
    <row r="806">
      <c r="F806" s="30"/>
      <c r="G806" s="30"/>
      <c r="H806" s="30"/>
      <c r="I806" s="30"/>
      <c r="J806" s="30"/>
      <c r="K806" s="30"/>
      <c r="L806" s="30"/>
      <c r="M806" s="32"/>
      <c r="N806" s="33"/>
      <c r="O806" s="33"/>
      <c r="R806" s="40"/>
      <c r="S806" s="40"/>
      <c r="T806" s="40"/>
      <c r="U806" s="40"/>
      <c r="V806" s="40"/>
      <c r="W806" s="40"/>
    </row>
    <row r="807">
      <c r="F807" s="30"/>
      <c r="G807" s="30"/>
      <c r="H807" s="30"/>
      <c r="I807" s="30"/>
      <c r="J807" s="30"/>
      <c r="K807" s="30"/>
      <c r="L807" s="30"/>
      <c r="M807" s="32"/>
      <c r="N807" s="33"/>
      <c r="O807" s="33"/>
      <c r="R807" s="40"/>
      <c r="S807" s="40"/>
      <c r="T807" s="40"/>
      <c r="U807" s="40"/>
      <c r="V807" s="40"/>
      <c r="W807" s="40"/>
    </row>
    <row r="808">
      <c r="F808" s="30"/>
      <c r="G808" s="30"/>
      <c r="H808" s="30"/>
      <c r="I808" s="30"/>
      <c r="J808" s="30"/>
      <c r="K808" s="30"/>
      <c r="L808" s="30"/>
      <c r="M808" s="32"/>
      <c r="N808" s="33"/>
      <c r="O808" s="33"/>
      <c r="R808" s="40"/>
      <c r="S808" s="40"/>
      <c r="T808" s="40"/>
      <c r="U808" s="40"/>
      <c r="V808" s="40"/>
      <c r="W808" s="40"/>
    </row>
    <row r="809">
      <c r="F809" s="30"/>
      <c r="G809" s="30"/>
      <c r="H809" s="30"/>
      <c r="I809" s="30"/>
      <c r="J809" s="30"/>
      <c r="K809" s="30"/>
      <c r="L809" s="30"/>
      <c r="M809" s="32"/>
      <c r="N809" s="33"/>
      <c r="O809" s="58"/>
      <c r="R809" s="40"/>
      <c r="S809" s="40"/>
      <c r="T809" s="40"/>
      <c r="U809" s="40"/>
      <c r="V809" s="40"/>
      <c r="W809" s="40"/>
    </row>
    <row r="810">
      <c r="F810" s="30"/>
      <c r="G810" s="30"/>
      <c r="H810" s="30"/>
      <c r="I810" s="30"/>
      <c r="J810" s="30"/>
      <c r="K810" s="30"/>
      <c r="L810" s="30"/>
      <c r="M810" s="32"/>
      <c r="N810" s="33"/>
      <c r="O810" s="33"/>
      <c r="R810" s="40"/>
      <c r="S810" s="40"/>
      <c r="T810" s="40"/>
      <c r="U810" s="40"/>
      <c r="V810" s="40"/>
      <c r="W810" s="40"/>
    </row>
    <row r="811">
      <c r="F811" s="30"/>
      <c r="G811" s="30"/>
      <c r="H811" s="30"/>
      <c r="I811" s="30"/>
      <c r="J811" s="30"/>
      <c r="K811" s="30"/>
      <c r="L811" s="30"/>
      <c r="M811" s="32"/>
      <c r="N811" s="33"/>
      <c r="O811" s="33"/>
      <c r="R811" s="40"/>
      <c r="S811" s="40"/>
      <c r="T811" s="40"/>
      <c r="U811" s="40"/>
      <c r="V811" s="40"/>
      <c r="W811" s="40"/>
    </row>
    <row r="812">
      <c r="F812" s="30"/>
      <c r="G812" s="30"/>
      <c r="H812" s="30"/>
      <c r="I812" s="30"/>
      <c r="J812" s="30"/>
      <c r="K812" s="30"/>
      <c r="L812" s="30"/>
      <c r="M812" s="32"/>
      <c r="N812" s="33"/>
      <c r="O812" s="33"/>
      <c r="R812" s="40"/>
      <c r="S812" s="40"/>
      <c r="T812" s="40"/>
      <c r="U812" s="40"/>
      <c r="V812" s="40"/>
      <c r="W812" s="40"/>
    </row>
    <row r="813">
      <c r="F813" s="30"/>
      <c r="G813" s="30"/>
      <c r="H813" s="30"/>
      <c r="I813" s="30"/>
      <c r="J813" s="30"/>
      <c r="K813" s="30"/>
      <c r="L813" s="30"/>
      <c r="M813" s="32"/>
      <c r="N813" s="33"/>
      <c r="O813" s="33"/>
      <c r="R813" s="40"/>
      <c r="S813" s="40"/>
      <c r="T813" s="40"/>
      <c r="U813" s="40"/>
      <c r="V813" s="40"/>
      <c r="W813" s="40"/>
    </row>
    <row r="814">
      <c r="F814" s="30"/>
      <c r="G814" s="30"/>
      <c r="H814" s="30"/>
      <c r="I814" s="30"/>
      <c r="J814" s="30"/>
      <c r="K814" s="30"/>
      <c r="L814" s="30"/>
      <c r="M814" s="32"/>
      <c r="N814" s="33"/>
      <c r="O814" s="33"/>
      <c r="R814" s="40"/>
      <c r="S814" s="40"/>
      <c r="T814" s="40"/>
      <c r="U814" s="40"/>
      <c r="V814" s="40"/>
      <c r="W814" s="40"/>
    </row>
    <row r="815">
      <c r="F815" s="30"/>
      <c r="G815" s="30"/>
      <c r="H815" s="30"/>
      <c r="I815" s="30"/>
      <c r="J815" s="30"/>
      <c r="K815" s="30"/>
      <c r="L815" s="30"/>
      <c r="M815" s="32"/>
      <c r="N815" s="33"/>
      <c r="O815" s="33"/>
      <c r="R815" s="40"/>
      <c r="S815" s="40"/>
      <c r="T815" s="40"/>
      <c r="U815" s="40"/>
      <c r="V815" s="40"/>
      <c r="W815" s="40"/>
    </row>
    <row r="816">
      <c r="F816" s="30"/>
      <c r="G816" s="30"/>
      <c r="H816" s="30"/>
      <c r="I816" s="30"/>
      <c r="J816" s="30"/>
      <c r="K816" s="30"/>
      <c r="L816" s="30"/>
      <c r="M816" s="32"/>
      <c r="N816" s="33"/>
      <c r="O816" s="33"/>
      <c r="R816" s="40"/>
      <c r="S816" s="40"/>
      <c r="T816" s="40"/>
      <c r="U816" s="40"/>
      <c r="V816" s="40"/>
      <c r="W816" s="40"/>
    </row>
    <row r="817">
      <c r="F817" s="30"/>
      <c r="G817" s="30"/>
      <c r="H817" s="30"/>
      <c r="I817" s="30"/>
      <c r="J817" s="30"/>
      <c r="K817" s="30"/>
      <c r="L817" s="30"/>
      <c r="M817" s="32"/>
      <c r="N817" s="33"/>
      <c r="O817" s="33"/>
      <c r="R817" s="40"/>
      <c r="S817" s="40"/>
      <c r="T817" s="40"/>
      <c r="U817" s="40"/>
      <c r="V817" s="40"/>
      <c r="W817" s="40"/>
    </row>
    <row r="818">
      <c r="F818" s="30"/>
      <c r="G818" s="30"/>
      <c r="H818" s="30"/>
      <c r="I818" s="30"/>
      <c r="J818" s="30"/>
      <c r="K818" s="30"/>
      <c r="L818" s="30"/>
      <c r="M818" s="32"/>
      <c r="N818" s="33"/>
      <c r="O818" s="33"/>
      <c r="R818" s="40"/>
      <c r="S818" s="40"/>
      <c r="T818" s="40"/>
      <c r="U818" s="40"/>
      <c r="V818" s="40"/>
      <c r="W818" s="40"/>
    </row>
    <row r="819">
      <c r="F819" s="30"/>
      <c r="G819" s="30"/>
      <c r="H819" s="30"/>
      <c r="I819" s="30"/>
      <c r="J819" s="30"/>
      <c r="K819" s="30"/>
      <c r="L819" s="30"/>
      <c r="M819" s="32"/>
      <c r="N819" s="33"/>
      <c r="O819" s="64"/>
      <c r="R819" s="40"/>
      <c r="S819" s="40"/>
      <c r="T819" s="40"/>
      <c r="U819" s="40"/>
      <c r="V819" s="40"/>
      <c r="W819" s="40"/>
    </row>
    <row r="820">
      <c r="F820" s="30"/>
      <c r="G820" s="30"/>
      <c r="H820" s="30"/>
      <c r="I820" s="30"/>
      <c r="J820" s="30"/>
      <c r="K820" s="30"/>
      <c r="L820" s="30"/>
      <c r="M820" s="32"/>
      <c r="N820" s="33"/>
      <c r="O820" s="33"/>
      <c r="R820" s="40"/>
      <c r="S820" s="40"/>
      <c r="T820" s="40"/>
      <c r="U820" s="40"/>
      <c r="V820" s="40"/>
      <c r="W820" s="40"/>
    </row>
    <row r="821">
      <c r="F821" s="30"/>
      <c r="G821" s="30"/>
      <c r="H821" s="30"/>
      <c r="I821" s="30"/>
      <c r="J821" s="30"/>
      <c r="K821" s="30"/>
      <c r="L821" s="30"/>
      <c r="M821" s="32"/>
      <c r="N821" s="33"/>
      <c r="O821" s="64"/>
      <c r="R821" s="40"/>
      <c r="S821" s="40"/>
      <c r="T821" s="40"/>
      <c r="U821" s="40"/>
      <c r="V821" s="40"/>
      <c r="W821" s="40"/>
    </row>
    <row r="822">
      <c r="F822" s="30"/>
      <c r="G822" s="30"/>
      <c r="H822" s="30"/>
      <c r="I822" s="30"/>
      <c r="J822" s="30"/>
      <c r="K822" s="30"/>
      <c r="L822" s="30"/>
      <c r="M822" s="32"/>
      <c r="N822" s="33"/>
      <c r="O822" s="33"/>
      <c r="R822" s="40"/>
      <c r="S822" s="40"/>
      <c r="T822" s="40"/>
      <c r="U822" s="40"/>
      <c r="V822" s="40"/>
      <c r="W822" s="40"/>
    </row>
    <row r="823">
      <c r="F823" s="30"/>
      <c r="G823" s="30"/>
      <c r="H823" s="30"/>
      <c r="I823" s="30"/>
      <c r="J823" s="30"/>
      <c r="K823" s="30"/>
      <c r="L823" s="30"/>
      <c r="M823" s="32"/>
      <c r="N823" s="33"/>
      <c r="O823" s="33"/>
      <c r="R823" s="40"/>
      <c r="S823" s="40"/>
      <c r="T823" s="40"/>
      <c r="U823" s="40"/>
      <c r="V823" s="40"/>
      <c r="W823" s="40"/>
    </row>
    <row r="824">
      <c r="F824" s="30"/>
      <c r="G824" s="30"/>
      <c r="H824" s="30"/>
      <c r="I824" s="30"/>
      <c r="J824" s="30"/>
      <c r="K824" s="30"/>
      <c r="L824" s="30"/>
      <c r="M824" s="32"/>
      <c r="N824" s="33"/>
      <c r="O824" s="33"/>
      <c r="R824" s="40"/>
      <c r="S824" s="40"/>
      <c r="T824" s="40"/>
      <c r="U824" s="40"/>
      <c r="V824" s="40"/>
      <c r="W824" s="40"/>
    </row>
    <row r="825">
      <c r="F825" s="30"/>
      <c r="G825" s="30"/>
      <c r="H825" s="30"/>
      <c r="I825" s="30"/>
      <c r="J825" s="30"/>
      <c r="K825" s="30"/>
      <c r="L825" s="30"/>
      <c r="M825" s="32"/>
      <c r="N825" s="33"/>
      <c r="O825" s="33"/>
      <c r="R825" s="40"/>
      <c r="S825" s="40"/>
      <c r="T825" s="40"/>
      <c r="U825" s="40"/>
      <c r="V825" s="40"/>
      <c r="W825" s="40"/>
    </row>
    <row r="826">
      <c r="F826" s="30"/>
      <c r="G826" s="30"/>
      <c r="H826" s="30"/>
      <c r="I826" s="30"/>
      <c r="J826" s="30"/>
      <c r="K826" s="30"/>
      <c r="L826" s="30"/>
      <c r="M826" s="32"/>
      <c r="N826" s="33"/>
      <c r="O826" s="33"/>
      <c r="R826" s="40"/>
      <c r="S826" s="40"/>
      <c r="T826" s="40"/>
      <c r="U826" s="40"/>
      <c r="V826" s="40"/>
      <c r="W826" s="40"/>
    </row>
    <row r="827">
      <c r="F827" s="30"/>
      <c r="G827" s="30"/>
      <c r="H827" s="30"/>
      <c r="I827" s="30"/>
      <c r="J827" s="30"/>
      <c r="K827" s="30"/>
      <c r="L827" s="30"/>
      <c r="M827" s="32"/>
      <c r="N827" s="33"/>
      <c r="O827" s="33"/>
      <c r="R827" s="40"/>
      <c r="S827" s="40"/>
      <c r="T827" s="40"/>
      <c r="U827" s="40"/>
      <c r="V827" s="40"/>
      <c r="W827" s="40"/>
    </row>
    <row r="828">
      <c r="F828" s="30"/>
      <c r="G828" s="30"/>
      <c r="H828" s="30"/>
      <c r="I828" s="30"/>
      <c r="J828" s="30"/>
      <c r="K828" s="30"/>
      <c r="L828" s="30"/>
      <c r="M828" s="32"/>
      <c r="N828" s="33"/>
      <c r="O828" s="58"/>
      <c r="R828" s="40"/>
      <c r="S828" s="40"/>
      <c r="T828" s="40"/>
      <c r="U828" s="40"/>
      <c r="V828" s="40"/>
      <c r="W828" s="40"/>
    </row>
    <row r="829">
      <c r="F829" s="30"/>
      <c r="G829" s="30"/>
      <c r="H829" s="30"/>
      <c r="I829" s="30"/>
      <c r="J829" s="30"/>
      <c r="K829" s="30"/>
      <c r="L829" s="30"/>
      <c r="M829" s="32"/>
      <c r="N829" s="33"/>
      <c r="O829" s="33"/>
      <c r="R829" s="40"/>
      <c r="S829" s="40"/>
      <c r="T829" s="40"/>
      <c r="U829" s="40"/>
      <c r="V829" s="40"/>
      <c r="W829" s="40"/>
    </row>
    <row r="830">
      <c r="F830" s="30"/>
      <c r="G830" s="30"/>
      <c r="H830" s="30"/>
      <c r="I830" s="30"/>
      <c r="J830" s="30"/>
      <c r="K830" s="30"/>
      <c r="L830" s="30"/>
      <c r="M830" s="32"/>
      <c r="N830" s="33"/>
      <c r="O830" s="33"/>
      <c r="R830" s="40"/>
      <c r="S830" s="40"/>
      <c r="T830" s="40"/>
      <c r="U830" s="40"/>
      <c r="V830" s="40"/>
      <c r="W830" s="40"/>
    </row>
    <row r="831">
      <c r="F831" s="30"/>
      <c r="G831" s="30"/>
      <c r="H831" s="30"/>
      <c r="I831" s="30"/>
      <c r="J831" s="30"/>
      <c r="K831" s="30"/>
      <c r="L831" s="30"/>
      <c r="M831" s="32"/>
      <c r="N831" s="33"/>
      <c r="O831" s="33"/>
      <c r="R831" s="40"/>
      <c r="S831" s="40"/>
      <c r="T831" s="40"/>
      <c r="U831" s="40"/>
      <c r="V831" s="40"/>
      <c r="W831" s="40"/>
    </row>
    <row r="832">
      <c r="F832" s="30"/>
      <c r="G832" s="30"/>
      <c r="H832" s="30"/>
      <c r="I832" s="30"/>
      <c r="J832" s="30"/>
      <c r="K832" s="30"/>
      <c r="L832" s="30"/>
      <c r="M832" s="32"/>
      <c r="N832" s="33"/>
      <c r="O832" s="33"/>
      <c r="R832" s="40"/>
      <c r="S832" s="40"/>
      <c r="T832" s="40"/>
      <c r="U832" s="40"/>
      <c r="V832" s="40"/>
      <c r="W832" s="40"/>
    </row>
    <row r="833">
      <c r="F833" s="30"/>
      <c r="G833" s="30"/>
      <c r="H833" s="30"/>
      <c r="I833" s="30"/>
      <c r="J833" s="30"/>
      <c r="K833" s="30"/>
      <c r="L833" s="30"/>
      <c r="M833" s="32"/>
      <c r="N833" s="33"/>
      <c r="O833" s="58"/>
      <c r="R833" s="40"/>
      <c r="S833" s="40"/>
      <c r="T833" s="40"/>
      <c r="U833" s="40"/>
      <c r="V833" s="40"/>
      <c r="W833" s="40"/>
    </row>
    <row r="834">
      <c r="F834" s="30"/>
      <c r="G834" s="30"/>
      <c r="H834" s="30"/>
      <c r="I834" s="30"/>
      <c r="J834" s="30"/>
      <c r="K834" s="30"/>
      <c r="L834" s="30"/>
      <c r="M834" s="32"/>
      <c r="N834" s="33"/>
      <c r="O834" s="64"/>
      <c r="R834" s="40"/>
      <c r="S834" s="40"/>
      <c r="T834" s="40"/>
      <c r="U834" s="40"/>
      <c r="V834" s="40"/>
      <c r="W834" s="40"/>
    </row>
    <row r="835">
      <c r="F835" s="30"/>
      <c r="G835" s="30"/>
      <c r="H835" s="30"/>
      <c r="I835" s="30"/>
      <c r="J835" s="30"/>
      <c r="K835" s="30"/>
      <c r="L835" s="30"/>
      <c r="M835" s="32"/>
      <c r="N835" s="33"/>
      <c r="O835" s="33"/>
      <c r="R835" s="40"/>
      <c r="S835" s="40"/>
      <c r="T835" s="40"/>
      <c r="U835" s="40"/>
      <c r="V835" s="40"/>
      <c r="W835" s="40"/>
    </row>
    <row r="836">
      <c r="F836" s="30"/>
      <c r="G836" s="30"/>
      <c r="H836" s="30"/>
      <c r="I836" s="30"/>
      <c r="J836" s="30"/>
      <c r="K836" s="30"/>
      <c r="L836" s="30"/>
      <c r="M836" s="32"/>
      <c r="N836" s="33"/>
      <c r="O836" s="33"/>
      <c r="R836" s="40"/>
      <c r="S836" s="40"/>
      <c r="T836" s="40"/>
      <c r="U836" s="40"/>
      <c r="V836" s="40"/>
      <c r="W836" s="40"/>
    </row>
    <row r="837">
      <c r="F837" s="30"/>
      <c r="G837" s="30"/>
      <c r="H837" s="30"/>
      <c r="I837" s="30"/>
      <c r="J837" s="30"/>
      <c r="K837" s="30"/>
      <c r="L837" s="30"/>
      <c r="M837" s="32"/>
      <c r="N837" s="33"/>
      <c r="O837" s="33"/>
      <c r="R837" s="40"/>
      <c r="S837" s="40"/>
      <c r="T837" s="40"/>
      <c r="U837" s="40"/>
      <c r="V837" s="40"/>
      <c r="W837" s="40"/>
    </row>
    <row r="838">
      <c r="F838" s="30"/>
      <c r="G838" s="30"/>
      <c r="H838" s="30"/>
      <c r="I838" s="30"/>
      <c r="J838" s="30"/>
      <c r="K838" s="30"/>
      <c r="L838" s="30"/>
      <c r="M838" s="32"/>
      <c r="N838" s="33"/>
      <c r="O838" s="33"/>
      <c r="R838" s="40"/>
      <c r="S838" s="40"/>
      <c r="T838" s="40"/>
      <c r="U838" s="40"/>
      <c r="V838" s="40"/>
      <c r="W838" s="40"/>
    </row>
    <row r="839">
      <c r="F839" s="30"/>
      <c r="G839" s="30"/>
      <c r="H839" s="30"/>
      <c r="I839" s="30"/>
      <c r="J839" s="30"/>
      <c r="K839" s="30"/>
      <c r="L839" s="30"/>
      <c r="M839" s="32"/>
      <c r="N839" s="33"/>
      <c r="O839" s="33"/>
      <c r="R839" s="40"/>
      <c r="S839" s="40"/>
      <c r="T839" s="40"/>
      <c r="U839" s="40"/>
      <c r="V839" s="40"/>
      <c r="W839" s="40"/>
    </row>
    <row r="840">
      <c r="F840" s="30"/>
      <c r="G840" s="30"/>
      <c r="H840" s="30"/>
      <c r="I840" s="30"/>
      <c r="J840" s="30"/>
      <c r="K840" s="30"/>
      <c r="L840" s="30"/>
      <c r="M840" s="32"/>
      <c r="N840" s="33"/>
      <c r="O840" s="58"/>
      <c r="R840" s="40"/>
      <c r="S840" s="40"/>
      <c r="T840" s="40"/>
      <c r="U840" s="40"/>
      <c r="V840" s="40"/>
      <c r="W840" s="40"/>
    </row>
    <row r="841">
      <c r="F841" s="30"/>
      <c r="G841" s="30"/>
      <c r="H841" s="30"/>
      <c r="I841" s="30"/>
      <c r="J841" s="30"/>
      <c r="K841" s="30"/>
      <c r="L841" s="30"/>
      <c r="M841" s="32"/>
      <c r="N841" s="33"/>
      <c r="O841" s="33"/>
      <c r="R841" s="40"/>
      <c r="S841" s="40"/>
      <c r="T841" s="40"/>
      <c r="U841" s="40"/>
      <c r="V841" s="40"/>
      <c r="W841" s="40"/>
    </row>
    <row r="842">
      <c r="F842" s="30"/>
      <c r="G842" s="30"/>
      <c r="H842" s="30"/>
      <c r="I842" s="30"/>
      <c r="J842" s="30"/>
      <c r="K842" s="30"/>
      <c r="L842" s="30"/>
      <c r="M842" s="32"/>
      <c r="N842" s="33"/>
      <c r="O842" s="33"/>
      <c r="R842" s="40"/>
      <c r="S842" s="40"/>
      <c r="T842" s="40"/>
      <c r="U842" s="40"/>
      <c r="V842" s="40"/>
      <c r="W842" s="40"/>
    </row>
    <row r="843">
      <c r="F843" s="30"/>
      <c r="G843" s="30"/>
      <c r="H843" s="30"/>
      <c r="I843" s="30"/>
      <c r="J843" s="30"/>
      <c r="K843" s="30"/>
      <c r="L843" s="30"/>
      <c r="M843" s="32"/>
      <c r="N843" s="33"/>
      <c r="O843" s="33"/>
      <c r="R843" s="40"/>
      <c r="S843" s="40"/>
      <c r="T843" s="40"/>
      <c r="U843" s="40"/>
      <c r="V843" s="40"/>
      <c r="W843" s="40"/>
    </row>
    <row r="844">
      <c r="F844" s="30"/>
      <c r="G844" s="30"/>
      <c r="H844" s="30"/>
      <c r="I844" s="30"/>
      <c r="J844" s="30"/>
      <c r="K844" s="30"/>
      <c r="L844" s="30"/>
      <c r="M844" s="32"/>
      <c r="N844" s="33"/>
      <c r="O844" s="33"/>
      <c r="R844" s="40"/>
      <c r="S844" s="40"/>
      <c r="T844" s="40"/>
      <c r="U844" s="40"/>
      <c r="V844" s="40"/>
      <c r="W844" s="40"/>
    </row>
    <row r="845">
      <c r="F845" s="30"/>
      <c r="G845" s="30"/>
      <c r="H845" s="30"/>
      <c r="I845" s="30"/>
      <c r="J845" s="30"/>
      <c r="K845" s="30"/>
      <c r="L845" s="30"/>
      <c r="M845" s="32"/>
      <c r="N845" s="33"/>
      <c r="O845" s="33"/>
      <c r="R845" s="40"/>
      <c r="S845" s="40"/>
      <c r="T845" s="40"/>
      <c r="U845" s="40"/>
      <c r="V845" s="40"/>
      <c r="W845" s="40"/>
    </row>
    <row r="846">
      <c r="F846" s="30"/>
      <c r="G846" s="30"/>
      <c r="H846" s="30"/>
      <c r="I846" s="30"/>
      <c r="J846" s="30"/>
      <c r="K846" s="30"/>
      <c r="L846" s="30"/>
      <c r="M846" s="32"/>
      <c r="N846" s="33"/>
      <c r="O846" s="33"/>
      <c r="R846" s="40"/>
      <c r="S846" s="40"/>
      <c r="T846" s="40"/>
      <c r="U846" s="40"/>
      <c r="V846" s="40"/>
      <c r="W846" s="40"/>
    </row>
    <row r="847">
      <c r="F847" s="30"/>
      <c r="G847" s="30"/>
      <c r="H847" s="30"/>
      <c r="I847" s="30"/>
      <c r="J847" s="30"/>
      <c r="K847" s="30"/>
      <c r="L847" s="30"/>
      <c r="M847" s="32"/>
      <c r="N847" s="33"/>
      <c r="O847" s="33"/>
      <c r="R847" s="40"/>
      <c r="S847" s="40"/>
      <c r="T847" s="40"/>
      <c r="U847" s="40"/>
      <c r="V847" s="40"/>
      <c r="W847" s="40"/>
    </row>
    <row r="848">
      <c r="F848" s="30"/>
      <c r="G848" s="30"/>
      <c r="H848" s="30"/>
      <c r="I848" s="30"/>
      <c r="J848" s="30"/>
      <c r="K848" s="30"/>
      <c r="L848" s="30"/>
      <c r="M848" s="32"/>
      <c r="N848" s="33"/>
      <c r="O848" s="33"/>
      <c r="R848" s="40"/>
      <c r="S848" s="40"/>
      <c r="T848" s="40"/>
      <c r="U848" s="40"/>
      <c r="V848" s="40"/>
      <c r="W848" s="40"/>
    </row>
    <row r="849">
      <c r="F849" s="30"/>
      <c r="G849" s="30"/>
      <c r="H849" s="30"/>
      <c r="I849" s="30"/>
      <c r="J849" s="30"/>
      <c r="K849" s="30"/>
      <c r="L849" s="30"/>
      <c r="M849" s="32"/>
      <c r="N849" s="33"/>
      <c r="O849" s="33"/>
      <c r="R849" s="40"/>
      <c r="S849" s="40"/>
      <c r="T849" s="40"/>
      <c r="U849" s="40"/>
      <c r="V849" s="40"/>
      <c r="W849" s="40"/>
    </row>
    <row r="850">
      <c r="F850" s="30"/>
      <c r="G850" s="30"/>
      <c r="H850" s="30"/>
      <c r="I850" s="30"/>
      <c r="J850" s="30"/>
      <c r="K850" s="30"/>
      <c r="L850" s="30"/>
      <c r="M850" s="32"/>
      <c r="N850" s="33"/>
      <c r="O850" s="64"/>
      <c r="R850" s="40"/>
      <c r="S850" s="40"/>
      <c r="T850" s="40"/>
      <c r="U850" s="40"/>
      <c r="V850" s="40"/>
      <c r="W850" s="40"/>
    </row>
    <row r="851">
      <c r="F851" s="30"/>
      <c r="G851" s="30"/>
      <c r="H851" s="30"/>
      <c r="I851" s="30"/>
      <c r="J851" s="30"/>
      <c r="K851" s="30"/>
      <c r="L851" s="30"/>
      <c r="M851" s="32"/>
      <c r="N851" s="33"/>
      <c r="O851" s="33"/>
      <c r="R851" s="40"/>
      <c r="S851" s="40"/>
      <c r="T851" s="40"/>
      <c r="U851" s="40"/>
      <c r="V851" s="40"/>
      <c r="W851" s="40"/>
    </row>
    <row r="852">
      <c r="F852" s="30"/>
      <c r="G852" s="30"/>
      <c r="H852" s="30"/>
      <c r="I852" s="30"/>
      <c r="J852" s="30"/>
      <c r="K852" s="30"/>
      <c r="L852" s="30"/>
      <c r="M852" s="32"/>
      <c r="N852" s="33"/>
      <c r="O852" s="64"/>
      <c r="R852" s="40"/>
      <c r="S852" s="40"/>
      <c r="T852" s="40"/>
      <c r="U852" s="40"/>
      <c r="V852" s="40"/>
      <c r="W852" s="40"/>
    </row>
    <row r="853">
      <c r="F853" s="30"/>
      <c r="G853" s="30"/>
      <c r="H853" s="30"/>
      <c r="I853" s="30"/>
      <c r="J853" s="30"/>
      <c r="K853" s="30"/>
      <c r="L853" s="30"/>
      <c r="M853" s="32"/>
      <c r="N853" s="33"/>
      <c r="O853" s="33"/>
      <c r="R853" s="40"/>
      <c r="S853" s="40"/>
      <c r="T853" s="40"/>
      <c r="U853" s="40"/>
      <c r="V853" s="40"/>
      <c r="W853" s="40"/>
    </row>
    <row r="854">
      <c r="F854" s="30"/>
      <c r="G854" s="30"/>
      <c r="H854" s="30"/>
      <c r="I854" s="30"/>
      <c r="J854" s="30"/>
      <c r="K854" s="30"/>
      <c r="L854" s="30"/>
      <c r="M854" s="32"/>
      <c r="N854" s="33"/>
      <c r="O854" s="58"/>
      <c r="R854" s="40"/>
      <c r="S854" s="40"/>
      <c r="T854" s="40"/>
      <c r="U854" s="40"/>
      <c r="V854" s="40"/>
      <c r="W854" s="40"/>
    </row>
    <row r="855">
      <c r="F855" s="30"/>
      <c r="G855" s="30"/>
      <c r="H855" s="30"/>
      <c r="I855" s="30"/>
      <c r="J855" s="30"/>
      <c r="K855" s="30"/>
      <c r="L855" s="30"/>
      <c r="M855" s="32"/>
      <c r="N855" s="33"/>
      <c r="O855" s="33"/>
      <c r="R855" s="40"/>
      <c r="S855" s="40"/>
      <c r="T855" s="40"/>
      <c r="U855" s="40"/>
      <c r="V855" s="40"/>
      <c r="W855" s="40"/>
    </row>
    <row r="856">
      <c r="F856" s="30"/>
      <c r="G856" s="30"/>
      <c r="H856" s="30"/>
      <c r="I856" s="30"/>
      <c r="J856" s="30"/>
      <c r="K856" s="30"/>
      <c r="L856" s="30"/>
      <c r="M856" s="32"/>
      <c r="N856" s="33"/>
      <c r="O856" s="33"/>
      <c r="R856" s="40"/>
      <c r="S856" s="40"/>
      <c r="T856" s="40"/>
      <c r="U856" s="40"/>
      <c r="V856" s="40"/>
      <c r="W856" s="40"/>
    </row>
    <row r="857">
      <c r="F857" s="30"/>
      <c r="G857" s="30"/>
      <c r="H857" s="30"/>
      <c r="I857" s="30"/>
      <c r="J857" s="30"/>
      <c r="K857" s="30"/>
      <c r="L857" s="30"/>
      <c r="M857" s="32"/>
      <c r="N857" s="33"/>
      <c r="O857" s="58"/>
      <c r="R857" s="40"/>
      <c r="S857" s="40"/>
      <c r="T857" s="40"/>
      <c r="U857" s="40"/>
      <c r="V857" s="40"/>
      <c r="W857" s="40"/>
    </row>
    <row r="858">
      <c r="F858" s="30"/>
      <c r="G858" s="30"/>
      <c r="H858" s="30"/>
      <c r="I858" s="30"/>
      <c r="J858" s="30"/>
      <c r="K858" s="30"/>
      <c r="L858" s="30"/>
      <c r="M858" s="32"/>
      <c r="N858" s="33"/>
      <c r="O858" s="33"/>
      <c r="R858" s="40"/>
      <c r="S858" s="40"/>
      <c r="T858" s="40"/>
      <c r="U858" s="40"/>
      <c r="V858" s="40"/>
      <c r="W858" s="40"/>
    </row>
    <row r="859">
      <c r="F859" s="30"/>
      <c r="G859" s="30"/>
      <c r="H859" s="30"/>
      <c r="I859" s="30"/>
      <c r="J859" s="30"/>
      <c r="K859" s="30"/>
      <c r="L859" s="30"/>
      <c r="M859" s="32"/>
      <c r="N859" s="33"/>
      <c r="O859" s="33"/>
      <c r="R859" s="40"/>
      <c r="S859" s="40"/>
      <c r="T859" s="40"/>
      <c r="U859" s="40"/>
      <c r="V859" s="40"/>
      <c r="W859" s="40"/>
    </row>
    <row r="860">
      <c r="F860" s="30"/>
      <c r="G860" s="30"/>
      <c r="H860" s="30"/>
      <c r="I860" s="30"/>
      <c r="J860" s="30"/>
      <c r="K860" s="30"/>
      <c r="L860" s="30"/>
      <c r="M860" s="32"/>
      <c r="N860" s="33"/>
      <c r="O860" s="64"/>
      <c r="R860" s="40"/>
      <c r="S860" s="40"/>
      <c r="T860" s="40"/>
      <c r="U860" s="40"/>
      <c r="V860" s="40"/>
      <c r="W860" s="40"/>
    </row>
    <row r="861">
      <c r="F861" s="30"/>
      <c r="G861" s="30"/>
      <c r="H861" s="30"/>
      <c r="I861" s="30"/>
      <c r="J861" s="30"/>
      <c r="K861" s="30"/>
      <c r="L861" s="30"/>
      <c r="M861" s="32"/>
      <c r="N861" s="33"/>
      <c r="O861" s="33"/>
      <c r="R861" s="40"/>
      <c r="S861" s="40"/>
      <c r="T861" s="40"/>
      <c r="U861" s="40"/>
      <c r="V861" s="40"/>
      <c r="W861" s="40"/>
    </row>
    <row r="862">
      <c r="F862" s="30"/>
      <c r="G862" s="30"/>
      <c r="H862" s="30"/>
      <c r="I862" s="30"/>
      <c r="J862" s="30"/>
      <c r="K862" s="30"/>
      <c r="L862" s="30"/>
      <c r="M862" s="32"/>
      <c r="N862" s="33"/>
      <c r="O862" s="33"/>
      <c r="R862" s="40"/>
      <c r="S862" s="40"/>
      <c r="T862" s="40"/>
      <c r="U862" s="40"/>
      <c r="V862" s="40"/>
      <c r="W862" s="40"/>
    </row>
    <row r="863">
      <c r="F863" s="30"/>
      <c r="G863" s="30"/>
      <c r="H863" s="30"/>
      <c r="I863" s="30"/>
      <c r="J863" s="30"/>
      <c r="K863" s="30"/>
      <c r="L863" s="30"/>
      <c r="M863" s="32"/>
      <c r="N863" s="33"/>
      <c r="O863" s="33"/>
      <c r="R863" s="40"/>
      <c r="S863" s="40"/>
      <c r="T863" s="40"/>
      <c r="U863" s="40"/>
      <c r="V863" s="40"/>
      <c r="W863" s="40"/>
    </row>
    <row r="864">
      <c r="F864" s="30"/>
      <c r="G864" s="30"/>
      <c r="H864" s="30"/>
      <c r="I864" s="30"/>
      <c r="J864" s="30"/>
      <c r="K864" s="30"/>
      <c r="L864" s="30"/>
      <c r="M864" s="32"/>
      <c r="N864" s="33"/>
      <c r="O864" s="33"/>
      <c r="R864" s="40"/>
      <c r="S864" s="40"/>
      <c r="T864" s="40"/>
      <c r="U864" s="40"/>
      <c r="V864" s="40"/>
      <c r="W864" s="40"/>
    </row>
    <row r="865">
      <c r="F865" s="30"/>
      <c r="G865" s="30"/>
      <c r="H865" s="30"/>
      <c r="I865" s="30"/>
      <c r="J865" s="30"/>
      <c r="K865" s="30"/>
      <c r="L865" s="30"/>
      <c r="M865" s="32"/>
      <c r="N865" s="33"/>
      <c r="O865" s="33"/>
      <c r="R865" s="40"/>
      <c r="S865" s="40"/>
      <c r="T865" s="40"/>
      <c r="U865" s="40"/>
      <c r="V865" s="40"/>
      <c r="W865" s="40"/>
    </row>
    <row r="866">
      <c r="F866" s="30"/>
      <c r="G866" s="30"/>
      <c r="H866" s="30"/>
      <c r="I866" s="30"/>
      <c r="J866" s="30"/>
      <c r="K866" s="30"/>
      <c r="L866" s="30"/>
      <c r="M866" s="32"/>
      <c r="N866" s="33"/>
      <c r="O866" s="33"/>
      <c r="R866" s="40"/>
      <c r="S866" s="40"/>
      <c r="T866" s="40"/>
      <c r="U866" s="40"/>
      <c r="V866" s="40"/>
      <c r="W866" s="40"/>
    </row>
    <row r="867">
      <c r="F867" s="30"/>
      <c r="G867" s="30"/>
      <c r="H867" s="30"/>
      <c r="I867" s="30"/>
      <c r="J867" s="30"/>
      <c r="K867" s="30"/>
      <c r="L867" s="30"/>
      <c r="M867" s="32"/>
      <c r="N867" s="33"/>
      <c r="O867" s="33"/>
      <c r="R867" s="40"/>
      <c r="S867" s="40"/>
      <c r="T867" s="40"/>
      <c r="U867" s="40"/>
      <c r="V867" s="40"/>
      <c r="W867" s="40"/>
    </row>
    <row r="868">
      <c r="F868" s="30"/>
      <c r="G868" s="30"/>
      <c r="H868" s="30"/>
      <c r="I868" s="30"/>
      <c r="J868" s="30"/>
      <c r="K868" s="30"/>
      <c r="L868" s="30"/>
      <c r="M868" s="32"/>
      <c r="N868" s="33"/>
      <c r="O868" s="33"/>
      <c r="R868" s="40"/>
      <c r="S868" s="40"/>
      <c r="T868" s="40"/>
      <c r="U868" s="40"/>
      <c r="V868" s="40"/>
      <c r="W868" s="40"/>
    </row>
    <row r="869">
      <c r="F869" s="30"/>
      <c r="G869" s="30"/>
      <c r="H869" s="30"/>
      <c r="I869" s="30"/>
      <c r="J869" s="30"/>
      <c r="K869" s="30"/>
      <c r="L869" s="30"/>
      <c r="M869" s="32"/>
      <c r="N869" s="33"/>
      <c r="O869" s="33"/>
      <c r="R869" s="40"/>
      <c r="S869" s="40"/>
      <c r="T869" s="40"/>
      <c r="U869" s="40"/>
      <c r="V869" s="40"/>
      <c r="W869" s="40"/>
    </row>
    <row r="870">
      <c r="F870" s="30"/>
      <c r="G870" s="30"/>
      <c r="H870" s="30"/>
      <c r="I870" s="30"/>
      <c r="J870" s="30"/>
      <c r="K870" s="30"/>
      <c r="L870" s="30"/>
      <c r="M870" s="32"/>
      <c r="N870" s="33"/>
      <c r="O870" s="33"/>
      <c r="R870" s="40"/>
      <c r="S870" s="40"/>
      <c r="T870" s="40"/>
      <c r="U870" s="40"/>
      <c r="V870" s="40"/>
      <c r="W870" s="40"/>
    </row>
    <row r="871">
      <c r="F871" s="30"/>
      <c r="G871" s="30"/>
      <c r="H871" s="30"/>
      <c r="I871" s="30"/>
      <c r="J871" s="30"/>
      <c r="K871" s="30"/>
      <c r="L871" s="30"/>
      <c r="M871" s="32"/>
      <c r="N871" s="33"/>
      <c r="O871" s="33"/>
      <c r="R871" s="40"/>
      <c r="S871" s="40"/>
      <c r="T871" s="40"/>
      <c r="U871" s="40"/>
      <c r="V871" s="40"/>
      <c r="W871" s="40"/>
    </row>
    <row r="872">
      <c r="F872" s="30"/>
      <c r="G872" s="30"/>
      <c r="H872" s="30"/>
      <c r="I872" s="30"/>
      <c r="J872" s="30"/>
      <c r="K872" s="30"/>
      <c r="L872" s="30"/>
      <c r="M872" s="32"/>
      <c r="N872" s="33"/>
      <c r="O872" s="33"/>
      <c r="R872" s="40"/>
      <c r="S872" s="40"/>
      <c r="T872" s="40"/>
      <c r="U872" s="40"/>
      <c r="V872" s="40"/>
      <c r="W872" s="40"/>
    </row>
    <row r="873">
      <c r="F873" s="30"/>
      <c r="G873" s="30"/>
      <c r="H873" s="30"/>
      <c r="I873" s="30"/>
      <c r="J873" s="30"/>
      <c r="K873" s="30"/>
      <c r="L873" s="30"/>
      <c r="M873" s="32"/>
      <c r="N873" s="33"/>
      <c r="O873" s="33"/>
      <c r="R873" s="40"/>
      <c r="S873" s="40"/>
      <c r="T873" s="40"/>
      <c r="U873" s="40"/>
      <c r="V873" s="40"/>
      <c r="W873" s="40"/>
    </row>
    <row r="874">
      <c r="F874" s="30"/>
      <c r="G874" s="30"/>
      <c r="H874" s="30"/>
      <c r="I874" s="30"/>
      <c r="J874" s="30"/>
      <c r="K874" s="30"/>
      <c r="L874" s="30"/>
      <c r="M874" s="32"/>
      <c r="N874" s="33"/>
      <c r="O874" s="33"/>
      <c r="R874" s="40"/>
      <c r="S874" s="40"/>
      <c r="T874" s="40"/>
      <c r="U874" s="40"/>
      <c r="V874" s="40"/>
      <c r="W874" s="40"/>
    </row>
    <row r="875">
      <c r="F875" s="30"/>
      <c r="G875" s="30"/>
      <c r="H875" s="30"/>
      <c r="I875" s="30"/>
      <c r="J875" s="30"/>
      <c r="K875" s="30"/>
      <c r="L875" s="30"/>
      <c r="M875" s="32"/>
      <c r="N875" s="33"/>
      <c r="O875" s="64"/>
      <c r="R875" s="40"/>
      <c r="S875" s="40"/>
      <c r="T875" s="40"/>
      <c r="U875" s="40"/>
      <c r="V875" s="40"/>
      <c r="W875" s="40"/>
    </row>
    <row r="876">
      <c r="F876" s="30"/>
      <c r="G876" s="30"/>
      <c r="H876" s="30"/>
      <c r="I876" s="30"/>
      <c r="J876" s="30"/>
      <c r="K876" s="30"/>
      <c r="L876" s="30"/>
      <c r="M876" s="32"/>
      <c r="N876" s="33"/>
      <c r="O876" s="33"/>
      <c r="R876" s="40"/>
      <c r="S876" s="40"/>
      <c r="T876" s="40"/>
      <c r="U876" s="40"/>
      <c r="V876" s="40"/>
      <c r="W876" s="40"/>
    </row>
    <row r="877">
      <c r="F877" s="30"/>
      <c r="G877" s="30"/>
      <c r="H877" s="30"/>
      <c r="I877" s="30"/>
      <c r="J877" s="30"/>
      <c r="K877" s="30"/>
      <c r="L877" s="30"/>
      <c r="M877" s="32"/>
      <c r="N877" s="33"/>
      <c r="O877" s="33"/>
      <c r="R877" s="40"/>
      <c r="S877" s="40"/>
      <c r="T877" s="40"/>
      <c r="U877" s="40"/>
      <c r="V877" s="40"/>
      <c r="W877" s="40"/>
    </row>
    <row r="878">
      <c r="F878" s="30"/>
      <c r="G878" s="30"/>
      <c r="H878" s="30"/>
      <c r="I878" s="30"/>
      <c r="J878" s="30"/>
      <c r="K878" s="30"/>
      <c r="L878" s="30"/>
      <c r="M878" s="32"/>
      <c r="N878" s="33"/>
      <c r="O878" s="33"/>
      <c r="R878" s="40"/>
      <c r="S878" s="40"/>
      <c r="T878" s="40"/>
      <c r="U878" s="40"/>
      <c r="V878" s="40"/>
      <c r="W878" s="40"/>
    </row>
    <row r="879">
      <c r="F879" s="30"/>
      <c r="G879" s="30"/>
      <c r="H879" s="30"/>
      <c r="I879" s="30"/>
      <c r="J879" s="30"/>
      <c r="K879" s="30"/>
      <c r="L879" s="30"/>
      <c r="M879" s="32"/>
      <c r="N879" s="33"/>
      <c r="O879" s="33"/>
      <c r="R879" s="40"/>
      <c r="S879" s="40"/>
      <c r="T879" s="40"/>
      <c r="U879" s="40"/>
      <c r="V879" s="40"/>
      <c r="W879" s="40"/>
    </row>
    <row r="880">
      <c r="F880" s="30"/>
      <c r="G880" s="30"/>
      <c r="H880" s="30"/>
      <c r="I880" s="30"/>
      <c r="J880" s="30"/>
      <c r="K880" s="30"/>
      <c r="L880" s="30"/>
      <c r="M880" s="32"/>
      <c r="N880" s="33"/>
      <c r="O880" s="33"/>
      <c r="R880" s="40"/>
      <c r="S880" s="40"/>
      <c r="T880" s="40"/>
      <c r="U880" s="40"/>
      <c r="V880" s="40"/>
      <c r="W880" s="40"/>
    </row>
    <row r="881">
      <c r="F881" s="30"/>
      <c r="G881" s="30"/>
      <c r="H881" s="30"/>
      <c r="I881" s="30"/>
      <c r="J881" s="30"/>
      <c r="K881" s="30"/>
      <c r="L881" s="30"/>
      <c r="M881" s="32"/>
      <c r="N881" s="33"/>
      <c r="O881" s="58"/>
      <c r="R881" s="40"/>
      <c r="S881" s="40"/>
      <c r="T881" s="40"/>
      <c r="U881" s="40"/>
      <c r="V881" s="40"/>
      <c r="W881" s="40"/>
    </row>
    <row r="882">
      <c r="F882" s="30"/>
      <c r="G882" s="30"/>
      <c r="H882" s="30"/>
      <c r="I882" s="30"/>
      <c r="J882" s="30"/>
      <c r="K882" s="30"/>
      <c r="L882" s="30"/>
      <c r="M882" s="32"/>
      <c r="N882" s="33"/>
      <c r="O882" s="58"/>
      <c r="R882" s="40"/>
      <c r="S882" s="40"/>
      <c r="T882" s="40"/>
      <c r="U882" s="40"/>
      <c r="V882" s="40"/>
      <c r="W882" s="40"/>
    </row>
    <row r="883">
      <c r="F883" s="30"/>
      <c r="G883" s="30"/>
      <c r="H883" s="30"/>
      <c r="I883" s="30"/>
      <c r="J883" s="30"/>
      <c r="K883" s="30"/>
      <c r="L883" s="30"/>
      <c r="M883" s="32"/>
      <c r="N883" s="33"/>
      <c r="O883" s="33"/>
      <c r="R883" s="40"/>
      <c r="S883" s="40"/>
      <c r="T883" s="40"/>
      <c r="U883" s="40"/>
      <c r="V883" s="40"/>
      <c r="W883" s="40"/>
    </row>
    <row r="884">
      <c r="F884" s="30"/>
      <c r="G884" s="30"/>
      <c r="H884" s="30"/>
      <c r="I884" s="30"/>
      <c r="J884" s="30"/>
      <c r="K884" s="30"/>
      <c r="L884" s="30"/>
      <c r="M884" s="32"/>
      <c r="N884" s="33"/>
      <c r="O884" s="33"/>
      <c r="R884" s="40"/>
      <c r="S884" s="40"/>
      <c r="T884" s="40"/>
      <c r="U884" s="40"/>
      <c r="V884" s="40"/>
      <c r="W884" s="40"/>
    </row>
    <row r="885">
      <c r="F885" s="30"/>
      <c r="G885" s="30"/>
      <c r="H885" s="30"/>
      <c r="I885" s="30"/>
      <c r="J885" s="30"/>
      <c r="K885" s="30"/>
      <c r="L885" s="30"/>
      <c r="M885" s="32"/>
      <c r="N885" s="33"/>
      <c r="O885" s="33"/>
      <c r="R885" s="40"/>
      <c r="S885" s="40"/>
      <c r="T885" s="40"/>
      <c r="U885" s="40"/>
      <c r="V885" s="40"/>
      <c r="W885" s="40"/>
    </row>
    <row r="886">
      <c r="F886" s="30"/>
      <c r="G886" s="30"/>
      <c r="H886" s="30"/>
      <c r="I886" s="30"/>
      <c r="J886" s="30"/>
      <c r="K886" s="30"/>
      <c r="L886" s="30"/>
      <c r="M886" s="32"/>
      <c r="N886" s="33"/>
      <c r="O886" s="33"/>
      <c r="R886" s="40"/>
      <c r="S886" s="40"/>
      <c r="T886" s="40"/>
      <c r="U886" s="40"/>
      <c r="V886" s="40"/>
      <c r="W886" s="40"/>
    </row>
    <row r="887">
      <c r="F887" s="30"/>
      <c r="G887" s="30"/>
      <c r="H887" s="30"/>
      <c r="I887" s="30"/>
      <c r="J887" s="30"/>
      <c r="K887" s="30"/>
      <c r="L887" s="30"/>
      <c r="M887" s="32"/>
      <c r="N887" s="33"/>
      <c r="O887" s="33"/>
      <c r="R887" s="40"/>
      <c r="S887" s="40"/>
      <c r="T887" s="40"/>
      <c r="U887" s="40"/>
      <c r="V887" s="40"/>
      <c r="W887" s="40"/>
    </row>
    <row r="888">
      <c r="F888" s="30"/>
      <c r="G888" s="30"/>
      <c r="H888" s="30"/>
      <c r="I888" s="30"/>
      <c r="J888" s="30"/>
      <c r="K888" s="30"/>
      <c r="L888" s="30"/>
      <c r="M888" s="32"/>
      <c r="N888" s="33"/>
      <c r="O888" s="33"/>
      <c r="R888" s="40"/>
      <c r="S888" s="40"/>
      <c r="T888" s="40"/>
      <c r="U888" s="40"/>
      <c r="V888" s="40"/>
      <c r="W888" s="40"/>
    </row>
    <row r="889">
      <c r="F889" s="30"/>
      <c r="G889" s="30"/>
      <c r="H889" s="30"/>
      <c r="I889" s="30"/>
      <c r="J889" s="30"/>
      <c r="K889" s="30"/>
      <c r="L889" s="30"/>
      <c r="M889" s="32"/>
      <c r="N889" s="33"/>
      <c r="O889" s="33"/>
      <c r="R889" s="40"/>
      <c r="S889" s="40"/>
      <c r="T889" s="40"/>
      <c r="U889" s="40"/>
      <c r="V889" s="40"/>
      <c r="W889" s="40"/>
    </row>
    <row r="890">
      <c r="F890" s="30"/>
      <c r="G890" s="30"/>
      <c r="H890" s="30"/>
      <c r="I890" s="30"/>
      <c r="J890" s="30"/>
      <c r="K890" s="30"/>
      <c r="L890" s="30"/>
      <c r="M890" s="32"/>
      <c r="N890" s="33"/>
      <c r="O890" s="33"/>
      <c r="R890" s="40"/>
      <c r="S890" s="40"/>
      <c r="T890" s="40"/>
      <c r="U890" s="40"/>
      <c r="V890" s="40"/>
      <c r="W890" s="40"/>
    </row>
    <row r="891">
      <c r="F891" s="30"/>
      <c r="G891" s="30"/>
      <c r="H891" s="30"/>
      <c r="I891" s="30"/>
      <c r="J891" s="30"/>
      <c r="K891" s="30"/>
      <c r="L891" s="30"/>
      <c r="M891" s="32"/>
      <c r="N891" s="33"/>
      <c r="O891" s="33"/>
      <c r="R891" s="40"/>
      <c r="S891" s="40"/>
      <c r="T891" s="40"/>
      <c r="U891" s="40"/>
      <c r="V891" s="40"/>
      <c r="W891" s="40"/>
    </row>
    <row r="892">
      <c r="F892" s="30"/>
      <c r="G892" s="30"/>
      <c r="H892" s="30"/>
      <c r="I892" s="30"/>
      <c r="J892" s="30"/>
      <c r="K892" s="30"/>
      <c r="L892" s="30"/>
      <c r="M892" s="32"/>
      <c r="N892" s="33"/>
      <c r="O892" s="33"/>
      <c r="R892" s="40"/>
      <c r="S892" s="40"/>
      <c r="T892" s="40"/>
      <c r="U892" s="40"/>
      <c r="V892" s="40"/>
      <c r="W892" s="40"/>
    </row>
    <row r="893">
      <c r="F893" s="30"/>
      <c r="G893" s="30"/>
      <c r="H893" s="30"/>
      <c r="I893" s="30"/>
      <c r="J893" s="30"/>
      <c r="K893" s="30"/>
      <c r="L893" s="30"/>
      <c r="M893" s="32"/>
      <c r="N893" s="33"/>
      <c r="O893" s="33"/>
      <c r="R893" s="40"/>
      <c r="S893" s="40"/>
      <c r="T893" s="40"/>
      <c r="U893" s="40"/>
      <c r="V893" s="40"/>
      <c r="W893" s="40"/>
    </row>
    <row r="894">
      <c r="F894" s="30"/>
      <c r="G894" s="30"/>
      <c r="H894" s="30"/>
      <c r="I894" s="30"/>
      <c r="J894" s="30"/>
      <c r="K894" s="30"/>
      <c r="L894" s="30"/>
      <c r="M894" s="32"/>
      <c r="N894" s="33"/>
      <c r="O894" s="33"/>
      <c r="R894" s="40"/>
      <c r="S894" s="40"/>
      <c r="T894" s="40"/>
      <c r="U894" s="40"/>
      <c r="V894" s="40"/>
      <c r="W894" s="40"/>
    </row>
    <row r="895">
      <c r="F895" s="30"/>
      <c r="G895" s="30"/>
      <c r="H895" s="30"/>
      <c r="I895" s="30"/>
      <c r="J895" s="30"/>
      <c r="K895" s="30"/>
      <c r="L895" s="30"/>
      <c r="M895" s="32"/>
      <c r="N895" s="33"/>
      <c r="O895" s="33"/>
      <c r="R895" s="40"/>
      <c r="S895" s="40"/>
      <c r="T895" s="40"/>
      <c r="U895" s="40"/>
      <c r="V895" s="40"/>
      <c r="W895" s="40"/>
    </row>
    <row r="896">
      <c r="F896" s="30"/>
      <c r="G896" s="30"/>
      <c r="H896" s="30"/>
      <c r="I896" s="30"/>
      <c r="J896" s="30"/>
      <c r="K896" s="30"/>
      <c r="L896" s="30"/>
      <c r="M896" s="32"/>
      <c r="N896" s="33"/>
      <c r="O896" s="33"/>
      <c r="R896" s="40"/>
      <c r="S896" s="40"/>
      <c r="T896" s="40"/>
      <c r="U896" s="40"/>
      <c r="V896" s="40"/>
      <c r="W896" s="40"/>
    </row>
    <row r="897">
      <c r="F897" s="30"/>
      <c r="G897" s="30"/>
      <c r="H897" s="30"/>
      <c r="I897" s="30"/>
      <c r="J897" s="30"/>
      <c r="K897" s="30"/>
      <c r="L897" s="30"/>
      <c r="M897" s="32"/>
      <c r="N897" s="33"/>
      <c r="O897" s="64"/>
      <c r="R897" s="40"/>
      <c r="S897" s="40"/>
      <c r="T897" s="40"/>
      <c r="U897" s="40"/>
      <c r="V897" s="40"/>
      <c r="W897" s="40"/>
    </row>
    <row r="898">
      <c r="F898" s="30"/>
      <c r="G898" s="30"/>
      <c r="H898" s="30"/>
      <c r="I898" s="30"/>
      <c r="J898" s="30"/>
      <c r="K898" s="30"/>
      <c r="L898" s="30"/>
      <c r="M898" s="32"/>
      <c r="N898" s="33"/>
      <c r="O898" s="33"/>
      <c r="R898" s="40"/>
      <c r="S898" s="40"/>
      <c r="T898" s="40"/>
      <c r="U898" s="40"/>
      <c r="V898" s="40"/>
      <c r="W898" s="40"/>
    </row>
    <row r="899">
      <c r="F899" s="30"/>
      <c r="G899" s="30"/>
      <c r="H899" s="30"/>
      <c r="I899" s="30"/>
      <c r="J899" s="30"/>
      <c r="K899" s="30"/>
      <c r="L899" s="30"/>
      <c r="M899" s="32"/>
      <c r="N899" s="33"/>
      <c r="O899" s="33"/>
      <c r="R899" s="40"/>
      <c r="S899" s="40"/>
      <c r="T899" s="40"/>
      <c r="U899" s="40"/>
      <c r="V899" s="40"/>
      <c r="W899" s="40"/>
    </row>
    <row r="900">
      <c r="F900" s="30"/>
      <c r="G900" s="30"/>
      <c r="H900" s="30"/>
      <c r="I900" s="30"/>
      <c r="J900" s="30"/>
      <c r="K900" s="30"/>
      <c r="L900" s="30"/>
      <c r="M900" s="32"/>
      <c r="N900" s="33"/>
      <c r="O900" s="33"/>
      <c r="R900" s="40"/>
      <c r="S900" s="40"/>
      <c r="T900" s="40"/>
      <c r="U900" s="40"/>
      <c r="V900" s="40"/>
      <c r="W900" s="40"/>
    </row>
    <row r="901">
      <c r="F901" s="30"/>
      <c r="G901" s="30"/>
      <c r="H901" s="30"/>
      <c r="I901" s="30"/>
      <c r="J901" s="30"/>
      <c r="K901" s="30"/>
      <c r="L901" s="30"/>
      <c r="M901" s="32"/>
      <c r="N901" s="33"/>
      <c r="O901" s="33"/>
      <c r="R901" s="40"/>
      <c r="S901" s="40"/>
      <c r="T901" s="40"/>
      <c r="U901" s="40"/>
      <c r="V901" s="40"/>
      <c r="W901" s="40"/>
    </row>
    <row r="902">
      <c r="F902" s="30"/>
      <c r="G902" s="30"/>
      <c r="H902" s="30"/>
      <c r="I902" s="30"/>
      <c r="J902" s="30"/>
      <c r="K902" s="30"/>
      <c r="L902" s="30"/>
      <c r="M902" s="32"/>
      <c r="N902" s="33"/>
      <c r="O902" s="33"/>
      <c r="R902" s="40"/>
      <c r="S902" s="40"/>
      <c r="T902" s="40"/>
      <c r="U902" s="40"/>
      <c r="V902" s="40"/>
      <c r="W902" s="40"/>
    </row>
    <row r="903">
      <c r="F903" s="30"/>
      <c r="G903" s="30"/>
      <c r="H903" s="30"/>
      <c r="I903" s="30"/>
      <c r="J903" s="30"/>
      <c r="K903" s="30"/>
      <c r="L903" s="30"/>
      <c r="M903" s="32"/>
      <c r="N903" s="33"/>
      <c r="O903" s="33"/>
      <c r="R903" s="40"/>
      <c r="S903" s="40"/>
      <c r="T903" s="40"/>
      <c r="U903" s="40"/>
      <c r="V903" s="40"/>
      <c r="W903" s="40"/>
    </row>
    <row r="904">
      <c r="F904" s="30"/>
      <c r="G904" s="30"/>
      <c r="H904" s="30"/>
      <c r="I904" s="30"/>
      <c r="J904" s="30"/>
      <c r="K904" s="30"/>
      <c r="L904" s="30"/>
      <c r="M904" s="32"/>
      <c r="N904" s="33"/>
      <c r="O904" s="33"/>
      <c r="R904" s="40"/>
      <c r="S904" s="40"/>
      <c r="T904" s="40"/>
      <c r="U904" s="40"/>
      <c r="V904" s="40"/>
      <c r="W904" s="40"/>
    </row>
    <row r="905">
      <c r="F905" s="30"/>
      <c r="G905" s="30"/>
      <c r="H905" s="30"/>
      <c r="I905" s="30"/>
      <c r="J905" s="30"/>
      <c r="K905" s="30"/>
      <c r="L905" s="30"/>
      <c r="M905" s="32"/>
      <c r="N905" s="33"/>
      <c r="O905" s="33"/>
      <c r="R905" s="40"/>
      <c r="S905" s="40"/>
      <c r="T905" s="40"/>
      <c r="U905" s="40"/>
      <c r="V905" s="40"/>
      <c r="W905" s="40"/>
    </row>
    <row r="906">
      <c r="F906" s="30"/>
      <c r="G906" s="30"/>
      <c r="H906" s="30"/>
      <c r="I906" s="30"/>
      <c r="J906" s="30"/>
      <c r="K906" s="30"/>
      <c r="L906" s="30"/>
      <c r="M906" s="32"/>
      <c r="N906" s="33"/>
      <c r="O906" s="33"/>
      <c r="R906" s="40"/>
      <c r="S906" s="40"/>
      <c r="T906" s="40"/>
      <c r="U906" s="40"/>
      <c r="V906" s="40"/>
      <c r="W906" s="40"/>
    </row>
    <row r="907">
      <c r="F907" s="30"/>
      <c r="G907" s="30"/>
      <c r="H907" s="30"/>
      <c r="I907" s="30"/>
      <c r="J907" s="30"/>
      <c r="K907" s="30"/>
      <c r="L907" s="30"/>
      <c r="M907" s="32"/>
      <c r="N907" s="33"/>
      <c r="O907" s="33"/>
      <c r="R907" s="40"/>
      <c r="S907" s="40"/>
      <c r="T907" s="40"/>
      <c r="U907" s="40"/>
      <c r="V907" s="40"/>
      <c r="W907" s="40"/>
    </row>
    <row r="908">
      <c r="F908" s="30"/>
      <c r="G908" s="30"/>
      <c r="H908" s="30"/>
      <c r="I908" s="30"/>
      <c r="J908" s="30"/>
      <c r="K908" s="30"/>
      <c r="L908" s="30"/>
      <c r="M908" s="32"/>
      <c r="N908" s="33"/>
      <c r="O908" s="33"/>
      <c r="R908" s="40"/>
      <c r="S908" s="40"/>
      <c r="T908" s="40"/>
      <c r="U908" s="40"/>
      <c r="V908" s="40"/>
      <c r="W908" s="40"/>
    </row>
    <row r="909">
      <c r="F909" s="30"/>
      <c r="G909" s="30"/>
      <c r="H909" s="30"/>
      <c r="I909" s="30"/>
      <c r="J909" s="30"/>
      <c r="K909" s="30"/>
      <c r="L909" s="30"/>
      <c r="M909" s="32"/>
      <c r="N909" s="33"/>
      <c r="O909" s="33"/>
      <c r="R909" s="40"/>
      <c r="S909" s="40"/>
      <c r="T909" s="40"/>
      <c r="U909" s="40"/>
      <c r="V909" s="40"/>
      <c r="W909" s="40"/>
    </row>
    <row r="910">
      <c r="F910" s="30"/>
      <c r="G910" s="30"/>
      <c r="H910" s="30"/>
      <c r="I910" s="30"/>
      <c r="J910" s="30"/>
      <c r="K910" s="30"/>
      <c r="L910" s="30"/>
      <c r="M910" s="32"/>
      <c r="N910" s="33"/>
      <c r="O910" s="33"/>
      <c r="R910" s="40"/>
      <c r="S910" s="40"/>
      <c r="T910" s="40"/>
      <c r="U910" s="40"/>
      <c r="V910" s="40"/>
      <c r="W910" s="40"/>
    </row>
    <row r="911">
      <c r="F911" s="30"/>
      <c r="G911" s="30"/>
      <c r="H911" s="30"/>
      <c r="I911" s="30"/>
      <c r="J911" s="30"/>
      <c r="K911" s="30"/>
      <c r="L911" s="30"/>
      <c r="M911" s="32"/>
      <c r="N911" s="33"/>
      <c r="O911" s="33"/>
      <c r="R911" s="40"/>
      <c r="S911" s="40"/>
      <c r="T911" s="40"/>
      <c r="U911" s="40"/>
      <c r="V911" s="40"/>
      <c r="W911" s="40"/>
    </row>
    <row r="912">
      <c r="F912" s="30"/>
      <c r="G912" s="30"/>
      <c r="H912" s="30"/>
      <c r="I912" s="30"/>
      <c r="J912" s="30"/>
      <c r="K912" s="30"/>
      <c r="L912" s="30"/>
      <c r="M912" s="32"/>
      <c r="N912" s="33"/>
      <c r="O912" s="33"/>
      <c r="R912" s="40"/>
      <c r="S912" s="40"/>
      <c r="T912" s="40"/>
      <c r="U912" s="40"/>
      <c r="V912" s="40"/>
      <c r="W912" s="40"/>
    </row>
    <row r="913">
      <c r="F913" s="30"/>
      <c r="G913" s="30"/>
      <c r="H913" s="30"/>
      <c r="I913" s="30"/>
      <c r="J913" s="30"/>
      <c r="K913" s="30"/>
      <c r="L913" s="30"/>
      <c r="M913" s="32"/>
      <c r="N913" s="33"/>
      <c r="O913" s="33"/>
      <c r="R913" s="40"/>
      <c r="S913" s="40"/>
      <c r="T913" s="40"/>
      <c r="U913" s="40"/>
      <c r="V913" s="40"/>
      <c r="W913" s="40"/>
    </row>
    <row r="914">
      <c r="F914" s="30"/>
      <c r="G914" s="30"/>
      <c r="H914" s="30"/>
      <c r="I914" s="30"/>
      <c r="J914" s="30"/>
      <c r="K914" s="30"/>
      <c r="L914" s="30"/>
      <c r="M914" s="32"/>
      <c r="N914" s="33"/>
      <c r="O914" s="33"/>
      <c r="R914" s="40"/>
      <c r="S914" s="40"/>
      <c r="T914" s="40"/>
      <c r="U914" s="40"/>
      <c r="V914" s="40"/>
      <c r="W914" s="40"/>
    </row>
    <row r="915">
      <c r="F915" s="30"/>
      <c r="G915" s="30"/>
      <c r="H915" s="30"/>
      <c r="I915" s="30"/>
      <c r="J915" s="30"/>
      <c r="K915" s="30"/>
      <c r="L915" s="30"/>
      <c r="M915" s="32"/>
      <c r="N915" s="33"/>
      <c r="O915" s="33"/>
      <c r="R915" s="40"/>
      <c r="S915" s="40"/>
      <c r="T915" s="40"/>
      <c r="U915" s="40"/>
      <c r="V915" s="40"/>
      <c r="W915" s="40"/>
    </row>
    <row r="916">
      <c r="F916" s="30"/>
      <c r="G916" s="30"/>
      <c r="H916" s="30"/>
      <c r="I916" s="30"/>
      <c r="J916" s="30"/>
      <c r="K916" s="30"/>
      <c r="L916" s="30"/>
      <c r="M916" s="32"/>
      <c r="N916" s="33"/>
      <c r="O916" s="33"/>
      <c r="R916" s="40"/>
      <c r="S916" s="40"/>
      <c r="T916" s="40"/>
      <c r="U916" s="40"/>
      <c r="V916" s="40"/>
      <c r="W916" s="40"/>
    </row>
    <row r="917">
      <c r="F917" s="30"/>
      <c r="G917" s="30"/>
      <c r="H917" s="30"/>
      <c r="I917" s="30"/>
      <c r="J917" s="30"/>
      <c r="K917" s="30"/>
      <c r="L917" s="30"/>
      <c r="M917" s="32"/>
      <c r="N917" s="33"/>
      <c r="O917" s="33"/>
      <c r="R917" s="40"/>
      <c r="S917" s="40"/>
      <c r="T917" s="40"/>
      <c r="U917" s="40"/>
      <c r="V917" s="40"/>
      <c r="W917" s="40"/>
    </row>
    <row r="918">
      <c r="F918" s="30"/>
      <c r="G918" s="30"/>
      <c r="H918" s="30"/>
      <c r="I918" s="30"/>
      <c r="J918" s="30"/>
      <c r="K918" s="30"/>
      <c r="L918" s="30"/>
      <c r="M918" s="32"/>
      <c r="N918" s="33"/>
      <c r="O918" s="33"/>
      <c r="R918" s="40"/>
      <c r="S918" s="40"/>
      <c r="T918" s="40"/>
      <c r="U918" s="40"/>
      <c r="V918" s="40"/>
      <c r="W918" s="40"/>
    </row>
    <row r="919">
      <c r="F919" s="30"/>
      <c r="G919" s="30"/>
      <c r="H919" s="30"/>
      <c r="I919" s="30"/>
      <c r="J919" s="30"/>
      <c r="K919" s="30"/>
      <c r="L919" s="30"/>
      <c r="M919" s="32"/>
      <c r="N919" s="33"/>
      <c r="O919" s="58"/>
      <c r="R919" s="40"/>
      <c r="S919" s="40"/>
      <c r="T919" s="40"/>
      <c r="U919" s="40"/>
      <c r="V919" s="40"/>
      <c r="W919" s="40"/>
    </row>
    <row r="920">
      <c r="F920" s="30"/>
      <c r="G920" s="30"/>
      <c r="H920" s="30"/>
      <c r="I920" s="30"/>
      <c r="J920" s="30"/>
      <c r="K920" s="30"/>
      <c r="L920" s="30"/>
      <c r="M920" s="32"/>
      <c r="N920" s="33"/>
      <c r="O920" s="58"/>
      <c r="R920" s="40"/>
      <c r="S920" s="40"/>
      <c r="T920" s="40"/>
      <c r="U920" s="40"/>
      <c r="V920" s="40"/>
      <c r="W920" s="40"/>
    </row>
    <row r="921">
      <c r="F921" s="30"/>
      <c r="G921" s="30"/>
      <c r="H921" s="30"/>
      <c r="I921" s="30"/>
      <c r="J921" s="30"/>
      <c r="K921" s="30"/>
      <c r="L921" s="30"/>
      <c r="M921" s="32"/>
      <c r="N921" s="33"/>
      <c r="O921" s="64"/>
      <c r="R921" s="40"/>
      <c r="S921" s="40"/>
      <c r="T921" s="40"/>
      <c r="U921" s="40"/>
      <c r="V921" s="40"/>
      <c r="W921" s="40"/>
    </row>
    <row r="922">
      <c r="F922" s="30"/>
      <c r="G922" s="30"/>
      <c r="H922" s="30"/>
      <c r="I922" s="30"/>
      <c r="J922" s="30"/>
      <c r="K922" s="30"/>
      <c r="L922" s="30"/>
      <c r="M922" s="32"/>
      <c r="N922" s="33"/>
      <c r="O922" s="33"/>
      <c r="R922" s="40"/>
      <c r="S922" s="40"/>
      <c r="T922" s="40"/>
      <c r="U922" s="40"/>
      <c r="V922" s="40"/>
      <c r="W922" s="40"/>
    </row>
    <row r="923">
      <c r="F923" s="30"/>
      <c r="G923" s="30"/>
      <c r="H923" s="30"/>
      <c r="I923" s="30"/>
      <c r="J923" s="30"/>
      <c r="K923" s="30"/>
      <c r="L923" s="30"/>
      <c r="M923" s="32"/>
      <c r="N923" s="33"/>
      <c r="O923" s="33"/>
      <c r="R923" s="40"/>
      <c r="S923" s="40"/>
      <c r="T923" s="40"/>
      <c r="U923" s="40"/>
      <c r="V923" s="40"/>
      <c r="W923" s="40"/>
    </row>
    <row r="924">
      <c r="F924" s="30"/>
      <c r="G924" s="30"/>
      <c r="H924" s="30"/>
      <c r="I924" s="30"/>
      <c r="J924" s="30"/>
      <c r="K924" s="30"/>
      <c r="L924" s="30"/>
      <c r="M924" s="32"/>
      <c r="N924" s="33"/>
      <c r="O924" s="33"/>
      <c r="R924" s="40"/>
      <c r="S924" s="40"/>
      <c r="T924" s="40"/>
      <c r="U924" s="40"/>
      <c r="V924" s="40"/>
      <c r="W924" s="40"/>
    </row>
    <row r="925">
      <c r="F925" s="30"/>
      <c r="G925" s="30"/>
      <c r="H925" s="30"/>
      <c r="I925" s="30"/>
      <c r="J925" s="30"/>
      <c r="K925" s="30"/>
      <c r="L925" s="30"/>
      <c r="M925" s="32"/>
      <c r="N925" s="33"/>
      <c r="O925" s="33"/>
      <c r="R925" s="40"/>
      <c r="S925" s="40"/>
      <c r="T925" s="40"/>
      <c r="U925" s="40"/>
      <c r="V925" s="40"/>
      <c r="W925" s="40"/>
    </row>
    <row r="926">
      <c r="F926" s="30"/>
      <c r="G926" s="30"/>
      <c r="H926" s="30"/>
      <c r="I926" s="30"/>
      <c r="J926" s="30"/>
      <c r="K926" s="30"/>
      <c r="L926" s="30"/>
      <c r="M926" s="32"/>
      <c r="N926" s="33"/>
      <c r="O926" s="33"/>
      <c r="R926" s="40"/>
      <c r="S926" s="40"/>
      <c r="T926" s="40"/>
      <c r="U926" s="40"/>
      <c r="V926" s="40"/>
      <c r="W926" s="40"/>
    </row>
    <row r="927">
      <c r="F927" s="30"/>
      <c r="G927" s="30"/>
      <c r="H927" s="30"/>
      <c r="I927" s="30"/>
      <c r="J927" s="30"/>
      <c r="K927" s="30"/>
      <c r="L927" s="30"/>
      <c r="M927" s="32"/>
      <c r="N927" s="33"/>
      <c r="O927" s="33"/>
      <c r="R927" s="40"/>
      <c r="S927" s="40"/>
      <c r="T927" s="40"/>
      <c r="U927" s="40"/>
      <c r="V927" s="40"/>
      <c r="W927" s="40"/>
    </row>
    <row r="928">
      <c r="F928" s="30"/>
      <c r="G928" s="30"/>
      <c r="H928" s="30"/>
      <c r="I928" s="30"/>
      <c r="J928" s="30"/>
      <c r="K928" s="30"/>
      <c r="L928" s="30"/>
      <c r="M928" s="32"/>
      <c r="N928" s="33"/>
      <c r="O928" s="64"/>
      <c r="R928" s="40"/>
      <c r="S928" s="40"/>
      <c r="T928" s="40"/>
      <c r="U928" s="40"/>
      <c r="V928" s="40"/>
      <c r="W928" s="40"/>
    </row>
    <row r="929">
      <c r="F929" s="30"/>
      <c r="G929" s="30"/>
      <c r="H929" s="30"/>
      <c r="I929" s="30"/>
      <c r="J929" s="30"/>
      <c r="K929" s="30"/>
      <c r="L929" s="30"/>
      <c r="M929" s="32"/>
      <c r="N929" s="33"/>
      <c r="O929" s="33"/>
      <c r="R929" s="40"/>
      <c r="S929" s="40"/>
      <c r="T929" s="40"/>
      <c r="U929" s="40"/>
      <c r="V929" s="40"/>
      <c r="W929" s="40"/>
    </row>
    <row r="930">
      <c r="F930" s="30"/>
      <c r="G930" s="30"/>
      <c r="H930" s="30"/>
      <c r="I930" s="30"/>
      <c r="J930" s="30"/>
      <c r="K930" s="30"/>
      <c r="L930" s="30"/>
      <c r="M930" s="32"/>
      <c r="N930" s="33"/>
      <c r="O930" s="33"/>
      <c r="R930" s="40"/>
      <c r="S930" s="40"/>
      <c r="T930" s="40"/>
      <c r="U930" s="40"/>
      <c r="V930" s="40"/>
      <c r="W930" s="40"/>
    </row>
    <row r="931">
      <c r="F931" s="30"/>
      <c r="G931" s="30"/>
      <c r="H931" s="30"/>
      <c r="I931" s="30"/>
      <c r="J931" s="30"/>
      <c r="K931" s="30"/>
      <c r="L931" s="30"/>
      <c r="M931" s="32"/>
      <c r="N931" s="33"/>
      <c r="O931" s="33"/>
      <c r="R931" s="40"/>
      <c r="S931" s="40"/>
      <c r="T931" s="40"/>
      <c r="U931" s="40"/>
      <c r="V931" s="40"/>
      <c r="W931" s="40"/>
    </row>
    <row r="932">
      <c r="F932" s="30"/>
      <c r="G932" s="30"/>
      <c r="H932" s="30"/>
      <c r="I932" s="30"/>
      <c r="J932" s="30"/>
      <c r="K932" s="30"/>
      <c r="L932" s="30"/>
      <c r="M932" s="32"/>
      <c r="N932" s="33"/>
      <c r="O932" s="64"/>
      <c r="R932" s="40"/>
      <c r="S932" s="40"/>
      <c r="T932" s="40"/>
      <c r="U932" s="40"/>
      <c r="V932" s="40"/>
      <c r="W932" s="40"/>
    </row>
    <row r="933">
      <c r="F933" s="30"/>
      <c r="G933" s="30"/>
      <c r="H933" s="30"/>
      <c r="I933" s="30"/>
      <c r="J933" s="30"/>
      <c r="K933" s="30"/>
      <c r="L933" s="30"/>
      <c r="M933" s="32"/>
      <c r="N933" s="33"/>
      <c r="O933" s="64"/>
      <c r="R933" s="40"/>
      <c r="S933" s="40"/>
      <c r="T933" s="40"/>
      <c r="U933" s="40"/>
      <c r="V933" s="40"/>
      <c r="W933" s="40"/>
    </row>
    <row r="934">
      <c r="F934" s="30"/>
      <c r="G934" s="30"/>
      <c r="H934" s="30"/>
      <c r="I934" s="30"/>
      <c r="J934" s="30"/>
      <c r="K934" s="30"/>
      <c r="L934" s="30"/>
      <c r="M934" s="32"/>
      <c r="N934" s="33"/>
      <c r="O934" s="33"/>
      <c r="R934" s="40"/>
      <c r="S934" s="40"/>
      <c r="T934" s="40"/>
      <c r="U934" s="40"/>
      <c r="V934" s="40"/>
      <c r="W934" s="40"/>
    </row>
    <row r="935">
      <c r="F935" s="30"/>
      <c r="G935" s="30"/>
      <c r="H935" s="30"/>
      <c r="I935" s="30"/>
      <c r="J935" s="30"/>
      <c r="K935" s="30"/>
      <c r="L935" s="30"/>
      <c r="M935" s="32"/>
      <c r="N935" s="33"/>
      <c r="O935" s="33"/>
      <c r="R935" s="40"/>
      <c r="S935" s="40"/>
      <c r="T935" s="40"/>
      <c r="U935" s="40"/>
      <c r="V935" s="40"/>
      <c r="W935" s="40"/>
    </row>
    <row r="936">
      <c r="F936" s="30"/>
      <c r="G936" s="30"/>
      <c r="H936" s="30"/>
      <c r="I936" s="30"/>
      <c r="J936" s="30"/>
      <c r="K936" s="30"/>
      <c r="L936" s="30"/>
      <c r="M936" s="32"/>
      <c r="N936" s="33"/>
      <c r="O936" s="58"/>
      <c r="R936" s="40"/>
      <c r="S936" s="40"/>
      <c r="T936" s="40"/>
      <c r="U936" s="40"/>
      <c r="V936" s="40"/>
      <c r="W936" s="40"/>
    </row>
    <row r="937">
      <c r="F937" s="30"/>
      <c r="G937" s="30"/>
      <c r="H937" s="30"/>
      <c r="I937" s="30"/>
      <c r="J937" s="30"/>
      <c r="K937" s="30"/>
      <c r="L937" s="30"/>
      <c r="M937" s="32"/>
      <c r="N937" s="33"/>
      <c r="O937" s="33"/>
      <c r="R937" s="40"/>
      <c r="S937" s="40"/>
      <c r="T937" s="40"/>
      <c r="U937" s="40"/>
      <c r="V937" s="40"/>
      <c r="W937" s="40"/>
    </row>
    <row r="938">
      <c r="F938" s="30"/>
      <c r="G938" s="30"/>
      <c r="H938" s="30"/>
      <c r="I938" s="30"/>
      <c r="J938" s="30"/>
      <c r="K938" s="30"/>
      <c r="L938" s="30"/>
      <c r="M938" s="32"/>
      <c r="N938" s="33"/>
      <c r="O938" s="33"/>
      <c r="R938" s="40"/>
      <c r="S938" s="40"/>
      <c r="T938" s="40"/>
      <c r="U938" s="40"/>
      <c r="V938" s="40"/>
      <c r="W938" s="40"/>
    </row>
    <row r="939">
      <c r="F939" s="30"/>
      <c r="G939" s="30"/>
      <c r="H939" s="30"/>
      <c r="I939" s="30"/>
      <c r="J939" s="30"/>
      <c r="K939" s="30"/>
      <c r="L939" s="30"/>
      <c r="M939" s="32"/>
      <c r="N939" s="33"/>
      <c r="O939" s="58"/>
      <c r="R939" s="40"/>
      <c r="S939" s="40"/>
      <c r="T939" s="40"/>
      <c r="U939" s="40"/>
      <c r="V939" s="40"/>
      <c r="W939" s="40"/>
    </row>
    <row r="940">
      <c r="F940" s="30"/>
      <c r="G940" s="30"/>
      <c r="H940" s="30"/>
      <c r="I940" s="30"/>
      <c r="J940" s="30"/>
      <c r="K940" s="30"/>
      <c r="L940" s="30"/>
      <c r="M940" s="32"/>
      <c r="N940" s="33"/>
      <c r="O940" s="33"/>
      <c r="R940" s="40"/>
      <c r="S940" s="40"/>
      <c r="T940" s="40"/>
      <c r="U940" s="40"/>
      <c r="V940" s="40"/>
      <c r="W940" s="40"/>
    </row>
    <row r="941">
      <c r="F941" s="30"/>
      <c r="G941" s="30"/>
      <c r="H941" s="30"/>
      <c r="I941" s="30"/>
      <c r="J941" s="30"/>
      <c r="K941" s="30"/>
      <c r="L941" s="30"/>
      <c r="M941" s="32"/>
      <c r="N941" s="33"/>
      <c r="O941" s="33"/>
      <c r="R941" s="40"/>
      <c r="S941" s="40"/>
      <c r="T941" s="40"/>
      <c r="U941" s="40"/>
      <c r="V941" s="40"/>
      <c r="W941" s="40"/>
    </row>
    <row r="942">
      <c r="F942" s="30"/>
      <c r="G942" s="30"/>
      <c r="H942" s="30"/>
      <c r="I942" s="30"/>
      <c r="J942" s="30"/>
      <c r="K942" s="30"/>
      <c r="L942" s="30"/>
      <c r="M942" s="32"/>
      <c r="N942" s="33"/>
      <c r="O942" s="64"/>
      <c r="R942" s="40"/>
      <c r="S942" s="40"/>
      <c r="T942" s="40"/>
      <c r="U942" s="40"/>
      <c r="V942" s="40"/>
      <c r="W942" s="40"/>
    </row>
    <row r="943">
      <c r="F943" s="30"/>
      <c r="G943" s="30"/>
      <c r="H943" s="30"/>
      <c r="I943" s="30"/>
      <c r="J943" s="30"/>
      <c r="K943" s="30"/>
      <c r="L943" s="30"/>
      <c r="M943" s="32"/>
      <c r="N943" s="33"/>
      <c r="O943" s="33"/>
      <c r="R943" s="40"/>
      <c r="S943" s="40"/>
      <c r="T943" s="40"/>
      <c r="U943" s="40"/>
      <c r="V943" s="40"/>
      <c r="W943" s="40"/>
    </row>
    <row r="944">
      <c r="F944" s="30"/>
      <c r="G944" s="30"/>
      <c r="H944" s="30"/>
      <c r="I944" s="30"/>
      <c r="J944" s="30"/>
      <c r="K944" s="30"/>
      <c r="L944" s="30"/>
      <c r="M944" s="32"/>
      <c r="N944" s="33"/>
      <c r="O944" s="33"/>
      <c r="R944" s="40"/>
      <c r="S944" s="40"/>
      <c r="T944" s="40"/>
      <c r="U944" s="40"/>
      <c r="V944" s="40"/>
      <c r="W944" s="40"/>
    </row>
    <row r="945">
      <c r="F945" s="30"/>
      <c r="G945" s="30"/>
      <c r="H945" s="30"/>
      <c r="I945" s="30"/>
      <c r="J945" s="30"/>
      <c r="K945" s="30"/>
      <c r="L945" s="30"/>
      <c r="M945" s="32"/>
      <c r="N945" s="33"/>
      <c r="O945" s="33"/>
      <c r="R945" s="40"/>
      <c r="S945" s="40"/>
      <c r="T945" s="40"/>
      <c r="U945" s="40"/>
      <c r="V945" s="40"/>
      <c r="W945" s="40"/>
    </row>
    <row r="946">
      <c r="F946" s="30"/>
      <c r="G946" s="30"/>
      <c r="H946" s="30"/>
      <c r="I946" s="30"/>
      <c r="J946" s="30"/>
      <c r="K946" s="30"/>
      <c r="L946" s="30"/>
      <c r="M946" s="32"/>
      <c r="N946" s="33"/>
      <c r="O946" s="33"/>
      <c r="R946" s="40"/>
      <c r="S946" s="40"/>
      <c r="T946" s="40"/>
      <c r="U946" s="40"/>
      <c r="V946" s="40"/>
      <c r="W946" s="40"/>
    </row>
    <row r="947">
      <c r="F947" s="30"/>
      <c r="G947" s="30"/>
      <c r="H947" s="30"/>
      <c r="I947" s="30"/>
      <c r="J947" s="30"/>
      <c r="K947" s="30"/>
      <c r="L947" s="30"/>
      <c r="M947" s="32"/>
      <c r="N947" s="33"/>
      <c r="O947" s="33"/>
      <c r="R947" s="40"/>
      <c r="S947" s="40"/>
      <c r="T947" s="40"/>
      <c r="U947" s="40"/>
      <c r="V947" s="40"/>
      <c r="W947" s="40"/>
    </row>
    <row r="948">
      <c r="F948" s="30"/>
      <c r="G948" s="30"/>
      <c r="H948" s="30"/>
      <c r="I948" s="30"/>
      <c r="J948" s="30"/>
      <c r="K948" s="30"/>
      <c r="L948" s="30"/>
      <c r="M948" s="32"/>
      <c r="N948" s="33"/>
      <c r="O948" s="33"/>
      <c r="R948" s="40"/>
      <c r="S948" s="40"/>
      <c r="T948" s="40"/>
      <c r="U948" s="40"/>
      <c r="V948" s="40"/>
      <c r="W948" s="40"/>
    </row>
    <row r="949">
      <c r="F949" s="30"/>
      <c r="G949" s="30"/>
      <c r="H949" s="30"/>
      <c r="I949" s="30"/>
      <c r="J949" s="30"/>
      <c r="K949" s="30"/>
      <c r="L949" s="30"/>
      <c r="M949" s="32"/>
      <c r="N949" s="33"/>
      <c r="O949" s="64"/>
      <c r="R949" s="40"/>
      <c r="S949" s="40"/>
      <c r="T949" s="40"/>
      <c r="U949" s="40"/>
      <c r="V949" s="40"/>
      <c r="W949" s="40"/>
    </row>
    <row r="950">
      <c r="F950" s="30"/>
      <c r="G950" s="30"/>
      <c r="H950" s="30"/>
      <c r="I950" s="30"/>
      <c r="J950" s="30"/>
      <c r="K950" s="30"/>
      <c r="L950" s="30"/>
      <c r="M950" s="32"/>
      <c r="N950" s="33"/>
      <c r="O950" s="58"/>
      <c r="R950" s="40"/>
      <c r="S950" s="40"/>
      <c r="T950" s="40"/>
      <c r="U950" s="40"/>
      <c r="V950" s="40"/>
      <c r="W950" s="40"/>
    </row>
    <row r="951">
      <c r="F951" s="30"/>
      <c r="G951" s="30"/>
      <c r="H951" s="30"/>
      <c r="I951" s="30"/>
      <c r="J951" s="30"/>
      <c r="K951" s="30"/>
      <c r="L951" s="30"/>
      <c r="M951" s="32"/>
      <c r="N951" s="33"/>
      <c r="O951" s="33"/>
      <c r="R951" s="40"/>
      <c r="S951" s="40"/>
      <c r="T951" s="40"/>
      <c r="U951" s="40"/>
      <c r="V951" s="40"/>
      <c r="W951" s="40"/>
    </row>
    <row r="952">
      <c r="F952" s="30"/>
      <c r="G952" s="30"/>
      <c r="H952" s="30"/>
      <c r="I952" s="30"/>
      <c r="J952" s="30"/>
      <c r="K952" s="30"/>
      <c r="L952" s="30"/>
      <c r="M952" s="32"/>
      <c r="N952" s="33"/>
      <c r="O952" s="33"/>
      <c r="R952" s="40"/>
      <c r="S952" s="40"/>
      <c r="T952" s="40"/>
      <c r="U952" s="40"/>
      <c r="V952" s="40"/>
      <c r="W952" s="40"/>
    </row>
    <row r="953">
      <c r="F953" s="30"/>
      <c r="G953" s="30"/>
      <c r="H953" s="30"/>
      <c r="I953" s="30"/>
      <c r="J953" s="30"/>
      <c r="K953" s="30"/>
      <c r="L953" s="30"/>
      <c r="M953" s="32"/>
      <c r="N953" s="33"/>
      <c r="O953" s="33"/>
      <c r="R953" s="40"/>
      <c r="S953" s="40"/>
      <c r="T953" s="40"/>
      <c r="U953" s="40"/>
      <c r="V953" s="40"/>
      <c r="W953" s="40"/>
    </row>
    <row r="954">
      <c r="F954" s="30"/>
      <c r="G954" s="30"/>
      <c r="H954" s="30"/>
      <c r="I954" s="30"/>
      <c r="J954" s="30"/>
      <c r="K954" s="30"/>
      <c r="L954" s="30"/>
      <c r="M954" s="32"/>
      <c r="N954" s="33"/>
      <c r="O954" s="33"/>
      <c r="R954" s="40"/>
      <c r="S954" s="40"/>
      <c r="T954" s="40"/>
      <c r="U954" s="40"/>
      <c r="V954" s="40"/>
      <c r="W954" s="40"/>
    </row>
    <row r="955">
      <c r="F955" s="30"/>
      <c r="G955" s="30"/>
      <c r="H955" s="30"/>
      <c r="I955" s="30"/>
      <c r="J955" s="30"/>
      <c r="K955" s="30"/>
      <c r="L955" s="30"/>
      <c r="M955" s="32"/>
      <c r="N955" s="33"/>
      <c r="O955" s="33"/>
      <c r="R955" s="40"/>
      <c r="S955" s="40"/>
      <c r="T955" s="40"/>
      <c r="U955" s="40"/>
      <c r="V955" s="40"/>
      <c r="W955" s="40"/>
    </row>
    <row r="956">
      <c r="F956" s="30"/>
      <c r="G956" s="30"/>
      <c r="H956" s="30"/>
      <c r="I956" s="30"/>
      <c r="J956" s="30"/>
      <c r="K956" s="30"/>
      <c r="L956" s="30"/>
      <c r="M956" s="32"/>
      <c r="N956" s="33"/>
      <c r="O956" s="33"/>
      <c r="R956" s="40"/>
      <c r="S956" s="40"/>
      <c r="T956" s="40"/>
      <c r="U956" s="40"/>
      <c r="V956" s="40"/>
      <c r="W956" s="40"/>
    </row>
    <row r="957">
      <c r="F957" s="30"/>
      <c r="G957" s="30"/>
      <c r="H957" s="30"/>
      <c r="I957" s="30"/>
      <c r="J957" s="30"/>
      <c r="K957" s="30"/>
      <c r="L957" s="30"/>
      <c r="M957" s="32"/>
      <c r="N957" s="33"/>
      <c r="O957" s="33"/>
      <c r="R957" s="40"/>
      <c r="S957" s="40"/>
      <c r="T957" s="40"/>
      <c r="U957" s="40"/>
      <c r="V957" s="40"/>
      <c r="W957" s="40"/>
    </row>
    <row r="958">
      <c r="F958" s="30"/>
      <c r="G958" s="30"/>
      <c r="H958" s="30"/>
      <c r="I958" s="30"/>
      <c r="J958" s="30"/>
      <c r="K958" s="30"/>
      <c r="L958" s="30"/>
      <c r="M958" s="32"/>
      <c r="N958" s="33"/>
      <c r="O958" s="33"/>
      <c r="R958" s="40"/>
      <c r="S958" s="40"/>
      <c r="T958" s="40"/>
      <c r="U958" s="40"/>
      <c r="V958" s="40"/>
      <c r="W958" s="40"/>
    </row>
    <row r="959">
      <c r="F959" s="30"/>
      <c r="G959" s="30"/>
      <c r="H959" s="30"/>
      <c r="I959" s="30"/>
      <c r="J959" s="30"/>
      <c r="K959" s="30"/>
      <c r="L959" s="30"/>
      <c r="M959" s="32"/>
      <c r="N959" s="33"/>
      <c r="O959" s="33"/>
      <c r="R959" s="40"/>
      <c r="S959" s="40"/>
      <c r="T959" s="40"/>
      <c r="U959" s="40"/>
      <c r="V959" s="40"/>
      <c r="W959" s="40"/>
    </row>
    <row r="960">
      <c r="F960" s="30"/>
      <c r="G960" s="30"/>
      <c r="H960" s="30"/>
      <c r="I960" s="30"/>
      <c r="J960" s="30"/>
      <c r="K960" s="30"/>
      <c r="L960" s="30"/>
      <c r="M960" s="32"/>
      <c r="N960" s="33"/>
      <c r="O960" s="33"/>
      <c r="R960" s="40"/>
      <c r="S960" s="40"/>
      <c r="T960" s="40"/>
      <c r="U960" s="40"/>
      <c r="V960" s="40"/>
      <c r="W960" s="40"/>
    </row>
    <row r="961">
      <c r="F961" s="30"/>
      <c r="G961" s="30"/>
      <c r="H961" s="30"/>
      <c r="I961" s="30"/>
      <c r="J961" s="30"/>
      <c r="K961" s="30"/>
      <c r="L961" s="30"/>
      <c r="M961" s="32"/>
      <c r="N961" s="33"/>
      <c r="O961" s="33"/>
      <c r="R961" s="40"/>
      <c r="S961" s="40"/>
      <c r="T961" s="40"/>
      <c r="U961" s="40"/>
      <c r="V961" s="40"/>
      <c r="W961" s="40"/>
    </row>
    <row r="962">
      <c r="F962" s="30"/>
      <c r="G962" s="30"/>
      <c r="H962" s="30"/>
      <c r="I962" s="30"/>
      <c r="J962" s="30"/>
      <c r="K962" s="30"/>
      <c r="L962" s="30"/>
      <c r="M962" s="32"/>
      <c r="N962" s="33"/>
      <c r="O962" s="33"/>
      <c r="R962" s="40"/>
      <c r="S962" s="40"/>
      <c r="T962" s="40"/>
      <c r="U962" s="40"/>
      <c r="V962" s="40"/>
      <c r="W962" s="40"/>
    </row>
    <row r="963">
      <c r="F963" s="30"/>
      <c r="G963" s="30"/>
      <c r="H963" s="30"/>
      <c r="I963" s="30"/>
      <c r="J963" s="30"/>
      <c r="K963" s="30"/>
      <c r="L963" s="30"/>
      <c r="M963" s="32"/>
      <c r="N963" s="33"/>
      <c r="O963" s="33"/>
      <c r="R963" s="40"/>
      <c r="S963" s="40"/>
      <c r="T963" s="40"/>
      <c r="U963" s="40"/>
      <c r="V963" s="40"/>
      <c r="W963" s="40"/>
    </row>
    <row r="964">
      <c r="F964" s="30"/>
      <c r="G964" s="30"/>
      <c r="H964" s="30"/>
      <c r="I964" s="30"/>
      <c r="J964" s="30"/>
      <c r="K964" s="30"/>
      <c r="L964" s="30"/>
      <c r="M964" s="32"/>
      <c r="N964" s="33"/>
      <c r="O964" s="33"/>
      <c r="R964" s="40"/>
      <c r="S964" s="40"/>
      <c r="T964" s="40"/>
      <c r="U964" s="40"/>
      <c r="V964" s="40"/>
      <c r="W964" s="40"/>
    </row>
    <row r="965">
      <c r="F965" s="30"/>
      <c r="G965" s="30"/>
      <c r="H965" s="30"/>
      <c r="I965" s="30"/>
      <c r="J965" s="30"/>
      <c r="K965" s="30"/>
      <c r="L965" s="30"/>
      <c r="M965" s="32"/>
      <c r="N965" s="33"/>
      <c r="O965" s="58"/>
      <c r="R965" s="40"/>
      <c r="S965" s="40"/>
      <c r="T965" s="40"/>
      <c r="U965" s="40"/>
      <c r="V965" s="40"/>
      <c r="W965" s="40"/>
    </row>
    <row r="966">
      <c r="F966" s="30"/>
      <c r="G966" s="30"/>
      <c r="H966" s="30"/>
      <c r="I966" s="30"/>
      <c r="J966" s="30"/>
      <c r="K966" s="30"/>
      <c r="L966" s="30"/>
      <c r="M966" s="32"/>
      <c r="N966" s="33"/>
      <c r="O966" s="33"/>
      <c r="R966" s="40"/>
      <c r="S966" s="40"/>
      <c r="T966" s="40"/>
      <c r="U966" s="40"/>
      <c r="V966" s="40"/>
      <c r="W966" s="40"/>
    </row>
    <row r="967">
      <c r="F967" s="30"/>
      <c r="G967" s="30"/>
      <c r="H967" s="30"/>
      <c r="I967" s="30"/>
      <c r="J967" s="30"/>
      <c r="K967" s="30"/>
      <c r="L967" s="30"/>
      <c r="M967" s="32"/>
      <c r="N967" s="33"/>
      <c r="O967" s="33"/>
      <c r="R967" s="40"/>
      <c r="S967" s="40"/>
      <c r="T967" s="40"/>
      <c r="U967" s="40"/>
      <c r="V967" s="40"/>
      <c r="W967" s="40"/>
    </row>
    <row r="968">
      <c r="F968" s="30"/>
      <c r="G968" s="30"/>
      <c r="H968" s="30"/>
      <c r="I968" s="30"/>
      <c r="J968" s="30"/>
      <c r="K968" s="30"/>
      <c r="L968" s="30"/>
      <c r="M968" s="32"/>
      <c r="N968" s="33"/>
      <c r="O968" s="33"/>
      <c r="R968" s="40"/>
      <c r="S968" s="40"/>
      <c r="T968" s="40"/>
      <c r="U968" s="40"/>
      <c r="V968" s="40"/>
      <c r="W968" s="40"/>
    </row>
    <row r="969">
      <c r="F969" s="30"/>
      <c r="G969" s="30"/>
      <c r="H969" s="30"/>
      <c r="I969" s="30"/>
      <c r="J969" s="30"/>
      <c r="K969" s="30"/>
      <c r="L969" s="30"/>
      <c r="M969" s="32"/>
      <c r="N969" s="33"/>
      <c r="O969" s="64"/>
      <c r="R969" s="40"/>
      <c r="S969" s="40"/>
      <c r="T969" s="40"/>
      <c r="U969" s="40"/>
      <c r="V969" s="40"/>
      <c r="W969" s="40"/>
    </row>
    <row r="970">
      <c r="F970" s="30"/>
      <c r="G970" s="30"/>
      <c r="H970" s="30"/>
      <c r="I970" s="30"/>
      <c r="J970" s="30"/>
      <c r="K970" s="30"/>
      <c r="L970" s="30"/>
      <c r="M970" s="32"/>
      <c r="N970" s="33"/>
      <c r="O970" s="33"/>
      <c r="R970" s="40"/>
      <c r="S970" s="40"/>
      <c r="T970" s="40"/>
      <c r="U970" s="40"/>
      <c r="V970" s="40"/>
      <c r="W970" s="40"/>
    </row>
    <row r="971">
      <c r="F971" s="30"/>
      <c r="G971" s="30"/>
      <c r="H971" s="30"/>
      <c r="I971" s="30"/>
      <c r="J971" s="30"/>
      <c r="K971" s="30"/>
      <c r="L971" s="30"/>
      <c r="M971" s="32"/>
      <c r="N971" s="33"/>
      <c r="O971" s="33"/>
      <c r="R971" s="40"/>
      <c r="S971" s="40"/>
      <c r="T971" s="40"/>
      <c r="U971" s="40"/>
      <c r="V971" s="40"/>
      <c r="W971" s="40"/>
    </row>
    <row r="972">
      <c r="F972" s="30"/>
      <c r="G972" s="30"/>
      <c r="H972" s="30"/>
      <c r="I972" s="30"/>
      <c r="J972" s="30"/>
      <c r="K972" s="30"/>
      <c r="L972" s="30"/>
      <c r="M972" s="32"/>
      <c r="N972" s="33"/>
      <c r="O972" s="64"/>
      <c r="R972" s="40"/>
      <c r="S972" s="40"/>
      <c r="T972" s="40"/>
      <c r="U972" s="40"/>
      <c r="V972" s="40"/>
      <c r="W972" s="40"/>
    </row>
    <row r="973">
      <c r="F973" s="30"/>
      <c r="G973" s="30"/>
      <c r="H973" s="30"/>
      <c r="I973" s="30"/>
      <c r="J973" s="30"/>
      <c r="K973" s="30"/>
      <c r="L973" s="30"/>
      <c r="M973" s="32"/>
      <c r="N973" s="33"/>
      <c r="O973" s="33"/>
      <c r="R973" s="40"/>
      <c r="S973" s="40"/>
      <c r="T973" s="40"/>
      <c r="U973" s="40"/>
      <c r="V973" s="40"/>
      <c r="W973" s="40"/>
    </row>
    <row r="974">
      <c r="F974" s="30"/>
      <c r="G974" s="30"/>
      <c r="H974" s="30"/>
      <c r="I974" s="30"/>
      <c r="J974" s="30"/>
      <c r="K974" s="30"/>
      <c r="L974" s="30"/>
      <c r="M974" s="32"/>
      <c r="N974" s="33"/>
      <c r="O974" s="33"/>
      <c r="R974" s="40"/>
      <c r="S974" s="40"/>
      <c r="T974" s="40"/>
      <c r="U974" s="40"/>
      <c r="V974" s="40"/>
      <c r="W974" s="40"/>
    </row>
    <row r="975">
      <c r="F975" s="30"/>
      <c r="G975" s="30"/>
      <c r="H975" s="30"/>
      <c r="I975" s="30"/>
      <c r="J975" s="30"/>
      <c r="K975" s="30"/>
      <c r="L975" s="30"/>
      <c r="M975" s="32"/>
      <c r="N975" s="33"/>
      <c r="O975" s="33"/>
      <c r="R975" s="40"/>
      <c r="S975" s="40"/>
      <c r="T975" s="40"/>
      <c r="U975" s="40"/>
      <c r="V975" s="40"/>
      <c r="W975" s="40"/>
    </row>
    <row r="976">
      <c r="F976" s="30"/>
      <c r="G976" s="30"/>
      <c r="H976" s="30"/>
      <c r="I976" s="30"/>
      <c r="J976" s="30"/>
      <c r="K976" s="30"/>
      <c r="L976" s="30"/>
      <c r="M976" s="32"/>
      <c r="N976" s="33"/>
      <c r="O976" s="33"/>
      <c r="R976" s="40"/>
      <c r="S976" s="40"/>
      <c r="T976" s="40"/>
      <c r="U976" s="40"/>
      <c r="V976" s="40"/>
      <c r="W976" s="40"/>
    </row>
    <row r="977">
      <c r="F977" s="30"/>
      <c r="G977" s="30"/>
      <c r="H977" s="30"/>
      <c r="I977" s="30"/>
      <c r="J977" s="30"/>
      <c r="K977" s="30"/>
      <c r="L977" s="30"/>
      <c r="M977" s="32"/>
      <c r="N977" s="33"/>
      <c r="O977" s="33"/>
      <c r="R977" s="40"/>
      <c r="S977" s="40"/>
      <c r="T977" s="40"/>
      <c r="U977" s="40"/>
      <c r="V977" s="40"/>
      <c r="W977" s="40"/>
    </row>
    <row r="978">
      <c r="F978" s="30"/>
      <c r="G978" s="30"/>
      <c r="H978" s="30"/>
      <c r="I978" s="30"/>
      <c r="J978" s="30"/>
      <c r="K978" s="30"/>
      <c r="L978" s="30"/>
      <c r="M978" s="32"/>
      <c r="N978" s="33"/>
      <c r="O978" s="58"/>
      <c r="R978" s="40"/>
      <c r="S978" s="40"/>
      <c r="T978" s="40"/>
      <c r="U978" s="40"/>
      <c r="V978" s="40"/>
      <c r="W978" s="40"/>
    </row>
    <row r="979">
      <c r="F979" s="30"/>
      <c r="G979" s="30"/>
      <c r="H979" s="30"/>
      <c r="I979" s="30"/>
      <c r="J979" s="30"/>
      <c r="K979" s="30"/>
      <c r="L979" s="30"/>
      <c r="M979" s="32"/>
      <c r="N979" s="33"/>
      <c r="O979" s="64"/>
      <c r="R979" s="40"/>
      <c r="S979" s="40"/>
      <c r="T979" s="40"/>
      <c r="U979" s="40"/>
      <c r="V979" s="40"/>
      <c r="W979" s="40"/>
    </row>
    <row r="980">
      <c r="F980" s="30"/>
      <c r="G980" s="30"/>
      <c r="H980" s="30"/>
      <c r="I980" s="30"/>
      <c r="J980" s="30"/>
      <c r="K980" s="30"/>
      <c r="L980" s="30"/>
      <c r="M980" s="32"/>
      <c r="N980" s="33"/>
      <c r="O980" s="33"/>
      <c r="R980" s="40"/>
      <c r="S980" s="40"/>
      <c r="T980" s="40"/>
      <c r="U980" s="40"/>
      <c r="V980" s="40"/>
      <c r="W980" s="40"/>
    </row>
    <row r="981">
      <c r="F981" s="30"/>
      <c r="G981" s="30"/>
      <c r="H981" s="30"/>
      <c r="I981" s="30"/>
      <c r="J981" s="30"/>
      <c r="K981" s="30"/>
      <c r="L981" s="30"/>
      <c r="M981" s="32"/>
      <c r="N981" s="33"/>
      <c r="O981" s="33"/>
      <c r="R981" s="40"/>
      <c r="S981" s="40"/>
      <c r="T981" s="40"/>
      <c r="U981" s="40"/>
      <c r="V981" s="40"/>
      <c r="W981" s="40"/>
    </row>
    <row r="982">
      <c r="F982" s="30"/>
      <c r="G982" s="30"/>
      <c r="H982" s="30"/>
      <c r="I982" s="30"/>
      <c r="J982" s="30"/>
      <c r="K982" s="30"/>
      <c r="L982" s="30"/>
      <c r="M982" s="32"/>
      <c r="N982" s="33"/>
      <c r="O982" s="33"/>
      <c r="R982" s="40"/>
      <c r="S982" s="40"/>
      <c r="T982" s="40"/>
      <c r="U982" s="40"/>
      <c r="V982" s="40"/>
      <c r="W982" s="40"/>
    </row>
    <row r="983">
      <c r="F983" s="30"/>
      <c r="G983" s="30"/>
      <c r="H983" s="30"/>
      <c r="I983" s="30"/>
      <c r="J983" s="30"/>
      <c r="K983" s="30"/>
      <c r="L983" s="30"/>
      <c r="M983" s="32"/>
      <c r="N983" s="33"/>
      <c r="O983" s="33"/>
      <c r="R983" s="40"/>
      <c r="S983" s="40"/>
      <c r="T983" s="40"/>
      <c r="U983" s="40"/>
      <c r="V983" s="40"/>
      <c r="W983" s="40"/>
    </row>
    <row r="984">
      <c r="F984" s="30"/>
      <c r="G984" s="30"/>
      <c r="H984" s="30"/>
      <c r="I984" s="30"/>
      <c r="J984" s="30"/>
      <c r="K984" s="30"/>
      <c r="L984" s="30"/>
      <c r="M984" s="32"/>
      <c r="N984" s="33"/>
      <c r="O984" s="33"/>
      <c r="R984" s="40"/>
      <c r="S984" s="40"/>
      <c r="T984" s="40"/>
      <c r="U984" s="40"/>
      <c r="V984" s="40"/>
      <c r="W984" s="40"/>
    </row>
    <row r="985">
      <c r="F985" s="30"/>
      <c r="G985" s="30"/>
      <c r="H985" s="30"/>
      <c r="I985" s="30"/>
      <c r="J985" s="30"/>
      <c r="K985" s="30"/>
      <c r="L985" s="30"/>
      <c r="M985" s="32"/>
      <c r="N985" s="33"/>
      <c r="O985" s="33"/>
      <c r="R985" s="40"/>
      <c r="S985" s="40"/>
      <c r="T985" s="40"/>
      <c r="U985" s="40"/>
      <c r="V985" s="40"/>
      <c r="W985" s="40"/>
    </row>
    <row r="986">
      <c r="F986" s="30"/>
      <c r="G986" s="30"/>
      <c r="H986" s="30"/>
      <c r="I986" s="30"/>
      <c r="J986" s="30"/>
      <c r="K986" s="30"/>
      <c r="L986" s="30"/>
      <c r="M986" s="32"/>
      <c r="N986" s="33"/>
      <c r="O986" s="33"/>
      <c r="R986" s="40"/>
      <c r="S986" s="40"/>
      <c r="T986" s="40"/>
      <c r="U986" s="40"/>
      <c r="V986" s="40"/>
      <c r="W986" s="40"/>
    </row>
    <row r="987">
      <c r="F987" s="30"/>
      <c r="G987" s="30"/>
      <c r="H987" s="30"/>
      <c r="I987" s="30"/>
      <c r="J987" s="30"/>
      <c r="K987" s="30"/>
      <c r="L987" s="30"/>
      <c r="M987" s="32"/>
      <c r="N987" s="33"/>
      <c r="O987" s="33"/>
      <c r="R987" s="40"/>
      <c r="S987" s="40"/>
      <c r="T987" s="40"/>
      <c r="U987" s="40"/>
      <c r="V987" s="40"/>
      <c r="W987" s="40"/>
    </row>
    <row r="988">
      <c r="F988" s="30"/>
      <c r="G988" s="30"/>
      <c r="H988" s="30"/>
      <c r="I988" s="30"/>
      <c r="J988" s="30"/>
      <c r="K988" s="30"/>
      <c r="L988" s="30"/>
      <c r="M988" s="32"/>
      <c r="N988" s="33"/>
      <c r="O988" s="33"/>
      <c r="R988" s="40"/>
      <c r="S988" s="40"/>
      <c r="T988" s="40"/>
      <c r="U988" s="40"/>
      <c r="V988" s="40"/>
      <c r="W988" s="40"/>
    </row>
    <row r="989">
      <c r="F989" s="30"/>
      <c r="G989" s="30"/>
      <c r="H989" s="30"/>
      <c r="I989" s="30"/>
      <c r="J989" s="30"/>
      <c r="K989" s="30"/>
      <c r="L989" s="30"/>
      <c r="M989" s="32"/>
      <c r="N989" s="33"/>
      <c r="O989" s="64"/>
      <c r="R989" s="40"/>
      <c r="S989" s="40"/>
      <c r="T989" s="40"/>
      <c r="U989" s="40"/>
      <c r="V989" s="40"/>
      <c r="W989" s="40"/>
    </row>
    <row r="990">
      <c r="F990" s="30"/>
      <c r="G990" s="30"/>
      <c r="H990" s="30"/>
      <c r="I990" s="30"/>
      <c r="J990" s="30"/>
      <c r="K990" s="30"/>
      <c r="L990" s="30"/>
      <c r="M990" s="32"/>
      <c r="N990" s="33"/>
      <c r="O990" s="33"/>
      <c r="R990" s="40"/>
      <c r="S990" s="40"/>
      <c r="T990" s="40"/>
      <c r="U990" s="40"/>
      <c r="V990" s="40"/>
      <c r="W990" s="40"/>
    </row>
    <row r="991">
      <c r="F991" s="30"/>
      <c r="G991" s="30"/>
      <c r="H991" s="30"/>
      <c r="I991" s="30"/>
      <c r="J991" s="30"/>
      <c r="K991" s="30"/>
      <c r="L991" s="30"/>
      <c r="M991" s="32"/>
      <c r="N991" s="33"/>
      <c r="O991" s="33"/>
      <c r="R991" s="40"/>
      <c r="S991" s="40"/>
      <c r="T991" s="40"/>
      <c r="U991" s="40"/>
      <c r="V991" s="40"/>
      <c r="W991" s="40"/>
    </row>
    <row r="992">
      <c r="F992" s="30"/>
      <c r="G992" s="30"/>
      <c r="H992" s="30"/>
      <c r="I992" s="30"/>
      <c r="J992" s="30"/>
      <c r="K992" s="30"/>
      <c r="L992" s="30"/>
      <c r="M992" s="32"/>
      <c r="N992" s="33"/>
      <c r="O992" s="58"/>
      <c r="R992" s="40"/>
      <c r="S992" s="40"/>
      <c r="T992" s="40"/>
      <c r="U992" s="40"/>
      <c r="V992" s="40"/>
      <c r="W992" s="40"/>
    </row>
    <row r="993">
      <c r="F993" s="30"/>
      <c r="G993" s="30"/>
      <c r="H993" s="30"/>
      <c r="I993" s="30"/>
      <c r="J993" s="30"/>
      <c r="K993" s="30"/>
      <c r="L993" s="30"/>
      <c r="M993" s="32"/>
      <c r="N993" s="33"/>
      <c r="O993" s="33"/>
      <c r="R993" s="40"/>
      <c r="S993" s="40"/>
      <c r="T993" s="40"/>
      <c r="U993" s="40"/>
      <c r="V993" s="40"/>
      <c r="W993" s="40"/>
    </row>
    <row r="994">
      <c r="F994" s="30"/>
      <c r="G994" s="30"/>
      <c r="H994" s="30"/>
      <c r="I994" s="30"/>
      <c r="J994" s="30"/>
      <c r="K994" s="30"/>
      <c r="L994" s="30"/>
      <c r="M994" s="32"/>
      <c r="N994" s="33"/>
      <c r="O994" s="33"/>
      <c r="R994" s="40"/>
      <c r="S994" s="40"/>
      <c r="T994" s="40"/>
      <c r="U994" s="40"/>
      <c r="V994" s="40"/>
      <c r="W994" s="40"/>
    </row>
    <row r="995">
      <c r="F995" s="30"/>
      <c r="G995" s="30"/>
      <c r="H995" s="30"/>
      <c r="I995" s="30"/>
      <c r="J995" s="30"/>
      <c r="K995" s="30"/>
      <c r="L995" s="30"/>
      <c r="M995" s="32"/>
      <c r="N995" s="33"/>
      <c r="O995" s="64"/>
      <c r="R995" s="40"/>
      <c r="S995" s="40"/>
      <c r="T995" s="40"/>
      <c r="U995" s="40"/>
      <c r="V995" s="40"/>
      <c r="W995" s="40"/>
    </row>
    <row r="996">
      <c r="F996" s="30"/>
      <c r="G996" s="30"/>
      <c r="H996" s="30"/>
      <c r="I996" s="30"/>
      <c r="J996" s="30"/>
      <c r="K996" s="30"/>
      <c r="L996" s="30"/>
      <c r="M996" s="32"/>
      <c r="N996" s="33"/>
      <c r="O996" s="33"/>
      <c r="R996" s="40"/>
      <c r="S996" s="40"/>
      <c r="T996" s="40"/>
      <c r="U996" s="40"/>
      <c r="V996" s="40"/>
      <c r="W996" s="40"/>
    </row>
    <row r="997">
      <c r="F997" s="30"/>
      <c r="G997" s="30"/>
      <c r="H997" s="30"/>
      <c r="I997" s="30"/>
      <c r="J997" s="30"/>
      <c r="K997" s="30"/>
      <c r="L997" s="30"/>
      <c r="M997" s="32"/>
      <c r="N997" s="33"/>
      <c r="O997" s="33"/>
      <c r="R997" s="40"/>
      <c r="S997" s="40"/>
      <c r="T997" s="40"/>
      <c r="U997" s="40"/>
      <c r="V997" s="40"/>
      <c r="W997" s="40"/>
    </row>
    <row r="998">
      <c r="F998" s="30"/>
      <c r="G998" s="30"/>
      <c r="H998" s="30"/>
      <c r="I998" s="30"/>
      <c r="J998" s="30"/>
      <c r="K998" s="30"/>
      <c r="L998" s="30"/>
      <c r="M998" s="32"/>
      <c r="N998" s="33"/>
      <c r="O998" s="33"/>
      <c r="R998" s="40"/>
      <c r="S998" s="40"/>
      <c r="T998" s="40"/>
      <c r="U998" s="40"/>
      <c r="V998" s="40"/>
      <c r="W998" s="40"/>
    </row>
    <row r="999">
      <c r="F999" s="30"/>
      <c r="G999" s="30"/>
      <c r="H999" s="30"/>
      <c r="I999" s="30"/>
      <c r="J999" s="30"/>
      <c r="K999" s="30"/>
      <c r="L999" s="30"/>
      <c r="M999" s="32"/>
      <c r="N999" s="33"/>
      <c r="O999" s="33"/>
      <c r="R999" s="40"/>
      <c r="S999" s="40"/>
      <c r="T999" s="40"/>
      <c r="U999" s="40"/>
      <c r="V999" s="40"/>
      <c r="W999" s="40"/>
    </row>
    <row r="1000">
      <c r="F1000" s="30"/>
      <c r="G1000" s="30"/>
      <c r="H1000" s="30"/>
      <c r="I1000" s="30"/>
      <c r="J1000" s="30"/>
      <c r="K1000" s="30"/>
      <c r="L1000" s="30"/>
      <c r="M1000" s="32"/>
      <c r="N1000" s="33"/>
      <c r="O1000" s="33"/>
      <c r="R1000" s="40"/>
      <c r="S1000" s="40"/>
      <c r="T1000" s="40"/>
      <c r="U1000" s="40"/>
      <c r="V1000" s="40"/>
      <c r="W1000" s="40"/>
    </row>
    <row r="1001">
      <c r="F1001" s="30"/>
      <c r="G1001" s="30"/>
      <c r="H1001" s="30"/>
      <c r="I1001" s="30"/>
      <c r="J1001" s="30"/>
      <c r="K1001" s="30"/>
      <c r="L1001" s="30"/>
      <c r="M1001" s="32"/>
      <c r="N1001" s="33"/>
      <c r="O1001" s="58"/>
      <c r="R1001" s="40"/>
      <c r="S1001" s="40"/>
      <c r="T1001" s="40"/>
      <c r="U1001" s="40"/>
      <c r="V1001" s="40"/>
      <c r="W1001" s="40"/>
    </row>
    <row r="1002">
      <c r="F1002" s="30"/>
      <c r="G1002" s="30"/>
      <c r="H1002" s="30"/>
      <c r="I1002" s="30"/>
      <c r="J1002" s="30"/>
      <c r="K1002" s="30"/>
      <c r="L1002" s="30"/>
      <c r="M1002" s="32"/>
      <c r="N1002" s="33"/>
      <c r="O1002" s="64"/>
      <c r="R1002" s="40"/>
      <c r="S1002" s="40"/>
      <c r="T1002" s="40"/>
      <c r="U1002" s="40"/>
      <c r="V1002" s="40"/>
      <c r="W1002" s="40"/>
    </row>
    <row r="1003">
      <c r="F1003" s="30"/>
      <c r="G1003" s="30"/>
      <c r="H1003" s="30"/>
      <c r="I1003" s="30"/>
      <c r="J1003" s="30"/>
      <c r="K1003" s="30"/>
      <c r="L1003" s="30"/>
      <c r="M1003" s="32"/>
      <c r="N1003" s="33"/>
      <c r="O1003" s="33"/>
      <c r="R1003" s="40"/>
      <c r="S1003" s="40"/>
      <c r="T1003" s="40"/>
      <c r="U1003" s="40"/>
      <c r="V1003" s="40"/>
      <c r="W1003" s="40"/>
    </row>
    <row r="1004">
      <c r="F1004" s="30"/>
      <c r="G1004" s="30"/>
      <c r="H1004" s="30"/>
      <c r="I1004" s="30"/>
      <c r="J1004" s="30"/>
      <c r="K1004" s="30"/>
      <c r="L1004" s="30"/>
      <c r="M1004" s="32"/>
      <c r="N1004" s="33"/>
      <c r="O1004" s="33"/>
      <c r="R1004" s="40"/>
      <c r="S1004" s="40"/>
      <c r="T1004" s="40"/>
      <c r="U1004" s="40"/>
      <c r="V1004" s="40"/>
      <c r="W1004" s="40"/>
    </row>
    <row r="1005">
      <c r="F1005" s="30"/>
      <c r="G1005" s="30"/>
      <c r="H1005" s="30"/>
      <c r="I1005" s="30"/>
      <c r="J1005" s="30"/>
      <c r="K1005" s="30"/>
      <c r="L1005" s="30"/>
      <c r="M1005" s="32"/>
      <c r="N1005" s="33"/>
      <c r="O1005" s="33"/>
      <c r="R1005" s="40"/>
      <c r="S1005" s="40"/>
      <c r="T1005" s="40"/>
      <c r="U1005" s="40"/>
      <c r="V1005" s="40"/>
      <c r="W1005" s="40"/>
    </row>
    <row r="1006">
      <c r="F1006" s="30"/>
      <c r="G1006" s="30"/>
      <c r="H1006" s="30"/>
      <c r="I1006" s="30"/>
      <c r="J1006" s="30"/>
      <c r="K1006" s="30"/>
      <c r="L1006" s="30"/>
      <c r="M1006" s="32"/>
      <c r="N1006" s="33"/>
      <c r="O1006" s="33"/>
      <c r="R1006" s="40"/>
      <c r="S1006" s="40"/>
      <c r="T1006" s="40"/>
      <c r="U1006" s="40"/>
      <c r="V1006" s="40"/>
      <c r="W1006" s="40"/>
    </row>
    <row r="1007">
      <c r="F1007" s="30"/>
      <c r="G1007" s="30"/>
      <c r="H1007" s="30"/>
      <c r="I1007" s="30"/>
      <c r="J1007" s="30"/>
      <c r="K1007" s="30"/>
      <c r="L1007" s="30"/>
      <c r="M1007" s="32"/>
      <c r="N1007" s="33"/>
      <c r="O1007" s="33"/>
      <c r="R1007" s="40"/>
      <c r="S1007" s="40"/>
      <c r="T1007" s="40"/>
      <c r="U1007" s="40"/>
      <c r="V1007" s="40"/>
      <c r="W1007" s="40"/>
    </row>
    <row r="1008">
      <c r="F1008" s="30"/>
      <c r="G1008" s="30"/>
      <c r="H1008" s="30"/>
      <c r="I1008" s="30"/>
      <c r="J1008" s="30"/>
      <c r="K1008" s="30"/>
      <c r="L1008" s="30"/>
      <c r="M1008" s="32"/>
      <c r="N1008" s="33"/>
      <c r="O1008" s="33"/>
      <c r="R1008" s="40"/>
      <c r="S1008" s="40"/>
      <c r="T1008" s="40"/>
      <c r="U1008" s="40"/>
      <c r="V1008" s="40"/>
      <c r="W1008" s="40"/>
    </row>
    <row r="1009">
      <c r="F1009" s="30"/>
      <c r="G1009" s="30"/>
      <c r="H1009" s="30"/>
      <c r="I1009" s="30"/>
      <c r="J1009" s="30"/>
      <c r="K1009" s="30"/>
      <c r="L1009" s="30"/>
      <c r="M1009" s="32"/>
      <c r="N1009" s="33"/>
      <c r="O1009" s="33"/>
      <c r="R1009" s="40"/>
      <c r="S1009" s="40"/>
      <c r="T1009" s="40"/>
      <c r="U1009" s="40"/>
      <c r="V1009" s="40"/>
      <c r="W1009" s="40"/>
    </row>
    <row r="1010">
      <c r="F1010" s="30"/>
      <c r="G1010" s="30"/>
      <c r="H1010" s="30"/>
      <c r="I1010" s="30"/>
      <c r="J1010" s="30"/>
      <c r="K1010" s="30"/>
      <c r="L1010" s="30"/>
      <c r="M1010" s="32"/>
      <c r="N1010" s="33"/>
      <c r="O1010" s="33"/>
      <c r="R1010" s="40"/>
      <c r="S1010" s="40"/>
      <c r="T1010" s="40"/>
      <c r="U1010" s="40"/>
      <c r="V1010" s="40"/>
      <c r="W1010" s="40"/>
    </row>
    <row r="1011">
      <c r="F1011" s="30"/>
      <c r="G1011" s="30"/>
      <c r="H1011" s="30"/>
      <c r="I1011" s="30"/>
      <c r="J1011" s="30"/>
      <c r="K1011" s="30"/>
      <c r="L1011" s="30"/>
      <c r="M1011" s="32"/>
      <c r="N1011" s="33"/>
      <c r="O1011" s="33"/>
      <c r="R1011" s="40"/>
      <c r="S1011" s="40"/>
      <c r="T1011" s="40"/>
      <c r="U1011" s="40"/>
      <c r="V1011" s="40"/>
      <c r="W1011" s="40"/>
    </row>
    <row r="1012">
      <c r="F1012" s="30"/>
      <c r="G1012" s="30"/>
      <c r="H1012" s="30"/>
      <c r="I1012" s="30"/>
      <c r="J1012" s="30"/>
      <c r="K1012" s="30"/>
      <c r="L1012" s="30"/>
      <c r="M1012" s="32"/>
      <c r="N1012" s="33"/>
      <c r="O1012" s="33"/>
      <c r="R1012" s="40"/>
      <c r="S1012" s="40"/>
      <c r="T1012" s="40"/>
      <c r="U1012" s="40"/>
      <c r="V1012" s="40"/>
      <c r="W1012" s="40"/>
    </row>
    <row r="1013">
      <c r="F1013" s="30"/>
      <c r="G1013" s="30"/>
      <c r="H1013" s="30"/>
      <c r="I1013" s="30"/>
      <c r="J1013" s="30"/>
      <c r="K1013" s="30"/>
      <c r="L1013" s="30"/>
      <c r="M1013" s="32"/>
      <c r="N1013" s="33"/>
      <c r="O1013" s="58"/>
      <c r="R1013" s="40"/>
      <c r="S1013" s="40"/>
      <c r="T1013" s="40"/>
      <c r="U1013" s="40"/>
      <c r="V1013" s="40"/>
      <c r="W1013" s="40"/>
    </row>
    <row r="1014">
      <c r="F1014" s="30"/>
      <c r="G1014" s="30"/>
      <c r="H1014" s="30"/>
      <c r="I1014" s="30"/>
      <c r="J1014" s="30"/>
      <c r="K1014" s="30"/>
      <c r="L1014" s="30"/>
      <c r="M1014" s="32"/>
      <c r="N1014" s="33"/>
      <c r="O1014" s="58"/>
      <c r="R1014" s="40"/>
      <c r="S1014" s="40"/>
      <c r="T1014" s="40"/>
      <c r="U1014" s="40"/>
      <c r="V1014" s="40"/>
      <c r="W1014" s="40"/>
    </row>
    <row r="1015">
      <c r="F1015" s="30"/>
      <c r="G1015" s="30"/>
      <c r="H1015" s="30"/>
      <c r="I1015" s="30"/>
      <c r="J1015" s="30"/>
      <c r="K1015" s="30"/>
      <c r="L1015" s="30"/>
      <c r="M1015" s="32"/>
      <c r="N1015" s="33"/>
      <c r="O1015" s="64"/>
      <c r="R1015" s="40"/>
      <c r="S1015" s="40"/>
      <c r="T1015" s="40"/>
      <c r="U1015" s="40"/>
      <c r="V1015" s="40"/>
      <c r="W1015" s="40"/>
    </row>
    <row r="1016">
      <c r="F1016" s="30"/>
      <c r="G1016" s="30"/>
      <c r="H1016" s="30"/>
      <c r="I1016" s="30"/>
      <c r="J1016" s="30"/>
      <c r="K1016" s="30"/>
      <c r="L1016" s="30"/>
      <c r="M1016" s="32"/>
      <c r="N1016" s="33"/>
      <c r="O1016" s="33"/>
      <c r="R1016" s="40"/>
      <c r="S1016" s="40"/>
      <c r="T1016" s="40"/>
      <c r="U1016" s="40"/>
      <c r="V1016" s="40"/>
      <c r="W1016" s="40"/>
    </row>
    <row r="1017">
      <c r="F1017" s="30"/>
      <c r="G1017" s="30"/>
      <c r="H1017" s="30"/>
      <c r="I1017" s="30"/>
      <c r="J1017" s="30"/>
      <c r="K1017" s="30"/>
      <c r="L1017" s="30"/>
      <c r="M1017" s="32"/>
      <c r="N1017" s="33"/>
      <c r="O1017" s="33"/>
      <c r="R1017" s="40"/>
      <c r="S1017" s="40"/>
      <c r="T1017" s="40"/>
      <c r="U1017" s="40"/>
      <c r="V1017" s="40"/>
      <c r="W1017" s="40"/>
    </row>
    <row r="1018">
      <c r="F1018" s="30"/>
      <c r="G1018" s="30"/>
      <c r="H1018" s="30"/>
      <c r="I1018" s="30"/>
      <c r="J1018" s="30"/>
      <c r="K1018" s="30"/>
      <c r="L1018" s="30"/>
      <c r="M1018" s="32"/>
      <c r="N1018" s="33"/>
      <c r="O1018" s="33"/>
      <c r="R1018" s="40"/>
      <c r="S1018" s="40"/>
      <c r="T1018" s="40"/>
      <c r="U1018" s="40"/>
      <c r="V1018" s="40"/>
      <c r="W1018" s="40"/>
    </row>
    <row r="1019">
      <c r="F1019" s="30"/>
      <c r="G1019" s="30"/>
      <c r="H1019" s="30"/>
      <c r="I1019" s="30"/>
      <c r="J1019" s="30"/>
      <c r="K1019" s="30"/>
      <c r="L1019" s="30"/>
      <c r="M1019" s="32"/>
      <c r="N1019" s="33"/>
      <c r="O1019" s="64"/>
      <c r="R1019" s="40"/>
      <c r="S1019" s="40"/>
      <c r="T1019" s="40"/>
      <c r="U1019" s="40"/>
      <c r="V1019" s="40"/>
      <c r="W1019" s="40"/>
    </row>
    <row r="1020">
      <c r="F1020" s="30"/>
      <c r="G1020" s="30"/>
      <c r="H1020" s="30"/>
      <c r="I1020" s="30"/>
      <c r="J1020" s="30"/>
      <c r="K1020" s="30"/>
      <c r="L1020" s="30"/>
      <c r="M1020" s="32"/>
      <c r="N1020" s="33"/>
      <c r="O1020" s="33"/>
      <c r="R1020" s="40"/>
      <c r="S1020" s="40"/>
      <c r="T1020" s="40"/>
      <c r="U1020" s="40"/>
      <c r="V1020" s="40"/>
      <c r="W1020" s="40"/>
    </row>
    <row r="1021">
      <c r="F1021" s="30"/>
      <c r="G1021" s="30"/>
      <c r="H1021" s="30"/>
      <c r="I1021" s="30"/>
      <c r="J1021" s="30"/>
      <c r="K1021" s="30"/>
      <c r="L1021" s="30"/>
      <c r="M1021" s="32"/>
      <c r="N1021" s="33"/>
      <c r="O1021" s="33"/>
      <c r="R1021" s="40"/>
      <c r="S1021" s="40"/>
      <c r="T1021" s="40"/>
      <c r="U1021" s="40"/>
      <c r="V1021" s="40"/>
      <c r="W1021" s="40"/>
    </row>
    <row r="1022">
      <c r="F1022" s="30"/>
      <c r="G1022" s="30"/>
      <c r="H1022" s="30"/>
      <c r="I1022" s="30"/>
      <c r="J1022" s="30"/>
      <c r="K1022" s="30"/>
      <c r="L1022" s="30"/>
      <c r="M1022" s="32"/>
      <c r="N1022" s="33"/>
      <c r="O1022" s="33"/>
      <c r="R1022" s="40"/>
      <c r="S1022" s="40"/>
      <c r="T1022" s="40"/>
      <c r="U1022" s="40"/>
      <c r="V1022" s="40"/>
      <c r="W1022" s="40"/>
    </row>
    <row r="1023">
      <c r="F1023" s="30"/>
      <c r="G1023" s="30"/>
      <c r="H1023" s="30"/>
      <c r="I1023" s="30"/>
      <c r="J1023" s="30"/>
      <c r="K1023" s="30"/>
      <c r="L1023" s="30"/>
      <c r="M1023" s="32"/>
      <c r="N1023" s="33"/>
      <c r="O1023" s="33"/>
      <c r="R1023" s="40"/>
      <c r="S1023" s="40"/>
      <c r="T1023" s="40"/>
      <c r="U1023" s="40"/>
      <c r="V1023" s="40"/>
      <c r="W1023" s="40"/>
    </row>
    <row r="1024">
      <c r="F1024" s="30"/>
      <c r="G1024" s="30"/>
      <c r="H1024" s="30"/>
      <c r="I1024" s="30"/>
      <c r="J1024" s="30"/>
      <c r="K1024" s="30"/>
      <c r="L1024" s="30"/>
      <c r="M1024" s="32"/>
      <c r="N1024" s="33"/>
      <c r="O1024" s="33"/>
      <c r="R1024" s="40"/>
      <c r="S1024" s="40"/>
      <c r="T1024" s="40"/>
      <c r="U1024" s="40"/>
      <c r="V1024" s="40"/>
      <c r="W1024" s="40"/>
    </row>
    <row r="1025">
      <c r="F1025" s="30"/>
      <c r="G1025" s="30"/>
      <c r="H1025" s="30"/>
      <c r="I1025" s="30"/>
      <c r="J1025" s="30"/>
      <c r="K1025" s="30"/>
      <c r="L1025" s="30"/>
      <c r="M1025" s="32"/>
      <c r="N1025" s="33"/>
      <c r="O1025" s="64"/>
      <c r="R1025" s="40"/>
      <c r="S1025" s="40"/>
      <c r="T1025" s="40"/>
      <c r="U1025" s="40"/>
      <c r="V1025" s="40"/>
      <c r="W1025" s="40"/>
    </row>
    <row r="1026">
      <c r="F1026" s="30"/>
      <c r="G1026" s="30"/>
      <c r="H1026" s="30"/>
      <c r="I1026" s="30"/>
      <c r="J1026" s="30"/>
      <c r="K1026" s="30"/>
      <c r="L1026" s="30"/>
      <c r="M1026" s="32"/>
      <c r="N1026" s="33"/>
      <c r="O1026" s="33"/>
      <c r="R1026" s="40"/>
      <c r="S1026" s="40"/>
      <c r="T1026" s="40"/>
      <c r="U1026" s="40"/>
      <c r="V1026" s="40"/>
      <c r="W1026" s="40"/>
    </row>
    <row r="1027">
      <c r="F1027" s="30"/>
      <c r="G1027" s="30"/>
      <c r="H1027" s="30"/>
      <c r="I1027" s="30"/>
      <c r="J1027" s="30"/>
      <c r="K1027" s="30"/>
      <c r="L1027" s="30"/>
      <c r="M1027" s="32"/>
      <c r="N1027" s="33"/>
      <c r="O1027" s="64"/>
      <c r="R1027" s="40"/>
      <c r="S1027" s="40"/>
      <c r="T1027" s="40"/>
      <c r="U1027" s="40"/>
      <c r="V1027" s="40"/>
      <c r="W1027" s="40"/>
    </row>
    <row r="1028">
      <c r="F1028" s="30"/>
      <c r="G1028" s="30"/>
      <c r="H1028" s="30"/>
      <c r="I1028" s="30"/>
      <c r="J1028" s="30"/>
      <c r="K1028" s="30"/>
      <c r="L1028" s="30"/>
      <c r="M1028" s="32"/>
      <c r="N1028" s="33"/>
      <c r="O1028" s="58"/>
      <c r="R1028" s="40"/>
      <c r="S1028" s="40"/>
      <c r="T1028" s="40"/>
      <c r="U1028" s="40"/>
      <c r="V1028" s="40"/>
      <c r="W1028" s="40"/>
    </row>
    <row r="1029">
      <c r="F1029" s="30"/>
      <c r="G1029" s="30"/>
      <c r="H1029" s="30"/>
      <c r="I1029" s="30"/>
      <c r="J1029" s="30"/>
      <c r="K1029" s="30"/>
      <c r="L1029" s="30"/>
      <c r="M1029" s="32"/>
      <c r="N1029" s="33"/>
      <c r="O1029" s="64"/>
      <c r="R1029" s="40"/>
      <c r="S1029" s="40"/>
      <c r="T1029" s="40"/>
      <c r="U1029" s="40"/>
      <c r="V1029" s="40"/>
      <c r="W1029" s="40"/>
    </row>
    <row r="1030">
      <c r="F1030" s="30"/>
      <c r="G1030" s="30"/>
      <c r="H1030" s="30"/>
      <c r="I1030" s="30"/>
      <c r="J1030" s="30"/>
      <c r="K1030" s="30"/>
      <c r="L1030" s="30"/>
      <c r="M1030" s="32"/>
      <c r="N1030" s="33"/>
      <c r="O1030" s="33"/>
      <c r="R1030" s="40"/>
      <c r="S1030" s="40"/>
      <c r="T1030" s="40"/>
      <c r="U1030" s="40"/>
      <c r="V1030" s="40"/>
      <c r="W1030" s="40"/>
    </row>
    <row r="1031">
      <c r="F1031" s="30"/>
      <c r="G1031" s="30"/>
      <c r="H1031" s="30"/>
      <c r="I1031" s="30"/>
      <c r="J1031" s="30"/>
      <c r="K1031" s="30"/>
      <c r="L1031" s="30"/>
      <c r="M1031" s="32"/>
      <c r="N1031" s="33"/>
      <c r="O1031" s="58"/>
      <c r="R1031" s="40"/>
      <c r="S1031" s="40"/>
      <c r="T1031" s="40"/>
      <c r="U1031" s="40"/>
      <c r="V1031" s="40"/>
      <c r="W1031" s="40"/>
    </row>
    <row r="1032">
      <c r="F1032" s="30"/>
      <c r="G1032" s="30"/>
      <c r="H1032" s="30"/>
      <c r="I1032" s="30"/>
      <c r="J1032" s="30"/>
      <c r="K1032" s="30"/>
      <c r="L1032" s="30"/>
      <c r="M1032" s="32"/>
      <c r="N1032" s="33"/>
      <c r="O1032" s="33"/>
      <c r="R1032" s="40"/>
      <c r="S1032" s="40"/>
      <c r="T1032" s="40"/>
      <c r="U1032" s="40"/>
      <c r="V1032" s="40"/>
      <c r="W1032" s="40"/>
    </row>
    <row r="1033">
      <c r="F1033" s="30"/>
      <c r="G1033" s="30"/>
      <c r="H1033" s="30"/>
      <c r="I1033" s="30"/>
      <c r="J1033" s="30"/>
      <c r="K1033" s="30"/>
      <c r="L1033" s="30"/>
      <c r="M1033" s="32"/>
      <c r="N1033" s="33"/>
      <c r="O1033" s="33"/>
      <c r="R1033" s="40"/>
      <c r="S1033" s="40"/>
      <c r="T1033" s="40"/>
      <c r="U1033" s="40"/>
      <c r="V1033" s="40"/>
      <c r="W1033" s="40"/>
    </row>
    <row r="1034">
      <c r="F1034" s="30"/>
      <c r="G1034" s="30"/>
      <c r="H1034" s="30"/>
      <c r="I1034" s="30"/>
      <c r="J1034" s="30"/>
      <c r="K1034" s="30"/>
      <c r="L1034" s="30"/>
      <c r="M1034" s="32"/>
      <c r="N1034" s="33"/>
      <c r="O1034" s="33"/>
      <c r="R1034" s="40"/>
      <c r="S1034" s="40"/>
      <c r="T1034" s="40"/>
      <c r="U1034" s="40"/>
      <c r="V1034" s="40"/>
      <c r="W1034" s="40"/>
    </row>
    <row r="1035">
      <c r="F1035" s="30"/>
      <c r="G1035" s="30"/>
      <c r="H1035" s="30"/>
      <c r="I1035" s="30"/>
      <c r="J1035" s="30"/>
      <c r="K1035" s="30"/>
      <c r="L1035" s="30"/>
      <c r="M1035" s="32"/>
      <c r="N1035" s="33"/>
      <c r="O1035" s="33"/>
      <c r="R1035" s="40"/>
      <c r="S1035" s="40"/>
      <c r="T1035" s="40"/>
      <c r="U1035" s="40"/>
      <c r="V1035" s="40"/>
      <c r="W1035" s="40"/>
    </row>
    <row r="1036">
      <c r="F1036" s="30"/>
      <c r="G1036" s="30"/>
      <c r="H1036" s="30"/>
      <c r="I1036" s="30"/>
      <c r="J1036" s="30"/>
      <c r="K1036" s="30"/>
      <c r="L1036" s="30"/>
      <c r="M1036" s="32"/>
      <c r="N1036" s="33"/>
      <c r="O1036" s="33"/>
      <c r="R1036" s="40"/>
      <c r="S1036" s="40"/>
      <c r="T1036" s="40"/>
      <c r="U1036" s="40"/>
      <c r="V1036" s="40"/>
      <c r="W1036" s="40"/>
    </row>
    <row r="1037">
      <c r="F1037" s="30"/>
      <c r="G1037" s="30"/>
      <c r="H1037" s="30"/>
      <c r="I1037" s="30"/>
      <c r="J1037" s="30"/>
      <c r="K1037" s="30"/>
      <c r="L1037" s="30"/>
      <c r="M1037" s="32"/>
      <c r="N1037" s="33"/>
      <c r="O1037" s="33"/>
      <c r="R1037" s="40"/>
      <c r="S1037" s="40"/>
      <c r="T1037" s="40"/>
      <c r="U1037" s="40"/>
      <c r="V1037" s="40"/>
      <c r="W1037" s="40"/>
    </row>
    <row r="1038">
      <c r="F1038" s="30"/>
      <c r="G1038" s="30"/>
      <c r="H1038" s="30"/>
      <c r="I1038" s="30"/>
      <c r="J1038" s="30"/>
      <c r="K1038" s="30"/>
      <c r="L1038" s="30"/>
      <c r="M1038" s="32"/>
      <c r="N1038" s="33"/>
      <c r="O1038" s="64"/>
      <c r="R1038" s="40"/>
      <c r="S1038" s="40"/>
      <c r="T1038" s="40"/>
      <c r="U1038" s="40"/>
      <c r="V1038" s="40"/>
      <c r="W1038" s="40"/>
    </row>
    <row r="1039">
      <c r="F1039" s="30"/>
      <c r="G1039" s="30"/>
      <c r="H1039" s="30"/>
      <c r="I1039" s="30"/>
      <c r="J1039" s="30"/>
      <c r="K1039" s="30"/>
      <c r="L1039" s="30"/>
      <c r="M1039" s="32"/>
      <c r="N1039" s="33"/>
      <c r="O1039" s="33"/>
      <c r="R1039" s="40"/>
      <c r="S1039" s="40"/>
      <c r="T1039" s="40"/>
      <c r="U1039" s="40"/>
      <c r="V1039" s="40"/>
      <c r="W1039" s="40"/>
    </row>
    <row r="1040">
      <c r="F1040" s="30"/>
      <c r="G1040" s="30"/>
      <c r="H1040" s="30"/>
      <c r="I1040" s="30"/>
      <c r="J1040" s="30"/>
      <c r="K1040" s="30"/>
      <c r="L1040" s="30"/>
      <c r="M1040" s="32"/>
      <c r="N1040" s="33"/>
      <c r="O1040" s="33"/>
      <c r="R1040" s="40"/>
      <c r="S1040" s="40"/>
      <c r="T1040" s="40"/>
      <c r="U1040" s="40"/>
      <c r="V1040" s="40"/>
      <c r="W1040" s="40"/>
    </row>
    <row r="1041">
      <c r="F1041" s="30"/>
      <c r="G1041" s="30"/>
      <c r="H1041" s="30"/>
      <c r="I1041" s="30"/>
      <c r="J1041" s="30"/>
      <c r="K1041" s="30"/>
      <c r="L1041" s="30"/>
      <c r="M1041" s="32"/>
      <c r="N1041" s="33"/>
      <c r="O1041" s="33"/>
      <c r="R1041" s="40"/>
      <c r="S1041" s="40"/>
      <c r="T1041" s="40"/>
      <c r="U1041" s="40"/>
      <c r="V1041" s="40"/>
      <c r="W1041" s="40"/>
    </row>
    <row r="1042">
      <c r="F1042" s="30"/>
      <c r="G1042" s="30"/>
      <c r="H1042" s="30"/>
      <c r="I1042" s="30"/>
      <c r="J1042" s="30"/>
      <c r="K1042" s="30"/>
      <c r="L1042" s="30"/>
      <c r="M1042" s="32"/>
      <c r="N1042" s="33"/>
      <c r="O1042" s="64"/>
      <c r="R1042" s="40"/>
      <c r="S1042" s="40"/>
      <c r="T1042" s="40"/>
      <c r="U1042" s="40"/>
      <c r="V1042" s="40"/>
      <c r="W1042" s="40"/>
    </row>
    <row r="1043">
      <c r="F1043" s="30"/>
      <c r="G1043" s="30"/>
      <c r="H1043" s="30"/>
      <c r="I1043" s="30"/>
      <c r="J1043" s="30"/>
      <c r="K1043" s="30"/>
      <c r="L1043" s="30"/>
      <c r="M1043" s="32"/>
      <c r="N1043" s="33"/>
      <c r="O1043" s="33"/>
      <c r="R1043" s="40"/>
      <c r="S1043" s="40"/>
      <c r="T1043" s="40"/>
      <c r="U1043" s="40"/>
      <c r="V1043" s="40"/>
      <c r="W1043" s="40"/>
    </row>
    <row r="1044">
      <c r="F1044" s="30"/>
      <c r="G1044" s="30"/>
      <c r="H1044" s="30"/>
      <c r="I1044" s="30"/>
      <c r="J1044" s="30"/>
      <c r="K1044" s="30"/>
      <c r="L1044" s="30"/>
      <c r="M1044" s="32"/>
      <c r="N1044" s="33"/>
      <c r="O1044" s="33"/>
      <c r="R1044" s="40"/>
      <c r="S1044" s="40"/>
      <c r="T1044" s="40"/>
      <c r="U1044" s="40"/>
      <c r="V1044" s="40"/>
      <c r="W1044" s="40"/>
    </row>
    <row r="1045">
      <c r="F1045" s="30"/>
      <c r="G1045" s="30"/>
      <c r="H1045" s="30"/>
      <c r="I1045" s="30"/>
      <c r="J1045" s="30"/>
      <c r="K1045" s="30"/>
      <c r="L1045" s="30"/>
      <c r="M1045" s="32"/>
      <c r="N1045" s="33"/>
      <c r="O1045" s="33"/>
      <c r="R1045" s="40"/>
      <c r="S1045" s="40"/>
      <c r="T1045" s="40"/>
      <c r="U1045" s="40"/>
      <c r="V1045" s="40"/>
      <c r="W1045" s="40"/>
    </row>
    <row r="1046">
      <c r="F1046" s="30"/>
      <c r="G1046" s="30"/>
      <c r="H1046" s="30"/>
      <c r="I1046" s="30"/>
      <c r="J1046" s="30"/>
      <c r="K1046" s="30"/>
      <c r="L1046" s="30"/>
      <c r="M1046" s="32"/>
      <c r="N1046" s="33"/>
      <c r="O1046" s="33"/>
      <c r="R1046" s="40"/>
      <c r="S1046" s="40"/>
      <c r="T1046" s="40"/>
      <c r="U1046" s="40"/>
      <c r="V1046" s="40"/>
      <c r="W1046" s="40"/>
    </row>
    <row r="1047">
      <c r="F1047" s="30"/>
      <c r="G1047" s="30"/>
      <c r="H1047" s="30"/>
      <c r="I1047" s="30"/>
      <c r="J1047" s="30"/>
      <c r="K1047" s="30"/>
      <c r="L1047" s="30"/>
      <c r="M1047" s="32"/>
      <c r="N1047" s="33"/>
      <c r="O1047" s="33"/>
      <c r="R1047" s="40"/>
      <c r="S1047" s="40"/>
      <c r="T1047" s="40"/>
      <c r="U1047" s="40"/>
      <c r="V1047" s="40"/>
      <c r="W1047" s="40"/>
    </row>
    <row r="1048">
      <c r="F1048" s="30"/>
      <c r="G1048" s="30"/>
      <c r="H1048" s="30"/>
      <c r="I1048" s="30"/>
      <c r="J1048" s="30"/>
      <c r="K1048" s="30"/>
      <c r="L1048" s="30"/>
      <c r="M1048" s="32"/>
      <c r="N1048" s="33"/>
      <c r="O1048" s="33"/>
      <c r="R1048" s="40"/>
      <c r="S1048" s="40"/>
      <c r="T1048" s="40"/>
      <c r="U1048" s="40"/>
      <c r="V1048" s="40"/>
      <c r="W1048" s="40"/>
    </row>
    <row r="1049">
      <c r="F1049" s="30"/>
      <c r="G1049" s="30"/>
      <c r="H1049" s="30"/>
      <c r="I1049" s="30"/>
      <c r="J1049" s="30"/>
      <c r="K1049" s="30"/>
      <c r="L1049" s="30"/>
      <c r="M1049" s="32"/>
      <c r="N1049" s="33"/>
      <c r="O1049" s="33"/>
      <c r="R1049" s="40"/>
      <c r="S1049" s="40"/>
      <c r="T1049" s="40"/>
      <c r="U1049" s="40"/>
      <c r="V1049" s="40"/>
      <c r="W1049" s="40"/>
    </row>
    <row r="1050">
      <c r="F1050" s="30"/>
      <c r="G1050" s="30"/>
      <c r="H1050" s="30"/>
      <c r="I1050" s="30"/>
      <c r="J1050" s="30"/>
      <c r="K1050" s="30"/>
      <c r="L1050" s="30"/>
      <c r="M1050" s="32"/>
      <c r="N1050" s="33"/>
      <c r="O1050" s="58"/>
      <c r="R1050" s="40"/>
      <c r="S1050" s="40"/>
      <c r="T1050" s="40"/>
      <c r="U1050" s="40"/>
      <c r="V1050" s="40"/>
      <c r="W1050" s="40"/>
    </row>
    <row r="1051">
      <c r="F1051" s="30"/>
      <c r="G1051" s="30"/>
      <c r="H1051" s="30"/>
      <c r="I1051" s="30"/>
      <c r="J1051" s="30"/>
      <c r="K1051" s="30"/>
      <c r="L1051" s="30"/>
      <c r="M1051" s="32"/>
      <c r="N1051" s="33"/>
      <c r="O1051" s="33"/>
      <c r="R1051" s="40"/>
      <c r="S1051" s="40"/>
      <c r="T1051" s="40"/>
      <c r="U1051" s="40"/>
      <c r="V1051" s="40"/>
      <c r="W1051" s="40"/>
    </row>
    <row r="1052">
      <c r="F1052" s="30"/>
      <c r="G1052" s="30"/>
      <c r="H1052" s="30"/>
      <c r="I1052" s="30"/>
      <c r="J1052" s="30"/>
      <c r="K1052" s="30"/>
      <c r="L1052" s="30"/>
      <c r="M1052" s="32"/>
      <c r="N1052" s="33"/>
      <c r="O1052" s="33"/>
      <c r="R1052" s="40"/>
      <c r="S1052" s="40"/>
      <c r="T1052" s="40"/>
      <c r="U1052" s="40"/>
      <c r="V1052" s="40"/>
      <c r="W1052" s="40"/>
    </row>
    <row r="1053">
      <c r="F1053" s="30"/>
      <c r="G1053" s="30"/>
      <c r="H1053" s="30"/>
      <c r="I1053" s="30"/>
      <c r="J1053" s="30"/>
      <c r="K1053" s="30"/>
      <c r="L1053" s="30"/>
      <c r="M1053" s="32"/>
      <c r="N1053" s="33"/>
      <c r="O1053" s="33"/>
      <c r="R1053" s="40"/>
      <c r="S1053" s="40"/>
      <c r="T1053" s="40"/>
      <c r="U1053" s="40"/>
      <c r="V1053" s="40"/>
      <c r="W1053" s="40"/>
    </row>
    <row r="1054">
      <c r="F1054" s="30"/>
      <c r="G1054" s="30"/>
      <c r="H1054" s="30"/>
      <c r="I1054" s="30"/>
      <c r="J1054" s="30"/>
      <c r="K1054" s="30"/>
      <c r="L1054" s="30"/>
      <c r="M1054" s="32"/>
      <c r="N1054" s="33"/>
      <c r="O1054" s="33"/>
      <c r="R1054" s="40"/>
      <c r="S1054" s="40"/>
      <c r="T1054" s="40"/>
      <c r="U1054" s="40"/>
      <c r="V1054" s="40"/>
      <c r="W1054" s="40"/>
    </row>
    <row r="1055">
      <c r="F1055" s="30"/>
      <c r="G1055" s="30"/>
      <c r="H1055" s="30"/>
      <c r="I1055" s="30"/>
      <c r="J1055" s="30"/>
      <c r="K1055" s="30"/>
      <c r="L1055" s="30"/>
      <c r="M1055" s="32"/>
      <c r="N1055" s="33"/>
      <c r="O1055" s="33"/>
      <c r="R1055" s="40"/>
      <c r="S1055" s="40"/>
      <c r="T1055" s="40"/>
      <c r="U1055" s="40"/>
      <c r="V1055" s="40"/>
      <c r="W1055" s="40"/>
    </row>
    <row r="1056">
      <c r="F1056" s="30"/>
      <c r="G1056" s="30"/>
      <c r="H1056" s="30"/>
      <c r="I1056" s="30"/>
      <c r="J1056" s="30"/>
      <c r="K1056" s="30"/>
      <c r="L1056" s="30"/>
      <c r="M1056" s="32"/>
      <c r="N1056" s="33"/>
      <c r="O1056" s="33"/>
      <c r="R1056" s="40"/>
      <c r="S1056" s="40"/>
      <c r="T1056" s="40"/>
      <c r="U1056" s="40"/>
      <c r="V1056" s="40"/>
      <c r="W1056" s="40"/>
    </row>
    <row r="1057">
      <c r="F1057" s="30"/>
      <c r="G1057" s="30"/>
      <c r="H1057" s="30"/>
      <c r="I1057" s="30"/>
      <c r="J1057" s="30"/>
      <c r="K1057" s="30"/>
      <c r="L1057" s="30"/>
      <c r="M1057" s="32"/>
      <c r="N1057" s="33"/>
      <c r="O1057" s="33"/>
      <c r="R1057" s="40"/>
      <c r="S1057" s="40"/>
      <c r="T1057" s="40"/>
      <c r="U1057" s="40"/>
      <c r="V1057" s="40"/>
      <c r="W1057" s="40"/>
    </row>
    <row r="1058">
      <c r="F1058" s="30"/>
      <c r="G1058" s="30"/>
      <c r="H1058" s="30"/>
      <c r="I1058" s="30"/>
      <c r="J1058" s="30"/>
      <c r="K1058" s="30"/>
      <c r="L1058" s="30"/>
      <c r="M1058" s="32"/>
      <c r="N1058" s="33"/>
      <c r="O1058" s="33"/>
      <c r="R1058" s="40"/>
      <c r="S1058" s="40"/>
      <c r="T1058" s="40"/>
      <c r="U1058" s="40"/>
      <c r="V1058" s="40"/>
      <c r="W1058" s="40"/>
    </row>
    <row r="1059">
      <c r="F1059" s="30"/>
      <c r="G1059" s="30"/>
      <c r="H1059" s="30"/>
      <c r="I1059" s="30"/>
      <c r="J1059" s="30"/>
      <c r="K1059" s="30"/>
      <c r="L1059" s="30"/>
      <c r="M1059" s="32"/>
      <c r="N1059" s="33"/>
      <c r="O1059" s="33"/>
      <c r="R1059" s="40"/>
      <c r="S1059" s="40"/>
      <c r="T1059" s="40"/>
      <c r="U1059" s="40"/>
      <c r="V1059" s="40"/>
      <c r="W1059" s="40"/>
    </row>
    <row r="1060">
      <c r="F1060" s="30"/>
      <c r="G1060" s="30"/>
      <c r="H1060" s="30"/>
      <c r="I1060" s="30"/>
      <c r="J1060" s="30"/>
      <c r="K1060" s="30"/>
      <c r="L1060" s="30"/>
      <c r="M1060" s="32"/>
      <c r="N1060" s="33"/>
      <c r="O1060" s="33"/>
      <c r="R1060" s="40"/>
      <c r="S1060" s="40"/>
      <c r="T1060" s="40"/>
      <c r="U1060" s="40"/>
      <c r="V1060" s="40"/>
      <c r="W1060" s="40"/>
    </row>
    <row r="1061">
      <c r="F1061" s="30"/>
      <c r="G1061" s="30"/>
      <c r="H1061" s="30"/>
      <c r="I1061" s="30"/>
      <c r="J1061" s="30"/>
      <c r="K1061" s="30"/>
      <c r="L1061" s="30"/>
      <c r="M1061" s="32"/>
      <c r="N1061" s="33"/>
      <c r="O1061" s="33"/>
      <c r="R1061" s="40"/>
      <c r="S1061" s="40"/>
      <c r="T1061" s="40"/>
      <c r="U1061" s="40"/>
      <c r="V1061" s="40"/>
      <c r="W1061" s="40"/>
    </row>
    <row r="1062">
      <c r="F1062" s="30"/>
      <c r="G1062" s="30"/>
      <c r="H1062" s="30"/>
      <c r="I1062" s="30"/>
      <c r="J1062" s="30"/>
      <c r="K1062" s="30"/>
      <c r="L1062" s="30"/>
      <c r="M1062" s="32"/>
      <c r="N1062" s="33"/>
      <c r="O1062" s="33"/>
      <c r="R1062" s="40"/>
      <c r="S1062" s="40"/>
      <c r="T1062" s="40"/>
      <c r="U1062" s="40"/>
      <c r="V1062" s="40"/>
      <c r="W1062" s="40"/>
    </row>
    <row r="1063">
      <c r="F1063" s="30"/>
      <c r="G1063" s="30"/>
      <c r="H1063" s="30"/>
      <c r="I1063" s="30"/>
      <c r="J1063" s="30"/>
      <c r="K1063" s="30"/>
      <c r="L1063" s="30"/>
      <c r="M1063" s="32"/>
      <c r="N1063" s="33"/>
      <c r="O1063" s="33"/>
      <c r="R1063" s="40"/>
      <c r="S1063" s="40"/>
      <c r="T1063" s="40"/>
      <c r="U1063" s="40"/>
      <c r="V1063" s="40"/>
      <c r="W1063" s="40"/>
    </row>
    <row r="1064">
      <c r="F1064" s="30"/>
      <c r="G1064" s="30"/>
      <c r="H1064" s="30"/>
      <c r="I1064" s="30"/>
      <c r="J1064" s="30"/>
      <c r="K1064" s="30"/>
      <c r="L1064" s="30"/>
      <c r="M1064" s="32"/>
      <c r="N1064" s="33"/>
      <c r="O1064" s="33"/>
      <c r="R1064" s="40"/>
      <c r="S1064" s="40"/>
      <c r="T1064" s="40"/>
      <c r="U1064" s="40"/>
      <c r="V1064" s="40"/>
      <c r="W1064" s="40"/>
    </row>
    <row r="1065">
      <c r="F1065" s="30"/>
      <c r="G1065" s="30"/>
      <c r="H1065" s="30"/>
      <c r="I1065" s="30"/>
      <c r="J1065" s="30"/>
      <c r="K1065" s="30"/>
      <c r="L1065" s="30"/>
      <c r="M1065" s="32"/>
      <c r="N1065" s="33"/>
      <c r="O1065" s="33"/>
      <c r="R1065" s="40"/>
      <c r="S1065" s="40"/>
      <c r="T1065" s="40"/>
      <c r="U1065" s="40"/>
      <c r="V1065" s="40"/>
      <c r="W1065" s="40"/>
    </row>
    <row r="1066">
      <c r="F1066" s="30"/>
      <c r="G1066" s="30"/>
      <c r="H1066" s="30"/>
      <c r="I1066" s="30"/>
      <c r="J1066" s="30"/>
      <c r="K1066" s="30"/>
      <c r="L1066" s="30"/>
      <c r="M1066" s="32"/>
      <c r="N1066" s="33"/>
      <c r="O1066" s="33"/>
      <c r="R1066" s="40"/>
      <c r="S1066" s="40"/>
      <c r="T1066" s="40"/>
      <c r="U1066" s="40"/>
      <c r="V1066" s="40"/>
      <c r="W1066" s="40"/>
    </row>
    <row r="1067">
      <c r="F1067" s="30"/>
      <c r="G1067" s="30"/>
      <c r="H1067" s="30"/>
      <c r="I1067" s="30"/>
      <c r="J1067" s="30"/>
      <c r="K1067" s="30"/>
      <c r="L1067" s="30"/>
      <c r="M1067" s="32"/>
      <c r="N1067" s="33"/>
      <c r="O1067" s="33"/>
      <c r="R1067" s="40"/>
      <c r="S1067" s="40"/>
      <c r="T1067" s="40"/>
      <c r="U1067" s="40"/>
      <c r="V1067" s="40"/>
      <c r="W1067" s="40"/>
    </row>
    <row r="1068">
      <c r="F1068" s="30"/>
      <c r="G1068" s="30"/>
      <c r="H1068" s="30"/>
      <c r="I1068" s="30"/>
      <c r="J1068" s="30"/>
      <c r="K1068" s="30"/>
      <c r="L1068" s="30"/>
      <c r="M1068" s="32"/>
      <c r="N1068" s="33"/>
      <c r="O1068" s="33"/>
      <c r="R1068" s="40"/>
      <c r="S1068" s="40"/>
      <c r="T1068" s="40"/>
      <c r="U1068" s="40"/>
      <c r="V1068" s="40"/>
      <c r="W1068" s="40"/>
    </row>
    <row r="1069">
      <c r="F1069" s="30"/>
      <c r="G1069" s="30"/>
      <c r="H1069" s="30"/>
      <c r="I1069" s="30"/>
      <c r="J1069" s="30"/>
      <c r="K1069" s="30"/>
      <c r="L1069" s="30"/>
      <c r="M1069" s="32"/>
      <c r="N1069" s="33"/>
      <c r="O1069" s="33"/>
      <c r="R1069" s="40"/>
      <c r="S1069" s="40"/>
      <c r="T1069" s="40"/>
      <c r="U1069" s="40"/>
      <c r="V1069" s="40"/>
      <c r="W1069" s="40"/>
    </row>
    <row r="1070">
      <c r="F1070" s="30"/>
      <c r="G1070" s="30"/>
      <c r="H1070" s="30"/>
      <c r="I1070" s="30"/>
      <c r="J1070" s="30"/>
      <c r="K1070" s="30"/>
      <c r="L1070" s="30"/>
      <c r="M1070" s="32"/>
      <c r="N1070" s="33"/>
      <c r="O1070" s="33"/>
      <c r="R1070" s="40"/>
      <c r="S1070" s="40"/>
      <c r="T1070" s="40"/>
      <c r="U1070" s="40"/>
      <c r="V1070" s="40"/>
      <c r="W1070" s="40"/>
    </row>
    <row r="1071">
      <c r="F1071" s="30"/>
      <c r="G1071" s="30"/>
      <c r="H1071" s="30"/>
      <c r="I1071" s="30"/>
      <c r="J1071" s="30"/>
      <c r="K1071" s="30"/>
      <c r="L1071" s="30"/>
      <c r="M1071" s="32"/>
      <c r="N1071" s="33"/>
      <c r="O1071" s="58"/>
      <c r="R1071" s="40"/>
      <c r="S1071" s="40"/>
      <c r="T1071" s="40"/>
      <c r="U1071" s="40"/>
      <c r="V1071" s="40"/>
      <c r="W1071" s="40"/>
    </row>
    <row r="1072">
      <c r="F1072" s="30"/>
      <c r="G1072" s="30"/>
      <c r="H1072" s="30"/>
      <c r="I1072" s="30"/>
      <c r="J1072" s="30"/>
      <c r="K1072" s="30"/>
      <c r="L1072" s="30"/>
      <c r="M1072" s="32"/>
      <c r="N1072" s="33"/>
      <c r="O1072" s="33"/>
      <c r="R1072" s="40"/>
      <c r="S1072" s="40"/>
      <c r="T1072" s="40"/>
      <c r="U1072" s="40"/>
      <c r="V1072" s="40"/>
      <c r="W1072" s="40"/>
    </row>
    <row r="1073">
      <c r="F1073" s="30"/>
      <c r="G1073" s="30"/>
      <c r="H1073" s="30"/>
      <c r="I1073" s="30"/>
      <c r="J1073" s="30"/>
      <c r="K1073" s="30"/>
      <c r="L1073" s="30"/>
      <c r="M1073" s="32"/>
      <c r="N1073" s="33"/>
      <c r="O1073" s="33"/>
      <c r="R1073" s="40"/>
      <c r="S1073" s="40"/>
      <c r="T1073" s="40"/>
      <c r="U1073" s="40"/>
      <c r="V1073" s="40"/>
      <c r="W1073" s="40"/>
    </row>
    <row r="1074">
      <c r="F1074" s="30"/>
      <c r="G1074" s="30"/>
      <c r="H1074" s="30"/>
      <c r="I1074" s="30"/>
      <c r="J1074" s="30"/>
      <c r="K1074" s="30"/>
      <c r="L1074" s="30"/>
      <c r="M1074" s="32"/>
      <c r="N1074" s="33"/>
      <c r="O1074" s="58"/>
      <c r="R1074" s="40"/>
      <c r="S1074" s="40"/>
      <c r="T1074" s="40"/>
      <c r="U1074" s="40"/>
      <c r="V1074" s="40"/>
      <c r="W1074" s="40"/>
    </row>
    <row r="1075">
      <c r="F1075" s="30"/>
      <c r="G1075" s="30"/>
      <c r="H1075" s="30"/>
      <c r="I1075" s="30"/>
      <c r="J1075" s="30"/>
      <c r="K1075" s="30"/>
      <c r="L1075" s="30"/>
      <c r="M1075" s="32"/>
      <c r="N1075" s="33"/>
      <c r="O1075" s="33"/>
      <c r="R1075" s="40"/>
      <c r="S1075" s="40"/>
      <c r="T1075" s="40"/>
      <c r="U1075" s="40"/>
      <c r="V1075" s="40"/>
      <c r="W1075" s="40"/>
    </row>
    <row r="1076">
      <c r="F1076" s="30"/>
      <c r="G1076" s="30"/>
      <c r="H1076" s="30"/>
      <c r="I1076" s="30"/>
      <c r="J1076" s="30"/>
      <c r="K1076" s="30"/>
      <c r="L1076" s="30"/>
      <c r="M1076" s="32"/>
      <c r="N1076" s="33"/>
      <c r="O1076" s="33"/>
      <c r="R1076" s="40"/>
      <c r="S1076" s="40"/>
      <c r="T1076" s="40"/>
      <c r="U1076" s="40"/>
      <c r="V1076" s="40"/>
      <c r="W1076" s="40"/>
    </row>
    <row r="1077">
      <c r="F1077" s="30"/>
      <c r="G1077" s="30"/>
      <c r="H1077" s="30"/>
      <c r="I1077" s="30"/>
      <c r="J1077" s="30"/>
      <c r="K1077" s="30"/>
      <c r="L1077" s="30"/>
      <c r="M1077" s="32"/>
      <c r="N1077" s="33"/>
      <c r="O1077" s="64"/>
      <c r="R1077" s="40"/>
      <c r="S1077" s="40"/>
      <c r="T1077" s="40"/>
      <c r="U1077" s="40"/>
      <c r="V1077" s="40"/>
      <c r="W1077" s="40"/>
    </row>
    <row r="1078">
      <c r="F1078" s="30"/>
      <c r="G1078" s="30"/>
      <c r="H1078" s="30"/>
      <c r="I1078" s="30"/>
      <c r="J1078" s="30"/>
      <c r="K1078" s="30"/>
      <c r="L1078" s="30"/>
      <c r="M1078" s="32"/>
      <c r="N1078" s="33"/>
      <c r="O1078" s="33"/>
      <c r="R1078" s="40"/>
      <c r="S1078" s="40"/>
      <c r="T1078" s="40"/>
      <c r="U1078" s="40"/>
      <c r="V1078" s="40"/>
      <c r="W1078" s="40"/>
    </row>
    <row r="1079">
      <c r="F1079" s="30"/>
      <c r="G1079" s="30"/>
      <c r="H1079" s="30"/>
      <c r="I1079" s="30"/>
      <c r="J1079" s="30"/>
      <c r="K1079" s="30"/>
      <c r="L1079" s="30"/>
      <c r="M1079" s="32"/>
      <c r="N1079" s="33"/>
      <c r="O1079" s="33"/>
      <c r="R1079" s="40"/>
      <c r="S1079" s="40"/>
      <c r="T1079" s="40"/>
      <c r="U1079" s="40"/>
      <c r="V1079" s="40"/>
      <c r="W1079" s="40"/>
    </row>
    <row r="1080">
      <c r="F1080" s="30"/>
      <c r="G1080" s="30"/>
      <c r="H1080" s="30"/>
      <c r="I1080" s="30"/>
      <c r="J1080" s="30"/>
      <c r="K1080" s="30"/>
      <c r="L1080" s="30"/>
      <c r="M1080" s="32"/>
      <c r="N1080" s="33"/>
      <c r="O1080" s="33"/>
      <c r="R1080" s="40"/>
      <c r="S1080" s="40"/>
      <c r="T1080" s="40"/>
      <c r="U1080" s="40"/>
      <c r="V1080" s="40"/>
      <c r="W1080" s="40"/>
    </row>
    <row r="1081">
      <c r="F1081" s="30"/>
      <c r="G1081" s="30"/>
      <c r="H1081" s="30"/>
      <c r="I1081" s="30"/>
      <c r="J1081" s="30"/>
      <c r="K1081" s="30"/>
      <c r="L1081" s="30"/>
      <c r="M1081" s="32"/>
      <c r="N1081" s="33"/>
      <c r="O1081" s="33"/>
      <c r="R1081" s="40"/>
      <c r="S1081" s="40"/>
      <c r="T1081" s="40"/>
      <c r="U1081" s="40"/>
      <c r="V1081" s="40"/>
      <c r="W1081" s="40"/>
    </row>
    <row r="1082">
      <c r="F1082" s="30"/>
      <c r="G1082" s="30"/>
      <c r="H1082" s="30"/>
      <c r="I1082" s="30"/>
      <c r="J1082" s="30"/>
      <c r="K1082" s="30"/>
      <c r="L1082" s="30"/>
      <c r="M1082" s="32"/>
      <c r="N1082" s="33"/>
      <c r="O1082" s="64"/>
      <c r="R1082" s="40"/>
      <c r="S1082" s="40"/>
      <c r="T1082" s="40"/>
      <c r="U1082" s="40"/>
      <c r="V1082" s="40"/>
      <c r="W1082" s="40"/>
    </row>
    <row r="1083">
      <c r="F1083" s="30"/>
      <c r="G1083" s="30"/>
      <c r="H1083" s="30"/>
      <c r="I1083" s="30"/>
      <c r="J1083" s="30"/>
      <c r="K1083" s="30"/>
      <c r="L1083" s="30"/>
      <c r="M1083" s="32"/>
      <c r="N1083" s="33"/>
      <c r="O1083" s="64"/>
      <c r="R1083" s="40"/>
      <c r="S1083" s="40"/>
      <c r="T1083" s="40"/>
      <c r="U1083" s="40"/>
      <c r="V1083" s="40"/>
      <c r="W1083" s="40"/>
    </row>
    <row r="1084">
      <c r="F1084" s="30"/>
      <c r="G1084" s="30"/>
      <c r="H1084" s="30"/>
      <c r="I1084" s="30"/>
      <c r="J1084" s="30"/>
      <c r="K1084" s="30"/>
      <c r="L1084" s="30"/>
      <c r="M1084" s="32"/>
      <c r="N1084" s="33"/>
      <c r="O1084" s="33"/>
      <c r="R1084" s="40"/>
      <c r="S1084" s="40"/>
      <c r="T1084" s="40"/>
      <c r="U1084" s="40"/>
      <c r="V1084" s="40"/>
      <c r="W1084" s="40"/>
    </row>
    <row r="1085">
      <c r="F1085" s="30"/>
      <c r="G1085" s="30"/>
      <c r="H1085" s="30"/>
      <c r="I1085" s="30"/>
      <c r="J1085" s="30"/>
      <c r="K1085" s="30"/>
      <c r="L1085" s="30"/>
      <c r="M1085" s="32"/>
      <c r="N1085" s="33"/>
      <c r="O1085" s="33"/>
      <c r="R1085" s="40"/>
      <c r="S1085" s="40"/>
      <c r="T1085" s="40"/>
      <c r="U1085" s="40"/>
      <c r="V1085" s="40"/>
      <c r="W1085" s="40"/>
    </row>
    <row r="1086">
      <c r="F1086" s="30"/>
      <c r="G1086" s="30"/>
      <c r="H1086" s="30"/>
      <c r="I1086" s="30"/>
      <c r="J1086" s="30"/>
      <c r="K1086" s="30"/>
      <c r="L1086" s="30"/>
      <c r="M1086" s="32"/>
      <c r="N1086" s="33"/>
      <c r="O1086" s="33"/>
      <c r="R1086" s="40"/>
      <c r="S1086" s="40"/>
      <c r="T1086" s="40"/>
      <c r="U1086" s="40"/>
      <c r="V1086" s="40"/>
      <c r="W1086" s="40"/>
    </row>
    <row r="1087">
      <c r="F1087" s="30"/>
      <c r="G1087" s="30"/>
      <c r="H1087" s="30"/>
      <c r="I1087" s="30"/>
      <c r="J1087" s="30"/>
      <c r="K1087" s="30"/>
      <c r="L1087" s="30"/>
      <c r="M1087" s="32"/>
      <c r="N1087" s="33"/>
      <c r="O1087" s="33"/>
      <c r="R1087" s="40"/>
      <c r="S1087" s="40"/>
      <c r="T1087" s="40"/>
      <c r="U1087" s="40"/>
      <c r="V1087" s="40"/>
      <c r="W1087" s="40"/>
    </row>
    <row r="1088">
      <c r="F1088" s="30"/>
      <c r="G1088" s="30"/>
      <c r="H1088" s="30"/>
      <c r="I1088" s="30"/>
      <c r="J1088" s="30"/>
      <c r="K1088" s="30"/>
      <c r="L1088" s="30"/>
      <c r="M1088" s="32"/>
      <c r="N1088" s="33"/>
      <c r="O1088" s="33"/>
      <c r="R1088" s="40"/>
      <c r="S1088" s="40"/>
      <c r="T1088" s="40"/>
      <c r="U1088" s="40"/>
      <c r="V1088" s="40"/>
      <c r="W1088" s="40"/>
    </row>
    <row r="1089">
      <c r="F1089" s="30"/>
      <c r="G1089" s="30"/>
      <c r="H1089" s="30"/>
      <c r="I1089" s="30"/>
      <c r="J1089" s="30"/>
      <c r="K1089" s="30"/>
      <c r="L1089" s="30"/>
      <c r="M1089" s="32"/>
      <c r="N1089" s="33"/>
      <c r="O1089" s="33"/>
      <c r="R1089" s="40"/>
      <c r="S1089" s="40"/>
      <c r="T1089" s="40"/>
      <c r="U1089" s="40"/>
      <c r="V1089" s="40"/>
      <c r="W1089" s="40"/>
    </row>
    <row r="1090">
      <c r="F1090" s="30"/>
      <c r="G1090" s="30"/>
      <c r="H1090" s="30"/>
      <c r="I1090" s="30"/>
      <c r="J1090" s="30"/>
      <c r="K1090" s="30"/>
      <c r="L1090" s="30"/>
      <c r="M1090" s="32"/>
      <c r="N1090" s="33"/>
      <c r="O1090" s="33"/>
      <c r="R1090" s="40"/>
      <c r="S1090" s="40"/>
      <c r="T1090" s="40"/>
      <c r="U1090" s="40"/>
      <c r="V1090" s="40"/>
      <c r="W1090" s="40"/>
    </row>
    <row r="1091">
      <c r="F1091" s="30"/>
      <c r="G1091" s="30"/>
      <c r="H1091" s="30"/>
      <c r="I1091" s="30"/>
      <c r="J1091" s="30"/>
      <c r="K1091" s="30"/>
      <c r="L1091" s="30"/>
      <c r="M1091" s="32"/>
      <c r="N1091" s="33"/>
      <c r="O1091" s="64"/>
      <c r="R1091" s="40"/>
      <c r="S1091" s="40"/>
      <c r="T1091" s="40"/>
      <c r="U1091" s="40"/>
      <c r="V1091" s="40"/>
      <c r="W1091" s="40"/>
    </row>
    <row r="1092">
      <c r="F1092" s="30"/>
      <c r="G1092" s="30"/>
      <c r="H1092" s="30"/>
      <c r="I1092" s="30"/>
      <c r="J1092" s="30"/>
      <c r="K1092" s="30"/>
      <c r="L1092" s="30"/>
      <c r="M1092" s="32"/>
      <c r="N1092" s="33"/>
      <c r="O1092" s="33"/>
      <c r="R1092" s="40"/>
      <c r="S1092" s="40"/>
      <c r="T1092" s="40"/>
      <c r="U1092" s="40"/>
      <c r="V1092" s="40"/>
      <c r="W1092" s="40"/>
    </row>
    <row r="1093">
      <c r="F1093" s="30"/>
      <c r="G1093" s="30"/>
      <c r="H1093" s="30"/>
      <c r="I1093" s="30"/>
      <c r="J1093" s="30"/>
      <c r="K1093" s="30"/>
      <c r="L1093" s="30"/>
      <c r="M1093" s="32"/>
      <c r="N1093" s="33"/>
      <c r="O1093" s="33"/>
      <c r="R1093" s="40"/>
      <c r="S1093" s="40"/>
      <c r="T1093" s="40"/>
      <c r="U1093" s="40"/>
      <c r="V1093" s="40"/>
      <c r="W1093" s="40"/>
    </row>
    <row r="1094">
      <c r="F1094" s="30"/>
      <c r="G1094" s="30"/>
      <c r="H1094" s="30"/>
      <c r="I1094" s="30"/>
      <c r="J1094" s="30"/>
      <c r="K1094" s="30"/>
      <c r="L1094" s="30"/>
      <c r="M1094" s="32"/>
      <c r="N1094" s="33"/>
      <c r="O1094" s="33"/>
      <c r="R1094" s="40"/>
      <c r="S1094" s="40"/>
      <c r="T1094" s="40"/>
      <c r="U1094" s="40"/>
      <c r="V1094" s="40"/>
      <c r="W1094" s="40"/>
    </row>
    <row r="1095">
      <c r="F1095" s="30"/>
      <c r="G1095" s="30"/>
      <c r="H1095" s="30"/>
      <c r="I1095" s="30"/>
      <c r="J1095" s="30"/>
      <c r="K1095" s="30"/>
      <c r="L1095" s="30"/>
      <c r="M1095" s="32"/>
      <c r="N1095" s="33"/>
      <c r="O1095" s="33"/>
      <c r="R1095" s="40"/>
      <c r="S1095" s="40"/>
      <c r="T1095" s="40"/>
      <c r="U1095" s="40"/>
      <c r="V1095" s="40"/>
      <c r="W1095" s="40"/>
    </row>
    <row r="1096">
      <c r="F1096" s="30"/>
      <c r="G1096" s="30"/>
      <c r="H1096" s="30"/>
      <c r="I1096" s="30"/>
      <c r="J1096" s="30"/>
      <c r="K1096" s="30"/>
      <c r="L1096" s="30"/>
      <c r="M1096" s="32"/>
      <c r="N1096" s="33"/>
      <c r="O1096" s="33"/>
      <c r="R1096" s="40"/>
      <c r="S1096" s="40"/>
      <c r="T1096" s="40"/>
      <c r="U1096" s="40"/>
      <c r="V1096" s="40"/>
      <c r="W1096" s="40"/>
    </row>
    <row r="1097">
      <c r="F1097" s="30"/>
      <c r="G1097" s="30"/>
      <c r="H1097" s="30"/>
      <c r="I1097" s="30"/>
      <c r="J1097" s="30"/>
      <c r="K1097" s="30"/>
      <c r="L1097" s="30"/>
      <c r="M1097" s="32"/>
      <c r="N1097" s="33"/>
      <c r="O1097" s="33"/>
      <c r="R1097" s="40"/>
      <c r="S1097" s="40"/>
      <c r="T1097" s="40"/>
      <c r="U1097" s="40"/>
      <c r="V1097" s="40"/>
      <c r="W1097" s="40"/>
    </row>
    <row r="1098">
      <c r="F1098" s="30"/>
      <c r="G1098" s="30"/>
      <c r="H1098" s="30"/>
      <c r="I1098" s="30"/>
      <c r="J1098" s="30"/>
      <c r="K1098" s="30"/>
      <c r="L1098" s="30"/>
      <c r="M1098" s="32"/>
      <c r="N1098" s="33"/>
      <c r="O1098" s="33"/>
      <c r="R1098" s="40"/>
      <c r="S1098" s="40"/>
      <c r="T1098" s="40"/>
      <c r="U1098" s="40"/>
      <c r="V1098" s="40"/>
      <c r="W1098" s="40"/>
    </row>
    <row r="1099">
      <c r="F1099" s="30"/>
      <c r="G1099" s="30"/>
      <c r="H1099" s="30"/>
      <c r="I1099" s="30"/>
      <c r="J1099" s="30"/>
      <c r="K1099" s="30"/>
      <c r="L1099" s="30"/>
      <c r="M1099" s="32"/>
      <c r="N1099" s="33"/>
      <c r="O1099" s="33"/>
      <c r="R1099" s="40"/>
      <c r="S1099" s="40"/>
      <c r="T1099" s="40"/>
      <c r="U1099" s="40"/>
      <c r="V1099" s="40"/>
      <c r="W1099" s="40"/>
    </row>
    <row r="1100">
      <c r="F1100" s="30"/>
      <c r="G1100" s="30"/>
      <c r="H1100" s="30"/>
      <c r="I1100" s="30"/>
      <c r="J1100" s="30"/>
      <c r="K1100" s="30"/>
      <c r="L1100" s="30"/>
      <c r="M1100" s="32"/>
      <c r="N1100" s="33"/>
      <c r="O1100" s="33"/>
      <c r="R1100" s="40"/>
      <c r="S1100" s="40"/>
      <c r="T1100" s="40"/>
      <c r="U1100" s="40"/>
      <c r="V1100" s="40"/>
      <c r="W1100" s="40"/>
    </row>
    <row r="1101">
      <c r="F1101" s="30"/>
      <c r="G1101" s="30"/>
      <c r="H1101" s="30"/>
      <c r="I1101" s="30"/>
      <c r="J1101" s="30"/>
      <c r="K1101" s="30"/>
      <c r="L1101" s="30"/>
      <c r="M1101" s="32"/>
      <c r="N1101" s="33"/>
      <c r="O1101" s="33"/>
      <c r="R1101" s="40"/>
      <c r="S1101" s="40"/>
      <c r="T1101" s="40"/>
      <c r="U1101" s="40"/>
      <c r="V1101" s="40"/>
      <c r="W1101" s="40"/>
    </row>
    <row r="1102">
      <c r="F1102" s="30"/>
      <c r="G1102" s="30"/>
      <c r="H1102" s="30"/>
      <c r="I1102" s="30"/>
      <c r="J1102" s="30"/>
      <c r="K1102" s="30"/>
      <c r="L1102" s="30"/>
      <c r="M1102" s="32"/>
      <c r="N1102" s="33"/>
      <c r="O1102" s="33"/>
      <c r="R1102" s="40"/>
      <c r="S1102" s="40"/>
      <c r="T1102" s="40"/>
      <c r="U1102" s="40"/>
      <c r="V1102" s="40"/>
      <c r="W1102" s="40"/>
    </row>
    <row r="1103">
      <c r="F1103" s="30"/>
      <c r="G1103" s="30"/>
      <c r="H1103" s="30"/>
      <c r="I1103" s="30"/>
      <c r="J1103" s="30"/>
      <c r="K1103" s="30"/>
      <c r="L1103" s="30"/>
      <c r="M1103" s="32"/>
      <c r="N1103" s="33"/>
      <c r="O1103" s="33"/>
      <c r="R1103" s="40"/>
      <c r="S1103" s="40"/>
      <c r="T1103" s="40"/>
      <c r="U1103" s="40"/>
      <c r="V1103" s="40"/>
      <c r="W1103" s="40"/>
    </row>
    <row r="1104">
      <c r="F1104" s="30"/>
      <c r="G1104" s="30"/>
      <c r="H1104" s="30"/>
      <c r="I1104" s="30"/>
      <c r="J1104" s="30"/>
      <c r="K1104" s="30"/>
      <c r="L1104" s="30"/>
      <c r="M1104" s="32"/>
      <c r="N1104" s="33"/>
      <c r="O1104" s="33"/>
      <c r="R1104" s="40"/>
      <c r="S1104" s="40"/>
      <c r="T1104" s="40"/>
      <c r="U1104" s="40"/>
      <c r="V1104" s="40"/>
      <c r="W1104" s="40"/>
    </row>
    <row r="1105">
      <c r="F1105" s="30"/>
      <c r="G1105" s="30"/>
      <c r="H1105" s="30"/>
      <c r="I1105" s="30"/>
      <c r="J1105" s="30"/>
      <c r="K1105" s="30"/>
      <c r="L1105" s="30"/>
      <c r="M1105" s="32"/>
      <c r="N1105" s="33"/>
      <c r="O1105" s="33"/>
      <c r="R1105" s="40"/>
      <c r="S1105" s="40"/>
      <c r="T1105" s="40"/>
      <c r="U1105" s="40"/>
      <c r="V1105" s="40"/>
      <c r="W1105" s="40"/>
    </row>
    <row r="1106">
      <c r="F1106" s="30"/>
      <c r="G1106" s="30"/>
      <c r="H1106" s="30"/>
      <c r="I1106" s="30"/>
      <c r="J1106" s="30"/>
      <c r="K1106" s="30"/>
      <c r="L1106" s="30"/>
      <c r="M1106" s="32"/>
      <c r="N1106" s="33"/>
      <c r="O1106" s="33"/>
      <c r="R1106" s="40"/>
      <c r="S1106" s="40"/>
      <c r="T1106" s="40"/>
      <c r="U1106" s="40"/>
      <c r="V1106" s="40"/>
      <c r="W1106" s="40"/>
    </row>
    <row r="1107">
      <c r="F1107" s="30"/>
      <c r="G1107" s="30"/>
      <c r="H1107" s="30"/>
      <c r="I1107" s="30"/>
      <c r="J1107" s="30"/>
      <c r="K1107" s="30"/>
      <c r="L1107" s="30"/>
      <c r="M1107" s="32"/>
      <c r="N1107" s="33"/>
      <c r="O1107" s="33"/>
      <c r="R1107" s="40"/>
      <c r="S1107" s="40"/>
      <c r="T1107" s="40"/>
      <c r="U1107" s="40"/>
      <c r="V1107" s="40"/>
      <c r="W1107" s="40"/>
    </row>
    <row r="1108">
      <c r="F1108" s="30"/>
      <c r="G1108" s="30"/>
      <c r="H1108" s="30"/>
      <c r="I1108" s="30"/>
      <c r="J1108" s="30"/>
      <c r="K1108" s="30"/>
      <c r="L1108" s="30"/>
      <c r="M1108" s="32"/>
      <c r="N1108" s="33"/>
      <c r="O1108" s="64"/>
      <c r="R1108" s="40"/>
      <c r="S1108" s="40"/>
      <c r="T1108" s="40"/>
      <c r="U1108" s="40"/>
      <c r="V1108" s="40"/>
      <c r="W1108" s="40"/>
    </row>
    <row r="1109">
      <c r="F1109" s="30"/>
      <c r="G1109" s="30"/>
      <c r="H1109" s="30"/>
      <c r="I1109" s="30"/>
      <c r="J1109" s="30"/>
      <c r="K1109" s="30"/>
      <c r="L1109" s="30"/>
      <c r="M1109" s="32"/>
      <c r="N1109" s="33"/>
      <c r="O1109" s="33"/>
      <c r="R1109" s="40"/>
      <c r="S1109" s="40"/>
      <c r="T1109" s="40"/>
      <c r="U1109" s="40"/>
      <c r="V1109" s="40"/>
      <c r="W1109" s="40"/>
    </row>
    <row r="1110">
      <c r="F1110" s="30"/>
      <c r="G1110" s="30"/>
      <c r="H1110" s="30"/>
      <c r="I1110" s="30"/>
      <c r="J1110" s="30"/>
      <c r="K1110" s="30"/>
      <c r="L1110" s="30"/>
      <c r="M1110" s="32"/>
      <c r="N1110" s="33"/>
      <c r="O1110" s="33"/>
      <c r="R1110" s="40"/>
      <c r="S1110" s="40"/>
      <c r="T1110" s="40"/>
      <c r="U1110" s="40"/>
      <c r="V1110" s="40"/>
      <c r="W1110" s="40"/>
    </row>
    <row r="1111">
      <c r="F1111" s="30"/>
      <c r="G1111" s="30"/>
      <c r="H1111" s="30"/>
      <c r="I1111" s="30"/>
      <c r="J1111" s="30"/>
      <c r="K1111" s="30"/>
      <c r="L1111" s="30"/>
      <c r="M1111" s="32"/>
      <c r="N1111" s="33"/>
      <c r="O1111" s="33"/>
      <c r="R1111" s="40"/>
      <c r="S1111" s="40"/>
      <c r="T1111" s="40"/>
      <c r="U1111" s="40"/>
      <c r="V1111" s="40"/>
      <c r="W1111" s="40"/>
    </row>
    <row r="1112">
      <c r="F1112" s="30"/>
      <c r="G1112" s="30"/>
      <c r="H1112" s="30"/>
      <c r="I1112" s="30"/>
      <c r="J1112" s="30"/>
      <c r="K1112" s="30"/>
      <c r="L1112" s="30"/>
      <c r="M1112" s="32"/>
      <c r="N1112" s="33"/>
      <c r="O1112" s="33"/>
      <c r="R1112" s="40"/>
      <c r="S1112" s="40"/>
      <c r="T1112" s="40"/>
      <c r="U1112" s="40"/>
      <c r="V1112" s="40"/>
      <c r="W1112" s="40"/>
    </row>
    <row r="1113">
      <c r="F1113" s="30"/>
      <c r="G1113" s="30"/>
      <c r="H1113" s="30"/>
      <c r="I1113" s="30"/>
      <c r="J1113" s="30"/>
      <c r="K1113" s="30"/>
      <c r="L1113" s="30"/>
      <c r="M1113" s="32"/>
      <c r="N1113" s="33"/>
      <c r="O1113" s="33"/>
      <c r="R1113" s="40"/>
      <c r="S1113" s="40"/>
      <c r="T1113" s="40"/>
      <c r="U1113" s="40"/>
      <c r="V1113" s="40"/>
      <c r="W1113" s="40"/>
    </row>
    <row r="1114">
      <c r="F1114" s="30"/>
      <c r="G1114" s="30"/>
      <c r="H1114" s="30"/>
      <c r="I1114" s="30"/>
      <c r="J1114" s="30"/>
      <c r="K1114" s="30"/>
      <c r="L1114" s="30"/>
      <c r="M1114" s="32"/>
      <c r="N1114" s="33"/>
      <c r="O1114" s="33"/>
      <c r="R1114" s="40"/>
      <c r="S1114" s="40"/>
      <c r="T1114" s="40"/>
      <c r="U1114" s="40"/>
      <c r="V1114" s="40"/>
      <c r="W1114" s="40"/>
    </row>
    <row r="1115">
      <c r="F1115" s="30"/>
      <c r="G1115" s="30"/>
      <c r="H1115" s="30"/>
      <c r="I1115" s="30"/>
      <c r="J1115" s="30"/>
      <c r="K1115" s="30"/>
      <c r="L1115" s="30"/>
      <c r="M1115" s="32"/>
      <c r="N1115" s="33"/>
      <c r="O1115" s="33"/>
      <c r="R1115" s="40"/>
      <c r="S1115" s="40"/>
      <c r="T1115" s="40"/>
      <c r="U1115" s="40"/>
      <c r="V1115" s="40"/>
      <c r="W1115" s="40"/>
    </row>
    <row r="1116">
      <c r="F1116" s="30"/>
      <c r="G1116" s="30"/>
      <c r="H1116" s="30"/>
      <c r="I1116" s="30"/>
      <c r="J1116" s="30"/>
      <c r="K1116" s="30"/>
      <c r="L1116" s="30"/>
      <c r="M1116" s="32"/>
      <c r="N1116" s="33"/>
      <c r="O1116" s="64"/>
      <c r="R1116" s="40"/>
      <c r="S1116" s="40"/>
      <c r="T1116" s="40"/>
      <c r="U1116" s="40"/>
      <c r="V1116" s="40"/>
      <c r="W1116" s="40"/>
    </row>
    <row r="1117">
      <c r="F1117" s="30"/>
      <c r="G1117" s="30"/>
      <c r="H1117" s="30"/>
      <c r="I1117" s="30"/>
      <c r="J1117" s="30"/>
      <c r="K1117" s="30"/>
      <c r="L1117" s="30"/>
      <c r="M1117" s="32"/>
      <c r="N1117" s="33"/>
      <c r="O1117" s="33"/>
      <c r="R1117" s="40"/>
      <c r="S1117" s="40"/>
      <c r="T1117" s="40"/>
      <c r="U1117" s="40"/>
      <c r="V1117" s="40"/>
      <c r="W1117" s="40"/>
    </row>
    <row r="1118">
      <c r="F1118" s="30"/>
      <c r="G1118" s="30"/>
      <c r="H1118" s="30"/>
      <c r="I1118" s="30"/>
      <c r="J1118" s="30"/>
      <c r="K1118" s="30"/>
      <c r="L1118" s="30"/>
      <c r="M1118" s="32"/>
      <c r="N1118" s="33"/>
      <c r="O1118" s="33"/>
      <c r="R1118" s="40"/>
      <c r="S1118" s="40"/>
      <c r="T1118" s="40"/>
      <c r="U1118" s="40"/>
      <c r="V1118" s="40"/>
      <c r="W1118" s="40"/>
    </row>
    <row r="1119">
      <c r="F1119" s="30"/>
      <c r="G1119" s="30"/>
      <c r="H1119" s="30"/>
      <c r="I1119" s="30"/>
      <c r="J1119" s="30"/>
      <c r="K1119" s="30"/>
      <c r="L1119" s="30"/>
      <c r="M1119" s="32"/>
      <c r="N1119" s="33"/>
      <c r="O1119" s="33"/>
      <c r="R1119" s="40"/>
      <c r="S1119" s="40"/>
      <c r="T1119" s="40"/>
      <c r="U1119" s="40"/>
      <c r="V1119" s="40"/>
      <c r="W1119" s="40"/>
    </row>
    <row r="1120">
      <c r="F1120" s="30"/>
      <c r="G1120" s="30"/>
      <c r="H1120" s="30"/>
      <c r="I1120" s="30"/>
      <c r="J1120" s="30"/>
      <c r="K1120" s="30"/>
      <c r="L1120" s="30"/>
      <c r="M1120" s="32"/>
      <c r="N1120" s="33"/>
      <c r="O1120" s="33"/>
      <c r="R1120" s="40"/>
      <c r="S1120" s="40"/>
      <c r="T1120" s="40"/>
      <c r="U1120" s="40"/>
      <c r="V1120" s="40"/>
      <c r="W1120" s="40"/>
    </row>
    <row r="1121">
      <c r="F1121" s="30"/>
      <c r="G1121" s="30"/>
      <c r="H1121" s="30"/>
      <c r="I1121" s="30"/>
      <c r="J1121" s="30"/>
      <c r="K1121" s="30"/>
      <c r="L1121" s="30"/>
      <c r="M1121" s="32"/>
      <c r="N1121" s="33"/>
      <c r="O1121" s="33"/>
      <c r="R1121" s="40"/>
      <c r="S1121" s="40"/>
      <c r="T1121" s="40"/>
      <c r="U1121" s="40"/>
      <c r="V1121" s="40"/>
      <c r="W1121" s="40"/>
    </row>
    <row r="1122">
      <c r="F1122" s="30"/>
      <c r="G1122" s="30"/>
      <c r="H1122" s="30"/>
      <c r="I1122" s="30"/>
      <c r="J1122" s="30"/>
      <c r="K1122" s="30"/>
      <c r="L1122" s="30"/>
      <c r="M1122" s="32"/>
      <c r="N1122" s="33"/>
      <c r="O1122" s="33"/>
      <c r="R1122" s="40"/>
      <c r="S1122" s="40"/>
      <c r="T1122" s="40"/>
      <c r="U1122" s="40"/>
      <c r="V1122" s="40"/>
      <c r="W1122" s="40"/>
    </row>
    <row r="1123">
      <c r="F1123" s="30"/>
      <c r="G1123" s="30"/>
      <c r="H1123" s="30"/>
      <c r="I1123" s="30"/>
      <c r="J1123" s="30"/>
      <c r="K1123" s="30"/>
      <c r="L1123" s="30"/>
      <c r="M1123" s="32"/>
      <c r="N1123" s="33"/>
      <c r="O1123" s="33"/>
      <c r="R1123" s="40"/>
      <c r="S1123" s="40"/>
      <c r="T1123" s="40"/>
      <c r="U1123" s="40"/>
      <c r="V1123" s="40"/>
      <c r="W1123" s="40"/>
    </row>
    <row r="1124">
      <c r="F1124" s="30"/>
      <c r="G1124" s="30"/>
      <c r="H1124" s="30"/>
      <c r="I1124" s="30"/>
      <c r="J1124" s="30"/>
      <c r="K1124" s="30"/>
      <c r="L1124" s="30"/>
      <c r="M1124" s="32"/>
      <c r="N1124" s="33"/>
      <c r="O1124" s="58"/>
      <c r="R1124" s="40"/>
      <c r="S1124" s="40"/>
      <c r="T1124" s="40"/>
      <c r="U1124" s="40"/>
      <c r="V1124" s="40"/>
      <c r="W1124" s="40"/>
    </row>
    <row r="1125">
      <c r="F1125" s="30"/>
      <c r="G1125" s="30"/>
      <c r="H1125" s="30"/>
      <c r="I1125" s="30"/>
      <c r="J1125" s="30"/>
      <c r="K1125" s="30"/>
      <c r="L1125" s="30"/>
      <c r="M1125" s="32"/>
      <c r="N1125" s="33"/>
      <c r="O1125" s="33"/>
      <c r="R1125" s="40"/>
      <c r="S1125" s="40"/>
      <c r="T1125" s="40"/>
      <c r="U1125" s="40"/>
      <c r="V1125" s="40"/>
      <c r="W1125" s="40"/>
    </row>
    <row r="1126">
      <c r="F1126" s="30"/>
      <c r="G1126" s="30"/>
      <c r="H1126" s="30"/>
      <c r="I1126" s="30"/>
      <c r="J1126" s="30"/>
      <c r="K1126" s="30"/>
      <c r="L1126" s="30"/>
      <c r="M1126" s="32"/>
      <c r="N1126" s="33"/>
      <c r="O1126" s="33"/>
      <c r="R1126" s="40"/>
      <c r="S1126" s="40"/>
      <c r="T1126" s="40"/>
      <c r="U1126" s="40"/>
      <c r="V1126" s="40"/>
      <c r="W1126" s="40"/>
    </row>
    <row r="1127">
      <c r="F1127" s="30"/>
      <c r="G1127" s="30"/>
      <c r="H1127" s="30"/>
      <c r="I1127" s="30"/>
      <c r="J1127" s="30"/>
      <c r="K1127" s="30"/>
      <c r="L1127" s="30"/>
      <c r="M1127" s="32"/>
      <c r="N1127" s="33"/>
      <c r="O1127" s="33"/>
      <c r="R1127" s="40"/>
      <c r="S1127" s="40"/>
      <c r="T1127" s="40"/>
      <c r="U1127" s="40"/>
      <c r="V1127" s="40"/>
      <c r="W1127" s="40"/>
    </row>
    <row r="1128">
      <c r="F1128" s="30"/>
      <c r="G1128" s="30"/>
      <c r="H1128" s="30"/>
      <c r="I1128" s="30"/>
      <c r="J1128" s="30"/>
      <c r="K1128" s="30"/>
      <c r="L1128" s="30"/>
      <c r="M1128" s="32"/>
      <c r="N1128" s="33"/>
      <c r="O1128" s="33"/>
      <c r="R1128" s="40"/>
      <c r="S1128" s="40"/>
      <c r="T1128" s="40"/>
      <c r="U1128" s="40"/>
      <c r="V1128" s="40"/>
      <c r="W1128" s="40"/>
    </row>
    <row r="1129">
      <c r="F1129" s="30"/>
      <c r="G1129" s="30"/>
      <c r="H1129" s="30"/>
      <c r="I1129" s="30"/>
      <c r="J1129" s="30"/>
      <c r="K1129" s="30"/>
      <c r="L1129" s="30"/>
      <c r="M1129" s="32"/>
      <c r="N1129" s="33"/>
      <c r="O1129" s="33"/>
      <c r="R1129" s="40"/>
      <c r="S1129" s="40"/>
      <c r="T1129" s="40"/>
      <c r="U1129" s="40"/>
      <c r="V1129" s="40"/>
      <c r="W1129" s="40"/>
    </row>
    <row r="1130">
      <c r="F1130" s="30"/>
      <c r="G1130" s="30"/>
      <c r="H1130" s="30"/>
      <c r="I1130" s="30"/>
      <c r="J1130" s="30"/>
      <c r="K1130" s="30"/>
      <c r="L1130" s="30"/>
      <c r="M1130" s="32"/>
      <c r="N1130" s="33"/>
      <c r="O1130" s="33"/>
      <c r="R1130" s="40"/>
      <c r="S1130" s="40"/>
      <c r="T1130" s="40"/>
      <c r="U1130" s="40"/>
      <c r="V1130" s="40"/>
      <c r="W1130" s="40"/>
    </row>
    <row r="1131">
      <c r="F1131" s="30"/>
      <c r="G1131" s="30"/>
      <c r="H1131" s="30"/>
      <c r="I1131" s="30"/>
      <c r="J1131" s="30"/>
      <c r="K1131" s="30"/>
      <c r="L1131" s="30"/>
      <c r="M1131" s="32"/>
      <c r="N1131" s="33"/>
      <c r="O1131" s="33"/>
      <c r="R1131" s="40"/>
      <c r="S1131" s="40"/>
      <c r="T1131" s="40"/>
      <c r="U1131" s="40"/>
      <c r="V1131" s="40"/>
      <c r="W1131" s="40"/>
    </row>
    <row r="1132">
      <c r="F1132" s="30"/>
      <c r="G1132" s="30"/>
      <c r="H1132" s="30"/>
      <c r="I1132" s="30"/>
      <c r="J1132" s="30"/>
      <c r="K1132" s="30"/>
      <c r="L1132" s="30"/>
      <c r="M1132" s="32"/>
      <c r="N1132" s="33"/>
      <c r="O1132" s="33"/>
      <c r="R1132" s="40"/>
      <c r="S1132" s="40"/>
      <c r="T1132" s="40"/>
      <c r="U1132" s="40"/>
      <c r="V1132" s="40"/>
      <c r="W1132" s="40"/>
    </row>
    <row r="1133">
      <c r="F1133" s="30"/>
      <c r="G1133" s="30"/>
      <c r="H1133" s="30"/>
      <c r="I1133" s="30"/>
      <c r="J1133" s="30"/>
      <c r="K1133" s="30"/>
      <c r="L1133" s="30"/>
      <c r="M1133" s="32"/>
      <c r="N1133" s="33"/>
      <c r="O1133" s="33"/>
      <c r="R1133" s="40"/>
      <c r="S1133" s="40"/>
      <c r="T1133" s="40"/>
      <c r="U1133" s="40"/>
      <c r="V1133" s="40"/>
      <c r="W1133" s="40"/>
    </row>
    <row r="1134">
      <c r="F1134" s="30"/>
      <c r="G1134" s="30"/>
      <c r="H1134" s="30"/>
      <c r="I1134" s="30"/>
      <c r="J1134" s="30"/>
      <c r="K1134" s="30"/>
      <c r="L1134" s="30"/>
      <c r="M1134" s="32"/>
      <c r="N1134" s="33"/>
      <c r="O1134" s="33"/>
      <c r="R1134" s="40"/>
      <c r="S1134" s="40"/>
      <c r="T1134" s="40"/>
      <c r="U1134" s="40"/>
      <c r="V1134" s="40"/>
      <c r="W1134" s="40"/>
    </row>
    <row r="1135">
      <c r="F1135" s="30"/>
      <c r="G1135" s="30"/>
      <c r="H1135" s="30"/>
      <c r="I1135" s="30"/>
      <c r="J1135" s="30"/>
      <c r="K1135" s="30"/>
      <c r="L1135" s="30"/>
      <c r="M1135" s="32"/>
      <c r="N1135" s="33"/>
      <c r="O1135" s="33"/>
      <c r="R1135" s="40"/>
      <c r="S1135" s="40"/>
      <c r="T1135" s="40"/>
      <c r="U1135" s="40"/>
      <c r="V1135" s="40"/>
      <c r="W1135" s="40"/>
    </row>
    <row r="1136">
      <c r="F1136" s="30"/>
      <c r="G1136" s="30"/>
      <c r="H1136" s="30"/>
      <c r="I1136" s="30"/>
      <c r="J1136" s="30"/>
      <c r="K1136" s="30"/>
      <c r="L1136" s="30"/>
      <c r="M1136" s="32"/>
      <c r="N1136" s="33"/>
      <c r="O1136" s="33"/>
      <c r="R1136" s="40"/>
      <c r="S1136" s="40"/>
      <c r="T1136" s="40"/>
      <c r="U1136" s="40"/>
      <c r="V1136" s="40"/>
      <c r="W1136" s="40"/>
    </row>
    <row r="1137">
      <c r="F1137" s="30"/>
      <c r="G1137" s="30"/>
      <c r="H1137" s="30"/>
      <c r="I1137" s="30"/>
      <c r="J1137" s="30"/>
      <c r="K1137" s="30"/>
      <c r="L1137" s="30"/>
      <c r="M1137" s="32"/>
      <c r="N1137" s="33"/>
      <c r="O1137" s="33"/>
      <c r="R1137" s="40"/>
      <c r="S1137" s="40"/>
      <c r="T1137" s="40"/>
      <c r="U1137" s="40"/>
      <c r="V1137" s="40"/>
      <c r="W1137" s="40"/>
    </row>
    <row r="1138">
      <c r="F1138" s="30"/>
      <c r="G1138" s="30"/>
      <c r="H1138" s="30"/>
      <c r="I1138" s="30"/>
      <c r="J1138" s="30"/>
      <c r="K1138" s="30"/>
      <c r="L1138" s="30"/>
      <c r="M1138" s="32"/>
      <c r="N1138" s="33"/>
      <c r="O1138" s="33"/>
      <c r="R1138" s="40"/>
      <c r="S1138" s="40"/>
      <c r="T1138" s="40"/>
      <c r="U1138" s="40"/>
      <c r="V1138" s="40"/>
      <c r="W1138" s="40"/>
    </row>
    <row r="1139">
      <c r="F1139" s="30"/>
      <c r="G1139" s="30"/>
      <c r="H1139" s="30"/>
      <c r="I1139" s="30"/>
      <c r="J1139" s="30"/>
      <c r="K1139" s="30"/>
      <c r="L1139" s="30"/>
      <c r="M1139" s="32"/>
      <c r="N1139" s="33"/>
      <c r="O1139" s="33"/>
      <c r="R1139" s="40"/>
      <c r="S1139" s="40"/>
      <c r="T1139" s="40"/>
      <c r="U1139" s="40"/>
      <c r="V1139" s="40"/>
      <c r="W1139" s="40"/>
    </row>
    <row r="1140">
      <c r="F1140" s="30"/>
      <c r="G1140" s="30"/>
      <c r="H1140" s="30"/>
      <c r="I1140" s="30"/>
      <c r="J1140" s="30"/>
      <c r="K1140" s="30"/>
      <c r="L1140" s="30"/>
      <c r="M1140" s="32"/>
      <c r="N1140" s="33"/>
      <c r="O1140" s="33"/>
      <c r="R1140" s="40"/>
      <c r="S1140" s="40"/>
      <c r="T1140" s="40"/>
      <c r="U1140" s="40"/>
      <c r="V1140" s="40"/>
      <c r="W1140" s="40"/>
    </row>
    <row r="1141">
      <c r="F1141" s="30"/>
      <c r="G1141" s="30"/>
      <c r="H1141" s="30"/>
      <c r="I1141" s="30"/>
      <c r="J1141" s="30"/>
      <c r="K1141" s="30"/>
      <c r="L1141" s="30"/>
      <c r="M1141" s="32"/>
      <c r="N1141" s="33"/>
      <c r="O1141" s="33"/>
      <c r="R1141" s="40"/>
      <c r="S1141" s="40"/>
      <c r="T1141" s="40"/>
      <c r="U1141" s="40"/>
      <c r="V1141" s="40"/>
      <c r="W1141" s="40"/>
    </row>
    <row r="1142">
      <c r="F1142" s="30"/>
      <c r="G1142" s="30"/>
      <c r="H1142" s="30"/>
      <c r="I1142" s="30"/>
      <c r="J1142" s="30"/>
      <c r="K1142" s="30"/>
      <c r="L1142" s="30"/>
      <c r="M1142" s="32"/>
      <c r="N1142" s="33"/>
      <c r="O1142" s="33"/>
      <c r="R1142" s="40"/>
      <c r="S1142" s="40"/>
      <c r="T1142" s="40"/>
      <c r="U1142" s="40"/>
      <c r="V1142" s="40"/>
      <c r="W1142" s="40"/>
    </row>
    <row r="1143">
      <c r="F1143" s="30"/>
      <c r="G1143" s="30"/>
      <c r="H1143" s="30"/>
      <c r="I1143" s="30"/>
      <c r="J1143" s="30"/>
      <c r="K1143" s="30"/>
      <c r="L1143" s="30"/>
      <c r="M1143" s="32"/>
      <c r="N1143" s="33"/>
      <c r="O1143" s="33"/>
      <c r="R1143" s="40"/>
      <c r="S1143" s="40"/>
      <c r="T1143" s="40"/>
      <c r="U1143" s="40"/>
      <c r="V1143" s="40"/>
      <c r="W1143" s="40"/>
    </row>
    <row r="1144">
      <c r="F1144" s="30"/>
      <c r="G1144" s="30"/>
      <c r="H1144" s="30"/>
      <c r="I1144" s="30"/>
      <c r="J1144" s="30"/>
      <c r="K1144" s="30"/>
      <c r="L1144" s="30"/>
      <c r="M1144" s="32"/>
      <c r="N1144" s="33"/>
      <c r="O1144" s="33"/>
      <c r="R1144" s="40"/>
      <c r="S1144" s="40"/>
      <c r="T1144" s="40"/>
      <c r="U1144" s="40"/>
      <c r="V1144" s="40"/>
      <c r="W1144" s="40"/>
    </row>
    <row r="1145">
      <c r="F1145" s="30"/>
      <c r="G1145" s="30"/>
      <c r="H1145" s="30"/>
      <c r="I1145" s="30"/>
      <c r="J1145" s="30"/>
      <c r="K1145" s="30"/>
      <c r="L1145" s="30"/>
      <c r="M1145" s="32"/>
      <c r="N1145" s="33"/>
      <c r="O1145" s="33"/>
      <c r="R1145" s="40"/>
      <c r="S1145" s="40"/>
      <c r="T1145" s="40"/>
      <c r="U1145" s="40"/>
      <c r="V1145" s="40"/>
      <c r="W1145" s="40"/>
    </row>
    <row r="1146">
      <c r="F1146" s="30"/>
      <c r="G1146" s="30"/>
      <c r="H1146" s="30"/>
      <c r="I1146" s="30"/>
      <c r="J1146" s="30"/>
      <c r="K1146" s="30"/>
      <c r="L1146" s="30"/>
      <c r="M1146" s="32"/>
      <c r="N1146" s="33"/>
      <c r="O1146" s="33"/>
      <c r="R1146" s="40"/>
      <c r="S1146" s="40"/>
      <c r="T1146" s="40"/>
      <c r="U1146" s="40"/>
      <c r="V1146" s="40"/>
      <c r="W1146" s="40"/>
    </row>
    <row r="1147">
      <c r="F1147" s="30"/>
      <c r="G1147" s="30"/>
      <c r="H1147" s="30"/>
      <c r="I1147" s="30"/>
      <c r="J1147" s="30"/>
      <c r="K1147" s="30"/>
      <c r="L1147" s="30"/>
      <c r="M1147" s="32"/>
      <c r="N1147" s="33"/>
      <c r="O1147" s="58"/>
      <c r="R1147" s="40"/>
      <c r="S1147" s="40"/>
      <c r="T1147" s="40"/>
      <c r="U1147" s="40"/>
      <c r="V1147" s="40"/>
      <c r="W1147" s="40"/>
    </row>
    <row r="1148">
      <c r="F1148" s="30"/>
      <c r="G1148" s="30"/>
      <c r="H1148" s="30"/>
      <c r="I1148" s="30"/>
      <c r="J1148" s="30"/>
      <c r="K1148" s="30"/>
      <c r="L1148" s="30"/>
      <c r="M1148" s="32"/>
      <c r="N1148" s="33"/>
      <c r="O1148" s="33"/>
      <c r="R1148" s="40"/>
      <c r="S1148" s="40"/>
      <c r="T1148" s="40"/>
      <c r="U1148" s="40"/>
      <c r="V1148" s="40"/>
      <c r="W1148" s="40"/>
    </row>
    <row r="1149">
      <c r="F1149" s="30"/>
      <c r="G1149" s="30"/>
      <c r="H1149" s="30"/>
      <c r="I1149" s="30"/>
      <c r="J1149" s="30"/>
      <c r="K1149" s="30"/>
      <c r="L1149" s="30"/>
      <c r="M1149" s="32"/>
      <c r="N1149" s="33"/>
      <c r="O1149" s="64"/>
      <c r="R1149" s="40"/>
      <c r="S1149" s="40"/>
      <c r="T1149" s="40"/>
      <c r="U1149" s="40"/>
      <c r="V1149" s="40"/>
      <c r="W1149" s="40"/>
    </row>
    <row r="1150">
      <c r="F1150" s="30"/>
      <c r="G1150" s="30"/>
      <c r="H1150" s="30"/>
      <c r="I1150" s="30"/>
      <c r="J1150" s="30"/>
      <c r="K1150" s="30"/>
      <c r="L1150" s="30"/>
      <c r="M1150" s="32"/>
      <c r="N1150" s="33"/>
      <c r="O1150" s="33"/>
      <c r="R1150" s="40"/>
      <c r="S1150" s="40"/>
      <c r="T1150" s="40"/>
      <c r="U1150" s="40"/>
      <c r="V1150" s="40"/>
      <c r="W1150" s="40"/>
    </row>
    <row r="1151">
      <c r="F1151" s="30"/>
      <c r="G1151" s="30"/>
      <c r="H1151" s="30"/>
      <c r="I1151" s="30"/>
      <c r="J1151" s="30"/>
      <c r="K1151" s="30"/>
      <c r="L1151" s="30"/>
      <c r="M1151" s="32"/>
      <c r="N1151" s="33"/>
      <c r="O1151" s="33"/>
      <c r="R1151" s="40"/>
      <c r="S1151" s="40"/>
      <c r="T1151" s="40"/>
      <c r="U1151" s="40"/>
      <c r="V1151" s="40"/>
      <c r="W1151" s="40"/>
    </row>
    <row r="1152">
      <c r="F1152" s="30"/>
      <c r="G1152" s="30"/>
      <c r="H1152" s="30"/>
      <c r="I1152" s="30"/>
      <c r="J1152" s="30"/>
      <c r="K1152" s="30"/>
      <c r="L1152" s="30"/>
      <c r="M1152" s="32"/>
      <c r="N1152" s="33"/>
      <c r="O1152" s="58"/>
      <c r="R1152" s="40"/>
      <c r="S1152" s="40"/>
      <c r="T1152" s="40"/>
      <c r="U1152" s="40"/>
      <c r="V1152" s="40"/>
      <c r="W1152" s="40"/>
    </row>
    <row r="1153">
      <c r="F1153" s="30"/>
      <c r="G1153" s="30"/>
      <c r="H1153" s="30"/>
      <c r="I1153" s="30"/>
      <c r="J1153" s="30"/>
      <c r="K1153" s="30"/>
      <c r="L1153" s="30"/>
      <c r="M1153" s="32"/>
      <c r="N1153" s="33"/>
      <c r="O1153" s="33"/>
      <c r="R1153" s="40"/>
      <c r="S1153" s="40"/>
      <c r="T1153" s="40"/>
      <c r="U1153" s="40"/>
      <c r="V1153" s="40"/>
      <c r="W1153" s="40"/>
    </row>
    <row r="1154">
      <c r="F1154" s="30"/>
      <c r="G1154" s="30"/>
      <c r="H1154" s="30"/>
      <c r="I1154" s="30"/>
      <c r="J1154" s="30"/>
      <c r="K1154" s="30"/>
      <c r="L1154" s="30"/>
      <c r="M1154" s="32"/>
      <c r="N1154" s="33"/>
      <c r="O1154" s="33"/>
      <c r="R1154" s="40"/>
      <c r="S1154" s="40"/>
      <c r="T1154" s="40"/>
      <c r="U1154" s="40"/>
      <c r="V1154" s="40"/>
      <c r="W1154" s="40"/>
    </row>
    <row r="1155">
      <c r="F1155" s="30"/>
      <c r="G1155" s="30"/>
      <c r="H1155" s="30"/>
      <c r="I1155" s="30"/>
      <c r="J1155" s="30"/>
      <c r="K1155" s="30"/>
      <c r="L1155" s="30"/>
      <c r="M1155" s="32"/>
      <c r="N1155" s="33"/>
      <c r="O1155" s="33"/>
      <c r="R1155" s="40"/>
      <c r="S1155" s="40"/>
      <c r="T1155" s="40"/>
      <c r="U1155" s="40"/>
      <c r="V1155" s="40"/>
      <c r="W1155" s="40"/>
    </row>
    <row r="1156">
      <c r="F1156" s="30"/>
      <c r="G1156" s="30"/>
      <c r="H1156" s="30"/>
      <c r="I1156" s="30"/>
      <c r="J1156" s="30"/>
      <c r="K1156" s="30"/>
      <c r="L1156" s="30"/>
      <c r="M1156" s="32"/>
      <c r="N1156" s="33"/>
      <c r="O1156" s="33"/>
      <c r="R1156" s="40"/>
      <c r="S1156" s="40"/>
      <c r="T1156" s="40"/>
      <c r="U1156" s="40"/>
      <c r="V1156" s="40"/>
      <c r="W1156" s="40"/>
    </row>
    <row r="1157">
      <c r="F1157" s="30"/>
      <c r="G1157" s="30"/>
      <c r="H1157" s="30"/>
      <c r="I1157" s="30"/>
      <c r="J1157" s="30"/>
      <c r="K1157" s="30"/>
      <c r="L1157" s="30"/>
      <c r="M1157" s="32"/>
      <c r="N1157" s="33"/>
      <c r="O1157" s="33"/>
      <c r="R1157" s="40"/>
      <c r="S1157" s="40"/>
      <c r="T1157" s="40"/>
      <c r="U1157" s="40"/>
      <c r="V1157" s="40"/>
      <c r="W1157" s="40"/>
    </row>
    <row r="1158">
      <c r="F1158" s="30"/>
      <c r="G1158" s="30"/>
      <c r="H1158" s="30"/>
      <c r="I1158" s="30"/>
      <c r="J1158" s="30"/>
      <c r="K1158" s="30"/>
      <c r="L1158" s="30"/>
      <c r="M1158" s="32"/>
      <c r="N1158" s="33"/>
      <c r="O1158" s="33"/>
      <c r="R1158" s="40"/>
      <c r="S1158" s="40"/>
      <c r="T1158" s="40"/>
      <c r="U1158" s="40"/>
      <c r="V1158" s="40"/>
      <c r="W1158" s="40"/>
    </row>
    <row r="1159">
      <c r="F1159" s="30"/>
      <c r="G1159" s="30"/>
      <c r="H1159" s="30"/>
      <c r="I1159" s="30"/>
      <c r="J1159" s="30"/>
      <c r="K1159" s="30"/>
      <c r="L1159" s="30"/>
      <c r="M1159" s="32"/>
      <c r="N1159" s="33"/>
      <c r="O1159" s="33"/>
      <c r="R1159" s="40"/>
      <c r="S1159" s="40"/>
      <c r="T1159" s="40"/>
      <c r="U1159" s="40"/>
      <c r="V1159" s="40"/>
      <c r="W1159" s="40"/>
    </row>
    <row r="1160">
      <c r="F1160" s="30"/>
      <c r="G1160" s="30"/>
      <c r="H1160" s="30"/>
      <c r="I1160" s="30"/>
      <c r="J1160" s="30"/>
      <c r="K1160" s="30"/>
      <c r="L1160" s="30"/>
      <c r="M1160" s="32"/>
      <c r="N1160" s="33"/>
      <c r="O1160" s="64"/>
      <c r="R1160" s="40"/>
      <c r="S1160" s="40"/>
      <c r="T1160" s="40"/>
      <c r="U1160" s="40"/>
      <c r="V1160" s="40"/>
      <c r="W1160" s="40"/>
    </row>
    <row r="1161">
      <c r="F1161" s="30"/>
      <c r="G1161" s="30"/>
      <c r="H1161" s="30"/>
      <c r="I1161" s="30"/>
      <c r="J1161" s="30"/>
      <c r="K1161" s="30"/>
      <c r="L1161" s="30"/>
      <c r="M1161" s="32"/>
      <c r="N1161" s="33"/>
      <c r="O1161" s="64"/>
      <c r="R1161" s="40"/>
      <c r="S1161" s="40"/>
      <c r="T1161" s="40"/>
      <c r="U1161" s="40"/>
      <c r="V1161" s="40"/>
      <c r="W1161" s="40"/>
    </row>
    <row r="1162">
      <c r="F1162" s="30"/>
      <c r="G1162" s="30"/>
      <c r="H1162" s="30"/>
      <c r="I1162" s="30"/>
      <c r="J1162" s="30"/>
      <c r="K1162" s="30"/>
      <c r="L1162" s="30"/>
      <c r="M1162" s="32"/>
      <c r="N1162" s="33"/>
      <c r="O1162" s="33"/>
      <c r="R1162" s="40"/>
      <c r="S1162" s="40"/>
      <c r="T1162" s="40"/>
      <c r="U1162" s="40"/>
      <c r="V1162" s="40"/>
      <c r="W1162" s="40"/>
    </row>
    <row r="1163">
      <c r="F1163" s="30"/>
      <c r="G1163" s="30"/>
      <c r="H1163" s="30"/>
      <c r="I1163" s="30"/>
      <c r="J1163" s="30"/>
      <c r="K1163" s="30"/>
      <c r="L1163" s="30"/>
      <c r="M1163" s="32"/>
      <c r="N1163" s="33"/>
      <c r="O1163" s="33"/>
      <c r="R1163" s="40"/>
      <c r="S1163" s="40"/>
      <c r="T1163" s="40"/>
      <c r="U1163" s="40"/>
      <c r="V1163" s="40"/>
      <c r="W1163" s="40"/>
    </row>
    <row r="1164">
      <c r="F1164" s="30"/>
      <c r="G1164" s="30"/>
      <c r="H1164" s="30"/>
      <c r="I1164" s="30"/>
      <c r="J1164" s="30"/>
      <c r="K1164" s="30"/>
      <c r="L1164" s="30"/>
      <c r="M1164" s="32"/>
      <c r="N1164" s="33"/>
      <c r="O1164" s="64"/>
      <c r="R1164" s="40"/>
      <c r="S1164" s="40"/>
      <c r="T1164" s="40"/>
      <c r="U1164" s="40"/>
      <c r="V1164" s="40"/>
      <c r="W1164" s="40"/>
    </row>
    <row r="1165">
      <c r="F1165" s="30"/>
      <c r="G1165" s="30"/>
      <c r="H1165" s="30"/>
      <c r="I1165" s="30"/>
      <c r="J1165" s="30"/>
      <c r="K1165" s="30"/>
      <c r="L1165" s="30"/>
      <c r="M1165" s="32"/>
      <c r="N1165" s="33"/>
      <c r="O1165" s="33"/>
      <c r="R1165" s="40"/>
      <c r="S1165" s="40"/>
      <c r="T1165" s="40"/>
      <c r="U1165" s="40"/>
      <c r="V1165" s="40"/>
      <c r="W1165" s="40"/>
    </row>
    <row r="1166">
      <c r="F1166" s="30"/>
      <c r="G1166" s="30"/>
      <c r="H1166" s="30"/>
      <c r="I1166" s="30"/>
      <c r="J1166" s="30"/>
      <c r="K1166" s="30"/>
      <c r="L1166" s="30"/>
      <c r="M1166" s="32"/>
      <c r="N1166" s="33"/>
      <c r="O1166" s="58"/>
      <c r="R1166" s="40"/>
      <c r="S1166" s="40"/>
      <c r="T1166" s="40"/>
      <c r="U1166" s="40"/>
      <c r="V1166" s="40"/>
      <c r="W1166" s="40"/>
    </row>
    <row r="1167">
      <c r="F1167" s="30"/>
      <c r="G1167" s="30"/>
      <c r="H1167" s="30"/>
      <c r="I1167" s="30"/>
      <c r="J1167" s="30"/>
      <c r="K1167" s="30"/>
      <c r="L1167" s="30"/>
      <c r="M1167" s="32"/>
      <c r="N1167" s="33"/>
      <c r="O1167" s="33"/>
      <c r="R1167" s="40"/>
      <c r="S1167" s="40"/>
      <c r="T1167" s="40"/>
      <c r="U1167" s="40"/>
      <c r="V1167" s="40"/>
      <c r="W1167" s="40"/>
    </row>
    <row r="1168">
      <c r="F1168" s="30"/>
      <c r="G1168" s="30"/>
      <c r="H1168" s="30"/>
      <c r="I1168" s="30"/>
      <c r="J1168" s="30"/>
      <c r="K1168" s="30"/>
      <c r="L1168" s="30"/>
      <c r="M1168" s="32"/>
      <c r="N1168" s="33"/>
      <c r="O1168" s="33"/>
      <c r="R1168" s="40"/>
      <c r="S1168" s="40"/>
      <c r="T1168" s="40"/>
      <c r="U1168" s="40"/>
      <c r="V1168" s="40"/>
      <c r="W1168" s="40"/>
    </row>
    <row r="1169">
      <c r="F1169" s="30"/>
      <c r="G1169" s="30"/>
      <c r="H1169" s="30"/>
      <c r="I1169" s="30"/>
      <c r="J1169" s="30"/>
      <c r="K1169" s="30"/>
      <c r="L1169" s="30"/>
      <c r="M1169" s="32"/>
      <c r="N1169" s="33"/>
      <c r="O1169" s="33"/>
      <c r="R1169" s="40"/>
      <c r="S1169" s="40"/>
      <c r="T1169" s="40"/>
      <c r="U1169" s="40"/>
      <c r="V1169" s="40"/>
      <c r="W1169" s="40"/>
    </row>
    <row r="1170">
      <c r="F1170" s="30"/>
      <c r="G1170" s="30"/>
      <c r="H1170" s="30"/>
      <c r="I1170" s="30"/>
      <c r="J1170" s="30"/>
      <c r="K1170" s="30"/>
      <c r="L1170" s="30"/>
      <c r="M1170" s="32"/>
      <c r="N1170" s="33"/>
      <c r="O1170" s="33"/>
      <c r="R1170" s="40"/>
      <c r="S1170" s="40"/>
      <c r="T1170" s="40"/>
      <c r="U1170" s="40"/>
      <c r="V1170" s="40"/>
      <c r="W1170" s="40"/>
    </row>
    <row r="1171">
      <c r="F1171" s="30"/>
      <c r="G1171" s="30"/>
      <c r="H1171" s="30"/>
      <c r="I1171" s="30"/>
      <c r="J1171" s="30"/>
      <c r="K1171" s="30"/>
      <c r="L1171" s="30"/>
      <c r="M1171" s="32"/>
      <c r="N1171" s="33"/>
      <c r="O1171" s="33"/>
      <c r="R1171" s="40"/>
      <c r="S1171" s="40"/>
      <c r="T1171" s="40"/>
      <c r="U1171" s="40"/>
      <c r="V1171" s="40"/>
      <c r="W1171" s="40"/>
    </row>
    <row r="1172">
      <c r="F1172" s="30"/>
      <c r="G1172" s="30"/>
      <c r="H1172" s="30"/>
      <c r="I1172" s="30"/>
      <c r="J1172" s="30"/>
      <c r="K1172" s="30"/>
      <c r="L1172" s="30"/>
      <c r="M1172" s="32"/>
      <c r="N1172" s="33"/>
      <c r="O1172" s="33"/>
      <c r="R1172" s="40"/>
      <c r="S1172" s="40"/>
      <c r="T1172" s="40"/>
      <c r="U1172" s="40"/>
      <c r="V1172" s="40"/>
      <c r="W1172" s="40"/>
    </row>
    <row r="1173">
      <c r="F1173" s="30"/>
      <c r="G1173" s="30"/>
      <c r="H1173" s="30"/>
      <c r="I1173" s="30"/>
      <c r="J1173" s="30"/>
      <c r="K1173" s="30"/>
      <c r="L1173" s="30"/>
      <c r="M1173" s="32"/>
      <c r="N1173" s="33"/>
      <c r="O1173" s="33"/>
      <c r="R1173" s="40"/>
      <c r="S1173" s="40"/>
      <c r="T1173" s="40"/>
      <c r="U1173" s="40"/>
      <c r="V1173" s="40"/>
      <c r="W1173" s="40"/>
    </row>
    <row r="1174">
      <c r="F1174" s="30"/>
      <c r="G1174" s="30"/>
      <c r="H1174" s="30"/>
      <c r="I1174" s="30"/>
      <c r="J1174" s="30"/>
      <c r="K1174" s="30"/>
      <c r="L1174" s="30"/>
      <c r="M1174" s="32"/>
      <c r="N1174" s="33"/>
      <c r="O1174" s="33"/>
      <c r="R1174" s="40"/>
      <c r="S1174" s="40"/>
      <c r="T1174" s="40"/>
      <c r="U1174" s="40"/>
      <c r="V1174" s="40"/>
      <c r="W1174" s="40"/>
    </row>
    <row r="1175">
      <c r="F1175" s="30"/>
      <c r="G1175" s="30"/>
      <c r="H1175" s="30"/>
      <c r="I1175" s="30"/>
      <c r="J1175" s="30"/>
      <c r="K1175" s="30"/>
      <c r="L1175" s="30"/>
      <c r="M1175" s="32"/>
      <c r="N1175" s="33"/>
      <c r="O1175" s="33"/>
      <c r="R1175" s="40"/>
      <c r="S1175" s="40"/>
      <c r="T1175" s="40"/>
      <c r="U1175" s="40"/>
      <c r="V1175" s="40"/>
      <c r="W1175" s="40"/>
    </row>
    <row r="1176">
      <c r="F1176" s="30"/>
      <c r="G1176" s="30"/>
      <c r="H1176" s="30"/>
      <c r="I1176" s="30"/>
      <c r="J1176" s="30"/>
      <c r="K1176" s="30"/>
      <c r="L1176" s="30"/>
      <c r="M1176" s="32"/>
      <c r="N1176" s="33"/>
      <c r="O1176" s="64"/>
      <c r="R1176" s="40"/>
      <c r="S1176" s="40"/>
      <c r="T1176" s="40"/>
      <c r="U1176" s="40"/>
      <c r="V1176" s="40"/>
      <c r="W1176" s="40"/>
    </row>
    <row r="1177">
      <c r="F1177" s="30"/>
      <c r="G1177" s="30"/>
      <c r="H1177" s="30"/>
      <c r="I1177" s="30"/>
      <c r="J1177" s="30"/>
      <c r="K1177" s="30"/>
      <c r="L1177" s="30"/>
      <c r="M1177" s="32"/>
      <c r="N1177" s="33"/>
      <c r="O1177" s="64"/>
      <c r="R1177" s="40"/>
      <c r="S1177" s="40"/>
      <c r="T1177" s="40"/>
      <c r="U1177" s="40"/>
      <c r="V1177" s="40"/>
      <c r="W1177" s="40"/>
    </row>
    <row r="1178">
      <c r="F1178" s="30"/>
      <c r="G1178" s="30"/>
      <c r="H1178" s="30"/>
      <c r="I1178" s="30"/>
      <c r="J1178" s="30"/>
      <c r="K1178" s="30"/>
      <c r="L1178" s="30"/>
      <c r="M1178" s="32"/>
      <c r="N1178" s="33"/>
      <c r="O1178" s="33"/>
      <c r="R1178" s="40"/>
      <c r="S1178" s="40"/>
      <c r="T1178" s="40"/>
      <c r="U1178" s="40"/>
      <c r="V1178" s="40"/>
      <c r="W1178" s="40"/>
    </row>
    <row r="1179">
      <c r="F1179" s="30"/>
      <c r="G1179" s="30"/>
      <c r="H1179" s="30"/>
      <c r="I1179" s="30"/>
      <c r="J1179" s="30"/>
      <c r="K1179" s="30"/>
      <c r="L1179" s="30"/>
      <c r="M1179" s="32"/>
      <c r="N1179" s="33"/>
      <c r="O1179" s="33"/>
      <c r="R1179" s="40"/>
      <c r="S1179" s="40"/>
      <c r="T1179" s="40"/>
      <c r="U1179" s="40"/>
      <c r="V1179" s="40"/>
      <c r="W1179" s="40"/>
    </row>
    <row r="1180">
      <c r="F1180" s="30"/>
      <c r="G1180" s="30"/>
      <c r="H1180" s="30"/>
      <c r="I1180" s="30"/>
      <c r="J1180" s="30"/>
      <c r="K1180" s="30"/>
      <c r="L1180" s="30"/>
      <c r="M1180" s="32"/>
      <c r="N1180" s="33"/>
      <c r="O1180" s="33"/>
      <c r="R1180" s="40"/>
      <c r="S1180" s="40"/>
      <c r="T1180" s="40"/>
      <c r="U1180" s="40"/>
      <c r="V1180" s="40"/>
      <c r="W1180" s="40"/>
    </row>
    <row r="1181">
      <c r="F1181" s="30"/>
      <c r="G1181" s="30"/>
      <c r="H1181" s="30"/>
      <c r="I1181" s="30"/>
      <c r="J1181" s="30"/>
      <c r="K1181" s="30"/>
      <c r="L1181" s="30"/>
      <c r="M1181" s="32"/>
      <c r="N1181" s="33"/>
      <c r="O1181" s="33"/>
      <c r="R1181" s="40"/>
      <c r="S1181" s="40"/>
      <c r="T1181" s="40"/>
      <c r="U1181" s="40"/>
      <c r="V1181" s="40"/>
      <c r="W1181" s="40"/>
    </row>
    <row r="1182">
      <c r="F1182" s="30"/>
      <c r="G1182" s="30"/>
      <c r="H1182" s="30"/>
      <c r="I1182" s="30"/>
      <c r="J1182" s="30"/>
      <c r="K1182" s="30"/>
      <c r="L1182" s="30"/>
      <c r="M1182" s="32"/>
      <c r="N1182" s="33"/>
      <c r="O1182" s="33"/>
      <c r="R1182" s="40"/>
      <c r="S1182" s="40"/>
      <c r="T1182" s="40"/>
      <c r="U1182" s="40"/>
      <c r="V1182" s="40"/>
      <c r="W1182" s="40"/>
    </row>
    <row r="1183">
      <c r="F1183" s="30"/>
      <c r="G1183" s="30"/>
      <c r="H1183" s="30"/>
      <c r="I1183" s="30"/>
      <c r="J1183" s="30"/>
      <c r="K1183" s="30"/>
      <c r="L1183" s="30"/>
      <c r="M1183" s="32"/>
      <c r="N1183" s="33"/>
      <c r="O1183" s="33"/>
      <c r="R1183" s="40"/>
      <c r="S1183" s="40"/>
      <c r="T1183" s="40"/>
      <c r="U1183" s="40"/>
      <c r="V1183" s="40"/>
      <c r="W1183" s="40"/>
    </row>
    <row r="1184">
      <c r="F1184" s="30"/>
      <c r="G1184" s="30"/>
      <c r="H1184" s="30"/>
      <c r="I1184" s="30"/>
      <c r="J1184" s="30"/>
      <c r="K1184" s="30"/>
      <c r="L1184" s="30"/>
      <c r="M1184" s="32"/>
      <c r="N1184" s="33"/>
      <c r="O1184" s="33"/>
      <c r="R1184" s="40"/>
      <c r="S1184" s="40"/>
      <c r="T1184" s="40"/>
      <c r="U1184" s="40"/>
      <c r="V1184" s="40"/>
      <c r="W1184" s="40"/>
    </row>
    <row r="1185">
      <c r="F1185" s="30"/>
      <c r="G1185" s="30"/>
      <c r="H1185" s="30"/>
      <c r="I1185" s="30"/>
      <c r="J1185" s="30"/>
      <c r="K1185" s="30"/>
      <c r="L1185" s="30"/>
      <c r="M1185" s="32"/>
      <c r="N1185" s="33"/>
      <c r="O1185" s="33"/>
      <c r="R1185" s="40"/>
      <c r="S1185" s="40"/>
      <c r="T1185" s="40"/>
      <c r="U1185" s="40"/>
      <c r="V1185" s="40"/>
      <c r="W1185" s="40"/>
    </row>
    <row r="1186">
      <c r="F1186" s="30"/>
      <c r="G1186" s="30"/>
      <c r="H1186" s="30"/>
      <c r="I1186" s="30"/>
      <c r="J1186" s="30"/>
      <c r="K1186" s="30"/>
      <c r="L1186" s="30"/>
      <c r="M1186" s="32"/>
      <c r="N1186" s="33"/>
      <c r="O1186" s="33"/>
      <c r="R1186" s="40"/>
      <c r="S1186" s="40"/>
      <c r="T1186" s="40"/>
      <c r="U1186" s="40"/>
      <c r="V1186" s="40"/>
      <c r="W1186" s="40"/>
    </row>
    <row r="1187">
      <c r="F1187" s="30"/>
      <c r="G1187" s="30"/>
      <c r="H1187" s="30"/>
      <c r="I1187" s="30"/>
      <c r="J1187" s="30"/>
      <c r="K1187" s="30"/>
      <c r="L1187" s="30"/>
      <c r="M1187" s="32"/>
      <c r="N1187" s="33"/>
      <c r="O1187" s="33"/>
      <c r="R1187" s="40"/>
      <c r="S1187" s="40"/>
      <c r="T1187" s="40"/>
      <c r="U1187" s="40"/>
      <c r="V1187" s="40"/>
      <c r="W1187" s="40"/>
    </row>
    <row r="1188">
      <c r="F1188" s="30"/>
      <c r="G1188" s="30"/>
      <c r="H1188" s="30"/>
      <c r="I1188" s="30"/>
      <c r="J1188" s="30"/>
      <c r="K1188" s="30"/>
      <c r="L1188" s="30"/>
      <c r="M1188" s="32"/>
      <c r="N1188" s="33"/>
      <c r="O1188" s="33"/>
      <c r="R1188" s="40"/>
      <c r="S1188" s="40"/>
      <c r="T1188" s="40"/>
      <c r="U1188" s="40"/>
      <c r="V1188" s="40"/>
      <c r="W1188" s="40"/>
    </row>
    <row r="1189">
      <c r="F1189" s="30"/>
      <c r="G1189" s="30"/>
      <c r="H1189" s="30"/>
      <c r="I1189" s="30"/>
      <c r="J1189" s="30"/>
      <c r="K1189" s="30"/>
      <c r="L1189" s="30"/>
      <c r="M1189" s="32"/>
      <c r="N1189" s="33"/>
      <c r="O1189" s="64"/>
      <c r="R1189" s="40"/>
      <c r="S1189" s="40"/>
      <c r="T1189" s="40"/>
      <c r="U1189" s="40"/>
      <c r="V1189" s="40"/>
      <c r="W1189" s="40"/>
    </row>
    <row r="1190">
      <c r="F1190" s="30"/>
      <c r="G1190" s="30"/>
      <c r="H1190" s="30"/>
      <c r="I1190" s="30"/>
      <c r="J1190" s="30"/>
      <c r="K1190" s="30"/>
      <c r="L1190" s="30"/>
      <c r="M1190" s="32"/>
      <c r="N1190" s="33"/>
      <c r="O1190" s="33"/>
      <c r="R1190" s="40"/>
      <c r="S1190" s="40"/>
      <c r="T1190" s="40"/>
      <c r="U1190" s="40"/>
      <c r="V1190" s="40"/>
      <c r="W1190" s="40"/>
    </row>
    <row r="1191">
      <c r="F1191" s="30"/>
      <c r="G1191" s="30"/>
      <c r="H1191" s="30"/>
      <c r="I1191" s="30"/>
      <c r="J1191" s="30"/>
      <c r="K1191" s="30"/>
      <c r="L1191" s="30"/>
      <c r="M1191" s="32"/>
      <c r="N1191" s="33"/>
      <c r="O1191" s="64"/>
      <c r="R1191" s="40"/>
      <c r="S1191" s="40"/>
      <c r="T1191" s="40"/>
      <c r="U1191" s="40"/>
      <c r="V1191" s="40"/>
      <c r="W1191" s="40"/>
    </row>
    <row r="1192">
      <c r="F1192" s="30"/>
      <c r="G1192" s="30"/>
      <c r="H1192" s="30"/>
      <c r="I1192" s="30"/>
      <c r="J1192" s="30"/>
      <c r="K1192" s="30"/>
      <c r="L1192" s="30"/>
      <c r="M1192" s="32"/>
      <c r="N1192" s="33"/>
      <c r="O1192" s="33"/>
      <c r="R1192" s="40"/>
      <c r="S1192" s="40"/>
      <c r="T1192" s="40"/>
      <c r="U1192" s="40"/>
      <c r="V1192" s="40"/>
      <c r="W1192" s="40"/>
    </row>
    <row r="1193">
      <c r="F1193" s="30"/>
      <c r="G1193" s="30"/>
      <c r="H1193" s="30"/>
      <c r="I1193" s="30"/>
      <c r="J1193" s="30"/>
      <c r="K1193" s="30"/>
      <c r="L1193" s="30"/>
      <c r="M1193" s="32"/>
      <c r="N1193" s="33"/>
      <c r="O1193" s="33"/>
      <c r="R1193" s="40"/>
      <c r="S1193" s="40"/>
      <c r="T1193" s="40"/>
      <c r="U1193" s="40"/>
      <c r="V1193" s="40"/>
      <c r="W1193" s="40"/>
    </row>
    <row r="1194">
      <c r="F1194" s="30"/>
      <c r="G1194" s="30"/>
      <c r="H1194" s="30"/>
      <c r="I1194" s="30"/>
      <c r="J1194" s="30"/>
      <c r="K1194" s="30"/>
      <c r="L1194" s="30"/>
      <c r="M1194" s="32"/>
      <c r="N1194" s="33"/>
      <c r="O1194" s="33"/>
      <c r="R1194" s="40"/>
      <c r="S1194" s="40"/>
      <c r="T1194" s="40"/>
      <c r="U1194" s="40"/>
      <c r="V1194" s="40"/>
      <c r="W1194" s="40"/>
    </row>
    <row r="1195">
      <c r="F1195" s="30"/>
      <c r="G1195" s="30"/>
      <c r="H1195" s="30"/>
      <c r="I1195" s="30"/>
      <c r="J1195" s="30"/>
      <c r="K1195" s="30"/>
      <c r="L1195" s="30"/>
      <c r="M1195" s="32"/>
      <c r="N1195" s="33"/>
      <c r="O1195" s="33"/>
      <c r="R1195" s="40"/>
      <c r="S1195" s="40"/>
      <c r="T1195" s="40"/>
      <c r="U1195" s="40"/>
      <c r="V1195" s="40"/>
      <c r="W1195" s="40"/>
    </row>
    <row r="1196">
      <c r="F1196" s="30"/>
      <c r="G1196" s="30"/>
      <c r="H1196" s="30"/>
      <c r="I1196" s="30"/>
      <c r="J1196" s="30"/>
      <c r="K1196" s="30"/>
      <c r="L1196" s="30"/>
      <c r="M1196" s="32"/>
      <c r="N1196" s="33"/>
      <c r="O1196" s="33"/>
      <c r="R1196" s="40"/>
      <c r="S1196" s="40"/>
      <c r="T1196" s="40"/>
      <c r="U1196" s="40"/>
      <c r="V1196" s="40"/>
      <c r="W1196" s="40"/>
    </row>
    <row r="1197">
      <c r="F1197" s="30"/>
      <c r="G1197" s="30"/>
      <c r="H1197" s="30"/>
      <c r="I1197" s="30"/>
      <c r="J1197" s="30"/>
      <c r="K1197" s="30"/>
      <c r="L1197" s="30"/>
      <c r="M1197" s="32"/>
      <c r="N1197" s="33"/>
      <c r="O1197" s="33"/>
      <c r="R1197" s="40"/>
      <c r="S1197" s="40"/>
      <c r="T1197" s="40"/>
      <c r="U1197" s="40"/>
      <c r="V1197" s="40"/>
      <c r="W1197" s="40"/>
    </row>
    <row r="1198">
      <c r="F1198" s="30"/>
      <c r="G1198" s="30"/>
      <c r="H1198" s="30"/>
      <c r="I1198" s="30"/>
      <c r="J1198" s="30"/>
      <c r="K1198" s="30"/>
      <c r="L1198" s="30"/>
      <c r="M1198" s="32"/>
      <c r="N1198" s="33"/>
      <c r="O1198" s="58"/>
      <c r="R1198" s="40"/>
      <c r="S1198" s="40"/>
      <c r="T1198" s="40"/>
      <c r="U1198" s="40"/>
      <c r="V1198" s="40"/>
      <c r="W1198" s="40"/>
    </row>
    <row r="1199">
      <c r="F1199" s="30"/>
      <c r="G1199" s="30"/>
      <c r="H1199" s="30"/>
      <c r="I1199" s="30"/>
      <c r="J1199" s="30"/>
      <c r="K1199" s="30"/>
      <c r="L1199" s="30"/>
      <c r="M1199" s="32"/>
      <c r="N1199" s="33"/>
      <c r="O1199" s="33"/>
      <c r="R1199" s="40"/>
      <c r="S1199" s="40"/>
      <c r="T1199" s="40"/>
      <c r="U1199" s="40"/>
      <c r="V1199" s="40"/>
      <c r="W1199" s="40"/>
    </row>
    <row r="1200">
      <c r="F1200" s="30"/>
      <c r="G1200" s="30"/>
      <c r="H1200" s="30"/>
      <c r="I1200" s="30"/>
      <c r="J1200" s="30"/>
      <c r="K1200" s="30"/>
      <c r="L1200" s="30"/>
      <c r="M1200" s="32"/>
      <c r="N1200" s="33"/>
      <c r="O1200" s="58"/>
      <c r="R1200" s="40"/>
      <c r="S1200" s="40"/>
      <c r="T1200" s="40"/>
      <c r="U1200" s="40"/>
      <c r="V1200" s="40"/>
      <c r="W1200" s="40"/>
    </row>
    <row r="1201">
      <c r="F1201" s="30"/>
      <c r="G1201" s="30"/>
      <c r="H1201" s="30"/>
      <c r="I1201" s="30"/>
      <c r="J1201" s="30"/>
      <c r="K1201" s="30"/>
      <c r="L1201" s="30"/>
      <c r="M1201" s="32"/>
      <c r="N1201" s="33"/>
      <c r="O1201" s="33"/>
      <c r="R1201" s="40"/>
      <c r="S1201" s="40"/>
      <c r="T1201" s="40"/>
      <c r="U1201" s="40"/>
      <c r="V1201" s="40"/>
      <c r="W1201" s="40"/>
    </row>
    <row r="1202">
      <c r="F1202" s="30"/>
      <c r="G1202" s="30"/>
      <c r="H1202" s="30"/>
      <c r="I1202" s="30"/>
      <c r="J1202" s="30"/>
      <c r="K1202" s="30"/>
      <c r="L1202" s="30"/>
      <c r="M1202" s="32"/>
      <c r="N1202" s="33"/>
      <c r="O1202" s="33"/>
      <c r="R1202" s="40"/>
      <c r="S1202" s="40"/>
      <c r="T1202" s="40"/>
      <c r="U1202" s="40"/>
      <c r="V1202" s="40"/>
      <c r="W1202" s="40"/>
    </row>
    <row r="1203">
      <c r="F1203" s="30"/>
      <c r="G1203" s="30"/>
      <c r="H1203" s="30"/>
      <c r="I1203" s="30"/>
      <c r="J1203" s="30"/>
      <c r="K1203" s="30"/>
      <c r="L1203" s="30"/>
      <c r="M1203" s="32"/>
      <c r="N1203" s="33"/>
      <c r="O1203" s="64"/>
      <c r="R1203" s="40"/>
      <c r="S1203" s="40"/>
      <c r="T1203" s="40"/>
      <c r="U1203" s="40"/>
      <c r="V1203" s="40"/>
      <c r="W1203" s="40"/>
    </row>
    <row r="1204">
      <c r="F1204" s="30"/>
      <c r="G1204" s="30"/>
      <c r="H1204" s="30"/>
      <c r="I1204" s="30"/>
      <c r="J1204" s="30"/>
      <c r="K1204" s="30"/>
      <c r="L1204" s="30"/>
      <c r="M1204" s="32"/>
      <c r="N1204" s="33"/>
      <c r="O1204" s="64"/>
      <c r="R1204" s="40"/>
      <c r="S1204" s="40"/>
      <c r="T1204" s="40"/>
      <c r="U1204" s="40"/>
      <c r="V1204" s="40"/>
      <c r="W1204" s="40"/>
    </row>
    <row r="1205">
      <c r="F1205" s="30"/>
      <c r="G1205" s="30"/>
      <c r="H1205" s="30"/>
      <c r="I1205" s="30"/>
      <c r="J1205" s="30"/>
      <c r="K1205" s="30"/>
      <c r="L1205" s="30"/>
      <c r="M1205" s="32"/>
      <c r="N1205" s="33"/>
      <c r="O1205" s="64"/>
      <c r="R1205" s="40"/>
      <c r="S1205" s="40"/>
      <c r="T1205" s="40"/>
      <c r="U1205" s="40"/>
      <c r="V1205" s="40"/>
      <c r="W1205" s="40"/>
    </row>
    <row r="1206">
      <c r="F1206" s="30"/>
      <c r="G1206" s="30"/>
      <c r="H1206" s="30"/>
      <c r="I1206" s="30"/>
      <c r="J1206" s="30"/>
      <c r="K1206" s="30"/>
      <c r="L1206" s="30"/>
      <c r="M1206" s="32"/>
      <c r="N1206" s="33"/>
      <c r="O1206" s="33"/>
      <c r="R1206" s="40"/>
      <c r="S1206" s="40"/>
      <c r="T1206" s="40"/>
      <c r="U1206" s="40"/>
      <c r="V1206" s="40"/>
      <c r="W1206" s="40"/>
    </row>
    <row r="1207">
      <c r="F1207" s="30"/>
      <c r="G1207" s="30"/>
      <c r="H1207" s="30"/>
      <c r="I1207" s="30"/>
      <c r="J1207" s="30"/>
      <c r="K1207" s="30"/>
      <c r="L1207" s="30"/>
      <c r="M1207" s="32"/>
      <c r="N1207" s="33"/>
      <c r="O1207" s="33"/>
      <c r="R1207" s="40"/>
      <c r="S1207" s="40"/>
      <c r="T1207" s="40"/>
      <c r="U1207" s="40"/>
      <c r="V1207" s="40"/>
      <c r="W1207" s="40"/>
    </row>
    <row r="1208">
      <c r="F1208" s="30"/>
      <c r="G1208" s="30"/>
      <c r="H1208" s="30"/>
      <c r="I1208" s="30"/>
      <c r="J1208" s="30"/>
      <c r="K1208" s="30"/>
      <c r="L1208" s="30"/>
      <c r="M1208" s="32"/>
      <c r="N1208" s="33"/>
      <c r="O1208" s="33"/>
      <c r="R1208" s="40"/>
      <c r="S1208" s="40"/>
      <c r="T1208" s="40"/>
      <c r="U1208" s="40"/>
      <c r="V1208" s="40"/>
      <c r="W1208" s="40"/>
    </row>
    <row r="1209">
      <c r="F1209" s="30"/>
      <c r="G1209" s="30"/>
      <c r="H1209" s="30"/>
      <c r="I1209" s="30"/>
      <c r="J1209" s="30"/>
      <c r="K1209" s="30"/>
      <c r="L1209" s="30"/>
      <c r="M1209" s="32"/>
      <c r="N1209" s="33"/>
      <c r="O1209" s="33"/>
      <c r="R1209" s="40"/>
      <c r="S1209" s="40"/>
      <c r="T1209" s="40"/>
      <c r="U1209" s="40"/>
      <c r="V1209" s="40"/>
      <c r="W1209" s="40"/>
    </row>
    <row r="1210">
      <c r="F1210" s="30"/>
      <c r="G1210" s="30"/>
      <c r="H1210" s="30"/>
      <c r="I1210" s="30"/>
      <c r="J1210" s="30"/>
      <c r="K1210" s="30"/>
      <c r="L1210" s="30"/>
      <c r="M1210" s="32"/>
      <c r="N1210" s="33"/>
      <c r="O1210" s="64"/>
      <c r="R1210" s="40"/>
      <c r="S1210" s="40"/>
      <c r="T1210" s="40"/>
      <c r="U1210" s="40"/>
      <c r="V1210" s="40"/>
      <c r="W1210" s="40"/>
    </row>
    <row r="1211">
      <c r="F1211" s="30"/>
      <c r="G1211" s="30"/>
      <c r="H1211" s="30"/>
      <c r="I1211" s="30"/>
      <c r="J1211" s="30"/>
      <c r="K1211" s="30"/>
      <c r="L1211" s="30"/>
      <c r="M1211" s="32"/>
      <c r="N1211" s="33"/>
      <c r="O1211" s="58"/>
      <c r="R1211" s="40"/>
      <c r="S1211" s="40"/>
      <c r="T1211" s="40"/>
      <c r="U1211" s="40"/>
      <c r="V1211" s="40"/>
      <c r="W1211" s="40"/>
    </row>
    <row r="1212">
      <c r="F1212" s="30"/>
      <c r="G1212" s="30"/>
      <c r="H1212" s="30"/>
      <c r="I1212" s="30"/>
      <c r="J1212" s="30"/>
      <c r="K1212" s="30"/>
      <c r="L1212" s="30"/>
      <c r="M1212" s="32"/>
      <c r="N1212" s="33"/>
      <c r="O1212" s="33"/>
      <c r="R1212" s="40"/>
      <c r="S1212" s="40"/>
      <c r="T1212" s="40"/>
      <c r="U1212" s="40"/>
      <c r="V1212" s="40"/>
      <c r="W1212" s="40"/>
    </row>
    <row r="1213">
      <c r="F1213" s="30"/>
      <c r="G1213" s="30"/>
      <c r="H1213" s="30"/>
      <c r="I1213" s="30"/>
      <c r="J1213" s="30"/>
      <c r="K1213" s="30"/>
      <c r="L1213" s="30"/>
      <c r="M1213" s="32"/>
      <c r="N1213" s="33"/>
      <c r="O1213" s="33"/>
      <c r="R1213" s="40"/>
      <c r="S1213" s="40"/>
      <c r="T1213" s="40"/>
      <c r="U1213" s="40"/>
      <c r="V1213" s="40"/>
      <c r="W1213" s="40"/>
    </row>
    <row r="1214">
      <c r="F1214" s="30"/>
      <c r="G1214" s="30"/>
      <c r="H1214" s="30"/>
      <c r="I1214" s="30"/>
      <c r="J1214" s="30"/>
      <c r="K1214" s="30"/>
      <c r="L1214" s="30"/>
      <c r="M1214" s="32"/>
      <c r="N1214" s="33"/>
      <c r="O1214" s="33"/>
      <c r="R1214" s="40"/>
      <c r="S1214" s="40"/>
      <c r="T1214" s="40"/>
      <c r="U1214" s="40"/>
      <c r="V1214" s="40"/>
      <c r="W1214" s="40"/>
    </row>
    <row r="1215">
      <c r="F1215" s="30"/>
      <c r="G1215" s="30"/>
      <c r="H1215" s="30"/>
      <c r="I1215" s="30"/>
      <c r="J1215" s="30"/>
      <c r="K1215" s="30"/>
      <c r="L1215" s="30"/>
      <c r="M1215" s="32"/>
      <c r="N1215" s="33"/>
      <c r="O1215" s="33"/>
      <c r="R1215" s="40"/>
      <c r="S1215" s="40"/>
      <c r="T1215" s="40"/>
      <c r="U1215" s="40"/>
      <c r="V1215" s="40"/>
      <c r="W1215" s="40"/>
    </row>
    <row r="1216">
      <c r="F1216" s="30"/>
      <c r="G1216" s="30"/>
      <c r="H1216" s="30"/>
      <c r="I1216" s="30"/>
      <c r="J1216" s="30"/>
      <c r="K1216" s="30"/>
      <c r="L1216" s="30"/>
      <c r="M1216" s="32"/>
      <c r="N1216" s="33"/>
      <c r="O1216" s="33"/>
      <c r="R1216" s="40"/>
      <c r="S1216" s="40"/>
      <c r="T1216" s="40"/>
      <c r="U1216" s="40"/>
      <c r="V1216" s="40"/>
      <c r="W1216" s="40"/>
    </row>
    <row r="1217">
      <c r="F1217" s="30"/>
      <c r="G1217" s="30"/>
      <c r="H1217" s="30"/>
      <c r="I1217" s="30"/>
      <c r="J1217" s="30"/>
      <c r="K1217" s="30"/>
      <c r="L1217" s="30"/>
      <c r="M1217" s="32"/>
      <c r="N1217" s="33"/>
      <c r="O1217" s="33"/>
      <c r="R1217" s="40"/>
      <c r="S1217" s="40"/>
      <c r="T1217" s="40"/>
      <c r="U1217" s="40"/>
      <c r="V1217" s="40"/>
      <c r="W1217" s="40"/>
    </row>
    <row r="1218">
      <c r="F1218" s="30"/>
      <c r="G1218" s="30"/>
      <c r="H1218" s="30"/>
      <c r="I1218" s="30"/>
      <c r="J1218" s="30"/>
      <c r="K1218" s="30"/>
      <c r="L1218" s="30"/>
      <c r="M1218" s="32"/>
      <c r="N1218" s="33"/>
      <c r="O1218" s="33"/>
      <c r="R1218" s="40"/>
      <c r="S1218" s="40"/>
      <c r="T1218" s="40"/>
      <c r="U1218" s="40"/>
      <c r="V1218" s="40"/>
      <c r="W1218" s="40"/>
    </row>
    <row r="1219">
      <c r="F1219" s="30"/>
      <c r="G1219" s="30"/>
      <c r="H1219" s="30"/>
      <c r="I1219" s="30"/>
      <c r="J1219" s="30"/>
      <c r="K1219" s="30"/>
      <c r="L1219" s="30"/>
      <c r="M1219" s="32"/>
      <c r="N1219" s="33"/>
      <c r="O1219" s="58"/>
      <c r="R1219" s="40"/>
      <c r="S1219" s="40"/>
      <c r="T1219" s="40"/>
      <c r="U1219" s="40"/>
      <c r="V1219" s="40"/>
      <c r="W1219" s="40"/>
    </row>
    <row r="1220">
      <c r="F1220" s="30"/>
      <c r="G1220" s="30"/>
      <c r="H1220" s="30"/>
      <c r="I1220" s="30"/>
      <c r="J1220" s="30"/>
      <c r="K1220" s="30"/>
      <c r="L1220" s="30"/>
      <c r="M1220" s="32"/>
      <c r="N1220" s="33"/>
      <c r="O1220" s="64"/>
      <c r="R1220" s="40"/>
      <c r="S1220" s="40"/>
      <c r="T1220" s="40"/>
      <c r="U1220" s="40"/>
      <c r="V1220" s="40"/>
      <c r="W1220" s="40"/>
    </row>
    <row r="1221">
      <c r="F1221" s="30"/>
      <c r="G1221" s="30"/>
      <c r="H1221" s="30"/>
      <c r="I1221" s="30"/>
      <c r="J1221" s="30"/>
      <c r="K1221" s="30"/>
      <c r="L1221" s="30"/>
      <c r="M1221" s="32"/>
      <c r="N1221" s="33"/>
      <c r="O1221" s="33"/>
      <c r="R1221" s="40"/>
      <c r="S1221" s="40"/>
      <c r="T1221" s="40"/>
      <c r="U1221" s="40"/>
      <c r="V1221" s="40"/>
      <c r="W1221" s="40"/>
    </row>
    <row r="1222">
      <c r="F1222" s="30"/>
      <c r="G1222" s="30"/>
      <c r="H1222" s="30"/>
      <c r="I1222" s="30"/>
      <c r="J1222" s="30"/>
      <c r="K1222" s="30"/>
      <c r="L1222" s="30"/>
      <c r="M1222" s="32"/>
      <c r="N1222" s="33"/>
      <c r="O1222" s="33"/>
      <c r="R1222" s="40"/>
      <c r="S1222" s="40"/>
      <c r="T1222" s="40"/>
      <c r="U1222" s="40"/>
      <c r="V1222" s="40"/>
      <c r="W1222" s="40"/>
    </row>
    <row r="1223">
      <c r="F1223" s="30"/>
      <c r="G1223" s="30"/>
      <c r="H1223" s="30"/>
      <c r="I1223" s="30"/>
      <c r="J1223" s="30"/>
      <c r="K1223" s="30"/>
      <c r="L1223" s="30"/>
      <c r="M1223" s="32"/>
      <c r="N1223" s="33"/>
      <c r="O1223" s="58"/>
      <c r="R1223" s="40"/>
      <c r="S1223" s="40"/>
      <c r="T1223" s="40"/>
      <c r="U1223" s="40"/>
      <c r="V1223" s="40"/>
      <c r="W1223" s="40"/>
    </row>
    <row r="1224">
      <c r="F1224" s="30"/>
      <c r="G1224" s="30"/>
      <c r="H1224" s="30"/>
      <c r="I1224" s="30"/>
      <c r="J1224" s="30"/>
      <c r="K1224" s="30"/>
      <c r="L1224" s="30"/>
      <c r="M1224" s="32"/>
      <c r="N1224" s="33"/>
      <c r="O1224" s="33"/>
      <c r="R1224" s="40"/>
      <c r="S1224" s="40"/>
      <c r="T1224" s="40"/>
      <c r="U1224" s="40"/>
      <c r="V1224" s="40"/>
      <c r="W1224" s="40"/>
    </row>
    <row r="1225">
      <c r="F1225" s="30"/>
      <c r="G1225" s="30"/>
      <c r="H1225" s="30"/>
      <c r="I1225" s="30"/>
      <c r="J1225" s="30"/>
      <c r="K1225" s="30"/>
      <c r="L1225" s="30"/>
      <c r="M1225" s="32"/>
      <c r="N1225" s="33"/>
      <c r="O1225" s="64"/>
      <c r="R1225" s="40"/>
      <c r="S1225" s="40"/>
      <c r="T1225" s="40"/>
      <c r="U1225" s="40"/>
      <c r="V1225" s="40"/>
      <c r="W1225" s="40"/>
    </row>
    <row r="1226">
      <c r="F1226" s="30"/>
      <c r="G1226" s="30"/>
      <c r="H1226" s="30"/>
      <c r="I1226" s="30"/>
      <c r="J1226" s="30"/>
      <c r="K1226" s="30"/>
      <c r="L1226" s="30"/>
      <c r="M1226" s="32"/>
      <c r="N1226" s="33"/>
      <c r="O1226" s="33"/>
      <c r="R1226" s="40"/>
      <c r="S1226" s="40"/>
      <c r="T1226" s="40"/>
      <c r="U1226" s="40"/>
      <c r="V1226" s="40"/>
      <c r="W1226" s="40"/>
    </row>
    <row r="1227">
      <c r="F1227" s="30"/>
      <c r="G1227" s="30"/>
      <c r="H1227" s="30"/>
      <c r="I1227" s="30"/>
      <c r="J1227" s="30"/>
      <c r="K1227" s="30"/>
      <c r="L1227" s="30"/>
      <c r="M1227" s="32"/>
      <c r="N1227" s="33"/>
      <c r="O1227" s="33"/>
      <c r="R1227" s="40"/>
      <c r="S1227" s="40"/>
      <c r="T1227" s="40"/>
      <c r="U1227" s="40"/>
      <c r="V1227" s="40"/>
      <c r="W1227" s="40"/>
    </row>
    <row r="1228">
      <c r="F1228" s="30"/>
      <c r="G1228" s="30"/>
      <c r="H1228" s="30"/>
      <c r="I1228" s="30"/>
      <c r="J1228" s="30"/>
      <c r="K1228" s="30"/>
      <c r="L1228" s="30"/>
      <c r="M1228" s="32"/>
      <c r="N1228" s="33"/>
      <c r="O1228" s="33"/>
      <c r="R1228" s="40"/>
      <c r="S1228" s="40"/>
      <c r="T1228" s="40"/>
      <c r="U1228" s="40"/>
      <c r="V1228" s="40"/>
      <c r="W1228" s="40"/>
    </row>
    <row r="1229">
      <c r="F1229" s="30"/>
      <c r="G1229" s="30"/>
      <c r="H1229" s="30"/>
      <c r="I1229" s="30"/>
      <c r="J1229" s="30"/>
      <c r="K1229" s="30"/>
      <c r="L1229" s="30"/>
      <c r="M1229" s="32"/>
      <c r="N1229" s="33"/>
      <c r="O1229" s="58"/>
      <c r="R1229" s="40"/>
      <c r="S1229" s="40"/>
      <c r="T1229" s="40"/>
      <c r="U1229" s="40"/>
      <c r="V1229" s="40"/>
      <c r="W1229" s="40"/>
    </row>
    <row r="1230">
      <c r="F1230" s="30"/>
      <c r="G1230" s="30"/>
      <c r="H1230" s="30"/>
      <c r="I1230" s="30"/>
      <c r="J1230" s="30"/>
      <c r="K1230" s="30"/>
      <c r="L1230" s="30"/>
      <c r="M1230" s="32"/>
      <c r="N1230" s="33"/>
      <c r="O1230" s="33"/>
      <c r="R1230" s="40"/>
      <c r="S1230" s="40"/>
      <c r="T1230" s="40"/>
      <c r="U1230" s="40"/>
      <c r="V1230" s="40"/>
      <c r="W1230" s="40"/>
    </row>
    <row r="1231">
      <c r="F1231" s="30"/>
      <c r="G1231" s="30"/>
      <c r="H1231" s="30"/>
      <c r="I1231" s="30"/>
      <c r="J1231" s="30"/>
      <c r="K1231" s="30"/>
      <c r="L1231" s="30"/>
      <c r="M1231" s="32"/>
      <c r="N1231" s="33"/>
      <c r="O1231" s="33"/>
      <c r="R1231" s="40"/>
      <c r="S1231" s="40"/>
      <c r="T1231" s="40"/>
      <c r="U1231" s="40"/>
      <c r="V1231" s="40"/>
      <c r="W1231" s="40"/>
    </row>
    <row r="1232">
      <c r="F1232" s="30"/>
      <c r="G1232" s="30"/>
      <c r="H1232" s="30"/>
      <c r="I1232" s="30"/>
      <c r="J1232" s="30"/>
      <c r="K1232" s="30"/>
      <c r="L1232" s="30"/>
      <c r="M1232" s="32"/>
      <c r="N1232" s="33"/>
      <c r="O1232" s="58"/>
      <c r="R1232" s="40"/>
      <c r="S1232" s="40"/>
      <c r="T1232" s="40"/>
      <c r="U1232" s="40"/>
      <c r="V1232" s="40"/>
      <c r="W1232" s="40"/>
    </row>
    <row r="1233">
      <c r="F1233" s="30"/>
      <c r="G1233" s="30"/>
      <c r="H1233" s="30"/>
      <c r="I1233" s="30"/>
      <c r="J1233" s="30"/>
      <c r="K1233" s="30"/>
      <c r="L1233" s="30"/>
      <c r="M1233" s="32"/>
      <c r="N1233" s="33"/>
      <c r="O1233" s="64"/>
      <c r="R1233" s="40"/>
      <c r="S1233" s="40"/>
      <c r="T1233" s="40"/>
      <c r="U1233" s="40"/>
      <c r="V1233" s="40"/>
      <c r="W1233" s="40"/>
    </row>
    <row r="1234">
      <c r="F1234" s="30"/>
      <c r="G1234" s="30"/>
      <c r="H1234" s="30"/>
      <c r="I1234" s="30"/>
      <c r="J1234" s="30"/>
      <c r="K1234" s="30"/>
      <c r="L1234" s="30"/>
      <c r="M1234" s="32"/>
      <c r="N1234" s="33"/>
      <c r="O1234" s="33"/>
      <c r="R1234" s="40"/>
      <c r="S1234" s="40"/>
      <c r="T1234" s="40"/>
      <c r="U1234" s="40"/>
      <c r="V1234" s="40"/>
      <c r="W1234" s="40"/>
    </row>
    <row r="1235">
      <c r="F1235" s="30"/>
      <c r="G1235" s="30"/>
      <c r="H1235" s="30"/>
      <c r="I1235" s="30"/>
      <c r="J1235" s="30"/>
      <c r="K1235" s="30"/>
      <c r="L1235" s="30"/>
      <c r="M1235" s="32"/>
      <c r="N1235" s="33"/>
      <c r="O1235" s="33"/>
      <c r="R1235" s="40"/>
      <c r="S1235" s="40"/>
      <c r="T1235" s="40"/>
      <c r="U1235" s="40"/>
      <c r="V1235" s="40"/>
      <c r="W1235" s="40"/>
    </row>
    <row r="1236">
      <c r="F1236" s="30"/>
      <c r="G1236" s="30"/>
      <c r="H1236" s="30"/>
      <c r="I1236" s="30"/>
      <c r="J1236" s="30"/>
      <c r="K1236" s="30"/>
      <c r="L1236" s="30"/>
      <c r="M1236" s="32"/>
      <c r="N1236" s="33"/>
      <c r="O1236" s="33"/>
      <c r="R1236" s="40"/>
      <c r="S1236" s="40"/>
      <c r="T1236" s="40"/>
      <c r="U1236" s="40"/>
      <c r="V1236" s="40"/>
      <c r="W1236" s="40"/>
    </row>
    <row r="1237">
      <c r="F1237" s="30"/>
      <c r="G1237" s="30"/>
      <c r="H1237" s="30"/>
      <c r="I1237" s="30"/>
      <c r="J1237" s="30"/>
      <c r="K1237" s="30"/>
      <c r="L1237" s="30"/>
      <c r="M1237" s="32"/>
      <c r="N1237" s="33"/>
      <c r="O1237" s="58"/>
      <c r="R1237" s="40"/>
      <c r="S1237" s="40"/>
      <c r="T1237" s="40"/>
      <c r="U1237" s="40"/>
      <c r="V1237" s="40"/>
      <c r="W1237" s="40"/>
    </row>
    <row r="1238">
      <c r="F1238" s="30"/>
      <c r="G1238" s="30"/>
      <c r="H1238" s="30"/>
      <c r="I1238" s="30"/>
      <c r="J1238" s="30"/>
      <c r="K1238" s="30"/>
      <c r="L1238" s="30"/>
      <c r="M1238" s="32"/>
      <c r="N1238" s="33"/>
      <c r="O1238" s="33"/>
      <c r="R1238" s="40"/>
      <c r="S1238" s="40"/>
      <c r="T1238" s="40"/>
      <c r="U1238" s="40"/>
      <c r="V1238" s="40"/>
      <c r="W1238" s="40"/>
    </row>
    <row r="1239">
      <c r="F1239" s="30"/>
      <c r="G1239" s="30"/>
      <c r="H1239" s="30"/>
      <c r="I1239" s="30"/>
      <c r="J1239" s="30"/>
      <c r="K1239" s="30"/>
      <c r="L1239" s="30"/>
      <c r="M1239" s="32"/>
      <c r="N1239" s="33"/>
      <c r="O1239" s="33"/>
      <c r="R1239" s="40"/>
      <c r="S1239" s="40"/>
      <c r="T1239" s="40"/>
      <c r="U1239" s="40"/>
      <c r="V1239" s="40"/>
      <c r="W1239" s="40"/>
    </row>
    <row r="1240">
      <c r="F1240" s="30"/>
      <c r="G1240" s="30"/>
      <c r="H1240" s="30"/>
      <c r="I1240" s="30"/>
      <c r="J1240" s="30"/>
      <c r="K1240" s="30"/>
      <c r="L1240" s="30"/>
      <c r="M1240" s="32"/>
      <c r="N1240" s="33"/>
      <c r="O1240" s="33"/>
      <c r="R1240" s="40"/>
      <c r="S1240" s="40"/>
      <c r="T1240" s="40"/>
      <c r="U1240" s="40"/>
      <c r="V1240" s="40"/>
      <c r="W1240" s="40"/>
    </row>
    <row r="1241">
      <c r="F1241" s="30"/>
      <c r="G1241" s="30"/>
      <c r="H1241" s="30"/>
      <c r="I1241" s="30"/>
      <c r="J1241" s="30"/>
      <c r="K1241" s="30"/>
      <c r="L1241" s="30"/>
      <c r="M1241" s="32"/>
      <c r="N1241" s="33"/>
      <c r="O1241" s="33"/>
      <c r="R1241" s="40"/>
      <c r="S1241" s="40"/>
      <c r="T1241" s="40"/>
      <c r="U1241" s="40"/>
      <c r="V1241" s="40"/>
      <c r="W1241" s="40"/>
    </row>
    <row r="1242">
      <c r="F1242" s="30"/>
      <c r="G1242" s="30"/>
      <c r="H1242" s="30"/>
      <c r="I1242" s="30"/>
      <c r="J1242" s="30"/>
      <c r="K1242" s="30"/>
      <c r="L1242" s="30"/>
      <c r="M1242" s="32"/>
      <c r="N1242" s="33"/>
      <c r="O1242" s="58"/>
      <c r="R1242" s="40"/>
      <c r="S1242" s="40"/>
      <c r="T1242" s="40"/>
      <c r="U1242" s="40"/>
      <c r="V1242" s="40"/>
      <c r="W1242" s="40"/>
    </row>
    <row r="1243">
      <c r="F1243" s="30"/>
      <c r="G1243" s="30"/>
      <c r="H1243" s="30"/>
      <c r="I1243" s="30"/>
      <c r="J1243" s="30"/>
      <c r="K1243" s="30"/>
      <c r="L1243" s="30"/>
      <c r="M1243" s="32"/>
      <c r="N1243" s="33"/>
      <c r="O1243" s="33"/>
      <c r="R1243" s="40"/>
      <c r="S1243" s="40"/>
      <c r="T1243" s="40"/>
      <c r="U1243" s="40"/>
      <c r="V1243" s="40"/>
      <c r="W1243" s="40"/>
    </row>
    <row r="1244">
      <c r="F1244" s="30"/>
      <c r="G1244" s="30"/>
      <c r="H1244" s="30"/>
      <c r="I1244" s="30"/>
      <c r="J1244" s="30"/>
      <c r="K1244" s="30"/>
      <c r="L1244" s="30"/>
      <c r="M1244" s="32"/>
      <c r="N1244" s="33"/>
      <c r="O1244" s="33"/>
      <c r="R1244" s="40"/>
      <c r="S1244" s="40"/>
      <c r="T1244" s="40"/>
      <c r="U1244" s="40"/>
      <c r="V1244" s="40"/>
      <c r="W1244" s="40"/>
    </row>
    <row r="1245">
      <c r="F1245" s="30"/>
      <c r="G1245" s="30"/>
      <c r="H1245" s="30"/>
      <c r="I1245" s="30"/>
      <c r="J1245" s="30"/>
      <c r="K1245" s="30"/>
      <c r="L1245" s="30"/>
      <c r="M1245" s="32"/>
      <c r="N1245" s="33"/>
      <c r="O1245" s="33"/>
      <c r="R1245" s="40"/>
      <c r="S1245" s="40"/>
      <c r="T1245" s="40"/>
      <c r="U1245" s="40"/>
      <c r="V1245" s="40"/>
      <c r="W1245" s="40"/>
    </row>
    <row r="1246">
      <c r="F1246" s="30"/>
      <c r="G1246" s="30"/>
      <c r="H1246" s="30"/>
      <c r="I1246" s="30"/>
      <c r="J1246" s="30"/>
      <c r="K1246" s="30"/>
      <c r="L1246" s="30"/>
      <c r="M1246" s="32"/>
      <c r="N1246" s="33"/>
      <c r="O1246" s="33"/>
      <c r="R1246" s="40"/>
      <c r="S1246" s="40"/>
      <c r="T1246" s="40"/>
      <c r="U1246" s="40"/>
      <c r="V1246" s="40"/>
      <c r="W1246" s="40"/>
    </row>
    <row r="1247">
      <c r="F1247" s="30"/>
      <c r="G1247" s="30"/>
      <c r="H1247" s="30"/>
      <c r="I1247" s="30"/>
      <c r="J1247" s="30"/>
      <c r="K1247" s="30"/>
      <c r="L1247" s="30"/>
      <c r="M1247" s="32"/>
      <c r="N1247" s="33"/>
      <c r="O1247" s="33"/>
      <c r="R1247" s="40"/>
      <c r="S1247" s="40"/>
      <c r="T1247" s="40"/>
      <c r="U1247" s="40"/>
      <c r="V1247" s="40"/>
      <c r="W1247" s="40"/>
    </row>
    <row r="1248">
      <c r="F1248" s="30"/>
      <c r="G1248" s="30"/>
      <c r="H1248" s="30"/>
      <c r="I1248" s="30"/>
      <c r="J1248" s="30"/>
      <c r="K1248" s="30"/>
      <c r="L1248" s="30"/>
      <c r="M1248" s="32"/>
      <c r="N1248" s="33"/>
      <c r="O1248" s="33"/>
      <c r="R1248" s="40"/>
      <c r="S1248" s="40"/>
      <c r="T1248" s="40"/>
      <c r="U1248" s="40"/>
      <c r="V1248" s="40"/>
      <c r="W1248" s="40"/>
    </row>
    <row r="1249">
      <c r="F1249" s="30"/>
      <c r="G1249" s="30"/>
      <c r="H1249" s="30"/>
      <c r="I1249" s="30"/>
      <c r="J1249" s="30"/>
      <c r="K1249" s="30"/>
      <c r="L1249" s="30"/>
      <c r="M1249" s="32"/>
      <c r="N1249" s="33"/>
      <c r="O1249" s="33"/>
      <c r="R1249" s="40"/>
      <c r="S1249" s="40"/>
      <c r="T1249" s="40"/>
      <c r="U1249" s="40"/>
      <c r="V1249" s="40"/>
      <c r="W1249" s="40"/>
    </row>
    <row r="1250">
      <c r="F1250" s="30"/>
      <c r="G1250" s="30"/>
      <c r="H1250" s="30"/>
      <c r="I1250" s="30"/>
      <c r="J1250" s="30"/>
      <c r="K1250" s="30"/>
      <c r="L1250" s="30"/>
      <c r="M1250" s="32"/>
      <c r="N1250" s="33"/>
      <c r="O1250" s="33"/>
      <c r="R1250" s="40"/>
      <c r="S1250" s="40"/>
      <c r="T1250" s="40"/>
      <c r="U1250" s="40"/>
      <c r="V1250" s="40"/>
      <c r="W1250" s="40"/>
    </row>
    <row r="1251">
      <c r="F1251" s="30"/>
      <c r="G1251" s="30"/>
      <c r="H1251" s="30"/>
      <c r="I1251" s="30"/>
      <c r="J1251" s="30"/>
      <c r="K1251" s="30"/>
      <c r="L1251" s="30"/>
      <c r="M1251" s="32"/>
      <c r="N1251" s="33"/>
      <c r="O1251" s="33"/>
      <c r="R1251" s="40"/>
      <c r="S1251" s="40"/>
      <c r="T1251" s="40"/>
      <c r="U1251" s="40"/>
      <c r="V1251" s="40"/>
      <c r="W1251" s="40"/>
    </row>
    <row r="1252">
      <c r="F1252" s="30"/>
      <c r="G1252" s="30"/>
      <c r="H1252" s="30"/>
      <c r="I1252" s="30"/>
      <c r="J1252" s="30"/>
      <c r="K1252" s="30"/>
      <c r="L1252" s="30"/>
      <c r="M1252" s="32"/>
      <c r="N1252" s="33"/>
      <c r="O1252" s="33"/>
      <c r="R1252" s="40"/>
      <c r="S1252" s="40"/>
      <c r="T1252" s="40"/>
      <c r="U1252" s="40"/>
      <c r="V1252" s="40"/>
      <c r="W1252" s="40"/>
    </row>
    <row r="1253">
      <c r="F1253" s="30"/>
      <c r="G1253" s="30"/>
      <c r="H1253" s="30"/>
      <c r="I1253" s="30"/>
      <c r="J1253" s="30"/>
      <c r="K1253" s="30"/>
      <c r="L1253" s="30"/>
      <c r="M1253" s="32"/>
      <c r="N1253" s="33"/>
      <c r="O1253" s="64"/>
      <c r="R1253" s="40"/>
      <c r="S1253" s="40"/>
      <c r="T1253" s="40"/>
      <c r="U1253" s="40"/>
      <c r="V1253" s="40"/>
      <c r="W1253" s="40"/>
    </row>
    <row r="1254">
      <c r="F1254" s="30"/>
      <c r="G1254" s="30"/>
      <c r="H1254" s="30"/>
      <c r="I1254" s="30"/>
      <c r="J1254" s="30"/>
      <c r="K1254" s="30"/>
      <c r="L1254" s="30"/>
      <c r="M1254" s="32"/>
      <c r="N1254" s="33"/>
      <c r="O1254" s="33"/>
      <c r="R1254" s="40"/>
      <c r="S1254" s="40"/>
      <c r="T1254" s="40"/>
      <c r="U1254" s="40"/>
      <c r="V1254" s="40"/>
      <c r="W1254" s="40"/>
    </row>
    <row r="1255">
      <c r="F1255" s="30"/>
      <c r="G1255" s="30"/>
      <c r="H1255" s="30"/>
      <c r="I1255" s="30"/>
      <c r="J1255" s="30"/>
      <c r="K1255" s="30"/>
      <c r="L1255" s="30"/>
      <c r="M1255" s="32"/>
      <c r="N1255" s="33"/>
      <c r="O1255" s="33"/>
      <c r="R1255" s="40"/>
      <c r="S1255" s="40"/>
      <c r="T1255" s="40"/>
      <c r="U1255" s="40"/>
      <c r="V1255" s="40"/>
      <c r="W1255" s="40"/>
    </row>
    <row r="1256">
      <c r="F1256" s="30"/>
      <c r="G1256" s="30"/>
      <c r="H1256" s="30"/>
      <c r="I1256" s="30"/>
      <c r="J1256" s="30"/>
      <c r="K1256" s="30"/>
      <c r="L1256" s="30"/>
      <c r="M1256" s="32"/>
      <c r="N1256" s="33"/>
      <c r="O1256" s="64"/>
      <c r="R1256" s="40"/>
      <c r="S1256" s="40"/>
      <c r="T1256" s="40"/>
      <c r="U1256" s="40"/>
      <c r="V1256" s="40"/>
      <c r="W1256" s="40"/>
    </row>
    <row r="1257">
      <c r="F1257" s="30"/>
      <c r="G1257" s="30"/>
      <c r="H1257" s="30"/>
      <c r="I1257" s="30"/>
      <c r="J1257" s="30"/>
      <c r="K1257" s="30"/>
      <c r="L1257" s="30"/>
      <c r="M1257" s="32"/>
      <c r="N1257" s="33"/>
      <c r="O1257" s="33"/>
      <c r="R1257" s="40"/>
      <c r="S1257" s="40"/>
      <c r="T1257" s="40"/>
      <c r="U1257" s="40"/>
      <c r="V1257" s="40"/>
      <c r="W1257" s="40"/>
    </row>
    <row r="1258">
      <c r="F1258" s="30"/>
      <c r="G1258" s="30"/>
      <c r="H1258" s="30"/>
      <c r="I1258" s="30"/>
      <c r="J1258" s="30"/>
      <c r="K1258" s="30"/>
      <c r="L1258" s="30"/>
      <c r="M1258" s="32"/>
      <c r="N1258" s="33"/>
      <c r="O1258" s="33"/>
      <c r="R1258" s="40"/>
      <c r="S1258" s="40"/>
      <c r="T1258" s="40"/>
      <c r="U1258" s="40"/>
      <c r="V1258" s="40"/>
      <c r="W1258" s="40"/>
    </row>
    <row r="1259">
      <c r="F1259" s="30"/>
      <c r="G1259" s="30"/>
      <c r="H1259" s="30"/>
      <c r="I1259" s="30"/>
      <c r="J1259" s="30"/>
      <c r="K1259" s="30"/>
      <c r="L1259" s="30"/>
      <c r="M1259" s="32"/>
      <c r="N1259" s="33"/>
      <c r="O1259" s="33"/>
      <c r="R1259" s="40"/>
      <c r="S1259" s="40"/>
      <c r="T1259" s="40"/>
      <c r="U1259" s="40"/>
      <c r="V1259" s="40"/>
      <c r="W1259" s="40"/>
    </row>
    <row r="1260">
      <c r="F1260" s="30"/>
      <c r="G1260" s="30"/>
      <c r="H1260" s="30"/>
      <c r="I1260" s="30"/>
      <c r="J1260" s="30"/>
      <c r="K1260" s="30"/>
      <c r="L1260" s="30"/>
      <c r="M1260" s="32"/>
      <c r="N1260" s="33"/>
      <c r="O1260" s="33"/>
      <c r="R1260" s="40"/>
      <c r="S1260" s="40"/>
      <c r="T1260" s="40"/>
      <c r="U1260" s="40"/>
      <c r="V1260" s="40"/>
      <c r="W1260" s="40"/>
    </row>
    <row r="1261">
      <c r="F1261" s="30"/>
      <c r="G1261" s="30"/>
      <c r="H1261" s="30"/>
      <c r="I1261" s="30"/>
      <c r="J1261" s="30"/>
      <c r="K1261" s="30"/>
      <c r="L1261" s="30"/>
      <c r="M1261" s="32"/>
      <c r="N1261" s="33"/>
      <c r="O1261" s="33"/>
      <c r="R1261" s="40"/>
      <c r="S1261" s="40"/>
      <c r="T1261" s="40"/>
      <c r="U1261" s="40"/>
      <c r="V1261" s="40"/>
      <c r="W1261" s="40"/>
    </row>
    <row r="1262">
      <c r="F1262" s="30"/>
      <c r="G1262" s="30"/>
      <c r="H1262" s="30"/>
      <c r="I1262" s="30"/>
      <c r="J1262" s="30"/>
      <c r="K1262" s="30"/>
      <c r="L1262" s="30"/>
      <c r="M1262" s="32"/>
      <c r="N1262" s="33"/>
      <c r="O1262" s="33"/>
      <c r="R1262" s="40"/>
      <c r="S1262" s="40"/>
      <c r="T1262" s="40"/>
      <c r="U1262" s="40"/>
      <c r="V1262" s="40"/>
      <c r="W1262" s="40"/>
    </row>
    <row r="1263">
      <c r="F1263" s="30"/>
      <c r="G1263" s="30"/>
      <c r="H1263" s="30"/>
      <c r="I1263" s="30"/>
      <c r="J1263" s="30"/>
      <c r="K1263" s="30"/>
      <c r="L1263" s="30"/>
      <c r="M1263" s="32"/>
      <c r="N1263" s="33"/>
      <c r="O1263" s="58"/>
      <c r="R1263" s="40"/>
      <c r="S1263" s="40"/>
      <c r="T1263" s="40"/>
      <c r="U1263" s="40"/>
      <c r="V1263" s="40"/>
      <c r="W1263" s="40"/>
    </row>
    <row r="1264">
      <c r="F1264" s="30"/>
      <c r="G1264" s="30"/>
      <c r="H1264" s="30"/>
      <c r="I1264" s="30"/>
      <c r="J1264" s="30"/>
      <c r="K1264" s="30"/>
      <c r="L1264" s="30"/>
      <c r="M1264" s="32"/>
      <c r="N1264" s="33"/>
      <c r="O1264" s="33"/>
      <c r="R1264" s="40"/>
      <c r="S1264" s="40"/>
      <c r="T1264" s="40"/>
      <c r="U1264" s="40"/>
      <c r="V1264" s="40"/>
      <c r="W1264" s="40"/>
    </row>
    <row r="1265">
      <c r="F1265" s="30"/>
      <c r="G1265" s="30"/>
      <c r="H1265" s="30"/>
      <c r="I1265" s="30"/>
      <c r="J1265" s="30"/>
      <c r="K1265" s="30"/>
      <c r="L1265" s="30"/>
      <c r="M1265" s="32"/>
      <c r="N1265" s="33"/>
      <c r="O1265" s="33"/>
      <c r="R1265" s="40"/>
      <c r="S1265" s="40"/>
      <c r="T1265" s="40"/>
      <c r="U1265" s="40"/>
      <c r="V1265" s="40"/>
      <c r="W1265" s="40"/>
    </row>
    <row r="1266">
      <c r="F1266" s="30"/>
      <c r="G1266" s="30"/>
      <c r="H1266" s="30"/>
      <c r="I1266" s="30"/>
      <c r="J1266" s="30"/>
      <c r="K1266" s="30"/>
      <c r="L1266" s="30"/>
      <c r="M1266" s="32"/>
      <c r="N1266" s="33"/>
      <c r="O1266" s="33"/>
      <c r="R1266" s="40"/>
      <c r="S1266" s="40"/>
      <c r="T1266" s="40"/>
      <c r="U1266" s="40"/>
      <c r="V1266" s="40"/>
      <c r="W1266" s="40"/>
    </row>
    <row r="1267">
      <c r="F1267" s="30"/>
      <c r="G1267" s="30"/>
      <c r="H1267" s="30"/>
      <c r="I1267" s="30"/>
      <c r="J1267" s="30"/>
      <c r="K1267" s="30"/>
      <c r="L1267" s="30"/>
      <c r="M1267" s="32"/>
      <c r="N1267" s="33"/>
      <c r="O1267" s="58"/>
      <c r="R1267" s="40"/>
      <c r="S1267" s="40"/>
      <c r="T1267" s="40"/>
      <c r="U1267" s="40"/>
      <c r="V1267" s="40"/>
      <c r="W1267" s="40"/>
    </row>
    <row r="1268">
      <c r="F1268" s="30"/>
      <c r="G1268" s="30"/>
      <c r="H1268" s="30"/>
      <c r="I1268" s="30"/>
      <c r="J1268" s="30"/>
      <c r="K1268" s="30"/>
      <c r="L1268" s="30"/>
      <c r="M1268" s="32"/>
      <c r="N1268" s="33"/>
      <c r="O1268" s="33"/>
      <c r="R1268" s="40"/>
      <c r="S1268" s="40"/>
      <c r="T1268" s="40"/>
      <c r="U1268" s="40"/>
      <c r="V1268" s="40"/>
      <c r="W1268" s="40"/>
    </row>
    <row r="1269">
      <c r="F1269" s="30"/>
      <c r="G1269" s="30"/>
      <c r="H1269" s="30"/>
      <c r="I1269" s="30"/>
      <c r="J1269" s="30"/>
      <c r="K1269" s="30"/>
      <c r="L1269" s="30"/>
      <c r="M1269" s="32"/>
      <c r="N1269" s="33"/>
      <c r="O1269" s="64"/>
      <c r="R1269" s="40"/>
      <c r="S1269" s="40"/>
      <c r="T1269" s="40"/>
      <c r="U1269" s="40"/>
      <c r="V1269" s="40"/>
      <c r="W1269" s="40"/>
    </row>
    <row r="1270">
      <c r="F1270" s="30"/>
      <c r="G1270" s="30"/>
      <c r="H1270" s="30"/>
      <c r="I1270" s="30"/>
      <c r="J1270" s="30"/>
      <c r="K1270" s="30"/>
      <c r="L1270" s="30"/>
      <c r="M1270" s="32"/>
      <c r="N1270" s="33"/>
      <c r="O1270" s="33"/>
      <c r="R1270" s="40"/>
      <c r="S1270" s="40"/>
      <c r="T1270" s="40"/>
      <c r="U1270" s="40"/>
      <c r="V1270" s="40"/>
      <c r="W1270" s="40"/>
    </row>
    <row r="1271">
      <c r="F1271" s="30"/>
      <c r="G1271" s="30"/>
      <c r="H1271" s="30"/>
      <c r="I1271" s="30"/>
      <c r="J1271" s="30"/>
      <c r="K1271" s="30"/>
      <c r="L1271" s="30"/>
      <c r="M1271" s="32"/>
      <c r="N1271" s="33"/>
      <c r="O1271" s="64"/>
      <c r="R1271" s="40"/>
      <c r="S1271" s="40"/>
      <c r="T1271" s="40"/>
      <c r="U1271" s="40"/>
      <c r="V1271" s="40"/>
      <c r="W1271" s="40"/>
    </row>
    <row r="1272">
      <c r="F1272" s="30"/>
      <c r="G1272" s="30"/>
      <c r="H1272" s="30"/>
      <c r="I1272" s="30"/>
      <c r="J1272" s="30"/>
      <c r="K1272" s="30"/>
      <c r="L1272" s="30"/>
      <c r="M1272" s="32"/>
      <c r="N1272" s="33"/>
      <c r="O1272" s="33"/>
      <c r="R1272" s="40"/>
      <c r="S1272" s="40"/>
      <c r="T1272" s="40"/>
      <c r="U1272" s="40"/>
      <c r="V1272" s="40"/>
      <c r="W1272" s="40"/>
    </row>
    <row r="1273">
      <c r="F1273" s="30"/>
      <c r="G1273" s="30"/>
      <c r="H1273" s="30"/>
      <c r="I1273" s="30"/>
      <c r="J1273" s="30"/>
      <c r="K1273" s="30"/>
      <c r="L1273" s="30"/>
      <c r="M1273" s="32"/>
      <c r="N1273" s="33"/>
      <c r="O1273" s="33"/>
      <c r="R1273" s="40"/>
      <c r="S1273" s="40"/>
      <c r="T1273" s="40"/>
      <c r="U1273" s="40"/>
      <c r="V1273" s="40"/>
      <c r="W1273" s="40"/>
    </row>
    <row r="1274">
      <c r="F1274" s="30"/>
      <c r="G1274" s="30"/>
      <c r="H1274" s="30"/>
      <c r="I1274" s="30"/>
      <c r="J1274" s="30"/>
      <c r="K1274" s="30"/>
      <c r="L1274" s="30"/>
      <c r="M1274" s="32"/>
      <c r="N1274" s="33"/>
      <c r="O1274" s="33"/>
      <c r="R1274" s="40"/>
      <c r="S1274" s="40"/>
      <c r="T1274" s="40"/>
      <c r="U1274" s="40"/>
      <c r="V1274" s="40"/>
      <c r="W1274" s="40"/>
    </row>
    <row r="1275">
      <c r="F1275" s="30"/>
      <c r="G1275" s="30"/>
      <c r="H1275" s="30"/>
      <c r="I1275" s="30"/>
      <c r="J1275" s="30"/>
      <c r="K1275" s="30"/>
      <c r="L1275" s="30"/>
      <c r="M1275" s="32"/>
      <c r="N1275" s="33"/>
      <c r="O1275" s="33"/>
      <c r="R1275" s="40"/>
      <c r="S1275" s="40"/>
      <c r="T1275" s="40"/>
      <c r="U1275" s="40"/>
      <c r="V1275" s="40"/>
      <c r="W1275" s="40"/>
    </row>
    <row r="1276">
      <c r="F1276" s="30"/>
      <c r="G1276" s="30"/>
      <c r="H1276" s="30"/>
      <c r="I1276" s="30"/>
      <c r="J1276" s="30"/>
      <c r="K1276" s="30"/>
      <c r="L1276" s="30"/>
      <c r="M1276" s="32"/>
      <c r="N1276" s="33"/>
      <c r="O1276" s="33"/>
      <c r="R1276" s="40"/>
      <c r="S1276" s="40"/>
      <c r="T1276" s="40"/>
      <c r="U1276" s="40"/>
      <c r="V1276" s="40"/>
      <c r="W1276" s="40"/>
    </row>
    <row r="1277">
      <c r="F1277" s="30"/>
      <c r="G1277" s="30"/>
      <c r="H1277" s="30"/>
      <c r="I1277" s="30"/>
      <c r="J1277" s="30"/>
      <c r="K1277" s="30"/>
      <c r="L1277" s="30"/>
      <c r="M1277" s="32"/>
      <c r="N1277" s="33"/>
      <c r="O1277" s="33"/>
      <c r="R1277" s="40"/>
      <c r="S1277" s="40"/>
      <c r="T1277" s="40"/>
      <c r="U1277" s="40"/>
      <c r="V1277" s="40"/>
      <c r="W1277" s="40"/>
    </row>
    <row r="1278">
      <c r="F1278" s="30"/>
      <c r="G1278" s="30"/>
      <c r="H1278" s="30"/>
      <c r="I1278" s="30"/>
      <c r="J1278" s="30"/>
      <c r="K1278" s="30"/>
      <c r="L1278" s="30"/>
      <c r="M1278" s="32"/>
      <c r="N1278" s="33"/>
      <c r="O1278" s="58"/>
      <c r="R1278" s="40"/>
      <c r="S1278" s="40"/>
      <c r="T1278" s="40"/>
      <c r="U1278" s="40"/>
      <c r="V1278" s="40"/>
      <c r="W1278" s="40"/>
    </row>
    <row r="1279">
      <c r="F1279" s="30"/>
      <c r="G1279" s="30"/>
      <c r="H1279" s="30"/>
      <c r="I1279" s="30"/>
      <c r="J1279" s="30"/>
      <c r="K1279" s="30"/>
      <c r="L1279" s="30"/>
      <c r="M1279" s="32"/>
      <c r="N1279" s="33"/>
      <c r="O1279" s="33"/>
      <c r="R1279" s="40"/>
      <c r="S1279" s="40"/>
      <c r="T1279" s="40"/>
      <c r="U1279" s="40"/>
      <c r="V1279" s="40"/>
      <c r="W1279" s="40"/>
    </row>
    <row r="1280">
      <c r="F1280" s="30"/>
      <c r="G1280" s="30"/>
      <c r="H1280" s="30"/>
      <c r="I1280" s="30"/>
      <c r="J1280" s="30"/>
      <c r="K1280" s="30"/>
      <c r="L1280" s="30"/>
      <c r="M1280" s="32"/>
      <c r="N1280" s="33"/>
      <c r="O1280" s="58"/>
      <c r="R1280" s="40"/>
      <c r="S1280" s="40"/>
      <c r="T1280" s="40"/>
      <c r="U1280" s="40"/>
      <c r="V1280" s="40"/>
      <c r="W1280" s="40"/>
    </row>
    <row r="1281">
      <c r="F1281" s="30"/>
      <c r="G1281" s="30"/>
      <c r="H1281" s="30"/>
      <c r="I1281" s="30"/>
      <c r="J1281" s="30"/>
      <c r="K1281" s="30"/>
      <c r="L1281" s="30"/>
      <c r="M1281" s="32"/>
      <c r="N1281" s="33"/>
      <c r="O1281" s="64"/>
      <c r="R1281" s="40"/>
      <c r="S1281" s="40"/>
      <c r="T1281" s="40"/>
      <c r="U1281" s="40"/>
      <c r="V1281" s="40"/>
      <c r="W1281" s="40"/>
    </row>
    <row r="1282">
      <c r="F1282" s="30"/>
      <c r="G1282" s="30"/>
      <c r="H1282" s="30"/>
      <c r="I1282" s="30"/>
      <c r="J1282" s="30"/>
      <c r="K1282" s="30"/>
      <c r="L1282" s="30"/>
      <c r="M1282" s="32"/>
      <c r="N1282" s="33"/>
      <c r="O1282" s="33"/>
      <c r="R1282" s="40"/>
      <c r="S1282" s="40"/>
      <c r="T1282" s="40"/>
      <c r="U1282" s="40"/>
      <c r="V1282" s="40"/>
      <c r="W1282" s="40"/>
    </row>
    <row r="1283">
      <c r="F1283" s="30"/>
      <c r="G1283" s="30"/>
      <c r="H1283" s="30"/>
      <c r="I1283" s="30"/>
      <c r="J1283" s="30"/>
      <c r="K1283" s="30"/>
      <c r="L1283" s="30"/>
      <c r="M1283" s="32"/>
      <c r="N1283" s="33"/>
      <c r="O1283" s="58"/>
      <c r="R1283" s="40"/>
      <c r="S1283" s="40"/>
      <c r="T1283" s="40"/>
      <c r="U1283" s="40"/>
      <c r="V1283" s="40"/>
      <c r="W1283" s="40"/>
    </row>
    <row r="1284">
      <c r="F1284" s="30"/>
      <c r="G1284" s="30"/>
      <c r="H1284" s="30"/>
      <c r="I1284" s="30"/>
      <c r="J1284" s="30"/>
      <c r="K1284" s="30"/>
      <c r="L1284" s="30"/>
      <c r="M1284" s="32"/>
      <c r="N1284" s="33"/>
      <c r="O1284" s="33"/>
      <c r="R1284" s="40"/>
      <c r="S1284" s="40"/>
      <c r="T1284" s="40"/>
      <c r="U1284" s="40"/>
      <c r="V1284" s="40"/>
      <c r="W1284" s="40"/>
    </row>
    <row r="1285">
      <c r="F1285" s="30"/>
      <c r="G1285" s="30"/>
      <c r="H1285" s="30"/>
      <c r="I1285" s="30"/>
      <c r="J1285" s="30"/>
      <c r="K1285" s="30"/>
      <c r="L1285" s="30"/>
      <c r="M1285" s="32"/>
      <c r="N1285" s="33"/>
      <c r="O1285" s="58"/>
      <c r="R1285" s="40"/>
      <c r="S1285" s="40"/>
      <c r="T1285" s="40"/>
      <c r="U1285" s="40"/>
      <c r="V1285" s="40"/>
      <c r="W1285" s="40"/>
    </row>
    <row r="1286">
      <c r="F1286" s="30"/>
      <c r="G1286" s="30"/>
      <c r="H1286" s="30"/>
      <c r="I1286" s="30"/>
      <c r="J1286" s="30"/>
      <c r="K1286" s="30"/>
      <c r="L1286" s="30"/>
      <c r="M1286" s="32"/>
      <c r="N1286" s="33"/>
      <c r="O1286" s="33"/>
      <c r="R1286" s="40"/>
      <c r="S1286" s="40"/>
      <c r="T1286" s="40"/>
      <c r="U1286" s="40"/>
      <c r="V1286" s="40"/>
      <c r="W1286" s="40"/>
    </row>
    <row r="1287">
      <c r="F1287" s="30"/>
      <c r="G1287" s="30"/>
      <c r="H1287" s="30"/>
      <c r="I1287" s="30"/>
      <c r="J1287" s="30"/>
      <c r="K1287" s="30"/>
      <c r="L1287" s="30"/>
      <c r="M1287" s="32"/>
      <c r="N1287" s="33"/>
      <c r="O1287" s="58"/>
      <c r="R1287" s="40"/>
      <c r="S1287" s="40"/>
      <c r="T1287" s="40"/>
      <c r="U1287" s="40"/>
      <c r="V1287" s="40"/>
      <c r="W1287" s="40"/>
    </row>
    <row r="1288">
      <c r="F1288" s="30"/>
      <c r="G1288" s="30"/>
      <c r="H1288" s="30"/>
      <c r="I1288" s="30"/>
      <c r="J1288" s="30"/>
      <c r="K1288" s="30"/>
      <c r="L1288" s="30"/>
      <c r="M1288" s="32"/>
      <c r="N1288" s="33"/>
      <c r="O1288" s="33"/>
      <c r="R1288" s="40"/>
      <c r="S1288" s="40"/>
      <c r="T1288" s="40"/>
      <c r="U1288" s="40"/>
      <c r="V1288" s="40"/>
      <c r="W1288" s="40"/>
    </row>
    <row r="1289">
      <c r="F1289" s="30"/>
      <c r="G1289" s="30"/>
      <c r="H1289" s="30"/>
      <c r="I1289" s="30"/>
      <c r="J1289" s="30"/>
      <c r="K1289" s="30"/>
      <c r="L1289" s="30"/>
      <c r="M1289" s="32"/>
      <c r="N1289" s="33"/>
      <c r="O1289" s="64"/>
      <c r="R1289" s="40"/>
      <c r="S1289" s="40"/>
      <c r="T1289" s="40"/>
      <c r="U1289" s="40"/>
      <c r="V1289" s="40"/>
      <c r="W1289" s="40"/>
    </row>
    <row r="1290">
      <c r="F1290" s="30"/>
      <c r="G1290" s="30"/>
      <c r="H1290" s="30"/>
      <c r="I1290" s="30"/>
      <c r="J1290" s="30"/>
      <c r="K1290" s="30"/>
      <c r="L1290" s="30"/>
      <c r="M1290" s="32"/>
      <c r="N1290" s="33"/>
      <c r="O1290" s="33"/>
      <c r="R1290" s="40"/>
      <c r="S1290" s="40"/>
      <c r="T1290" s="40"/>
      <c r="U1290" s="40"/>
      <c r="V1290" s="40"/>
      <c r="W1290" s="40"/>
    </row>
    <row r="1291">
      <c r="F1291" s="30"/>
      <c r="G1291" s="30"/>
      <c r="H1291" s="30"/>
      <c r="I1291" s="30"/>
      <c r="J1291" s="30"/>
      <c r="K1291" s="30"/>
      <c r="L1291" s="30"/>
      <c r="M1291" s="32"/>
      <c r="N1291" s="33"/>
      <c r="O1291" s="33"/>
      <c r="R1291" s="40"/>
      <c r="S1291" s="40"/>
      <c r="T1291" s="40"/>
      <c r="U1291" s="40"/>
      <c r="V1291" s="40"/>
      <c r="W1291" s="40"/>
    </row>
    <row r="1292">
      <c r="F1292" s="30"/>
      <c r="G1292" s="30"/>
      <c r="H1292" s="30"/>
      <c r="I1292" s="30"/>
      <c r="J1292" s="30"/>
      <c r="K1292" s="30"/>
      <c r="L1292" s="30"/>
      <c r="M1292" s="32"/>
      <c r="N1292" s="33"/>
      <c r="O1292" s="33"/>
      <c r="R1292" s="40"/>
      <c r="S1292" s="40"/>
      <c r="T1292" s="40"/>
      <c r="U1292" s="40"/>
      <c r="V1292" s="40"/>
      <c r="W1292" s="40"/>
    </row>
    <row r="1293">
      <c r="F1293" s="30"/>
      <c r="G1293" s="30"/>
      <c r="H1293" s="30"/>
      <c r="I1293" s="30"/>
      <c r="J1293" s="30"/>
      <c r="K1293" s="30"/>
      <c r="L1293" s="30"/>
      <c r="M1293" s="32"/>
      <c r="N1293" s="33"/>
      <c r="O1293" s="33"/>
      <c r="R1293" s="40"/>
      <c r="S1293" s="40"/>
      <c r="T1293" s="40"/>
      <c r="U1293" s="40"/>
      <c r="V1293" s="40"/>
      <c r="W1293" s="40"/>
    </row>
    <row r="1294">
      <c r="F1294" s="30"/>
      <c r="G1294" s="30"/>
      <c r="H1294" s="30"/>
      <c r="I1294" s="30"/>
      <c r="J1294" s="30"/>
      <c r="K1294" s="30"/>
      <c r="L1294" s="30"/>
      <c r="M1294" s="32"/>
      <c r="N1294" s="33"/>
      <c r="O1294" s="33"/>
      <c r="R1294" s="40"/>
      <c r="S1294" s="40"/>
      <c r="T1294" s="40"/>
      <c r="U1294" s="40"/>
      <c r="V1294" s="40"/>
      <c r="W1294" s="40"/>
    </row>
    <row r="1295">
      <c r="F1295" s="30"/>
      <c r="G1295" s="30"/>
      <c r="H1295" s="30"/>
      <c r="I1295" s="30"/>
      <c r="J1295" s="30"/>
      <c r="K1295" s="30"/>
      <c r="L1295" s="30"/>
      <c r="M1295" s="32"/>
      <c r="N1295" s="33"/>
      <c r="O1295" s="33"/>
      <c r="R1295" s="40"/>
      <c r="S1295" s="40"/>
      <c r="T1295" s="40"/>
      <c r="U1295" s="40"/>
      <c r="V1295" s="40"/>
      <c r="W1295" s="40"/>
    </row>
    <row r="1296">
      <c r="F1296" s="30"/>
      <c r="G1296" s="30"/>
      <c r="H1296" s="30"/>
      <c r="I1296" s="30"/>
      <c r="J1296" s="30"/>
      <c r="K1296" s="30"/>
      <c r="L1296" s="30"/>
      <c r="M1296" s="32"/>
      <c r="N1296" s="33"/>
      <c r="O1296" s="64"/>
      <c r="R1296" s="40"/>
      <c r="S1296" s="40"/>
      <c r="T1296" s="40"/>
      <c r="U1296" s="40"/>
      <c r="V1296" s="40"/>
      <c r="W1296" s="40"/>
    </row>
    <row r="1297">
      <c r="F1297" s="30"/>
      <c r="G1297" s="30"/>
      <c r="H1297" s="30"/>
      <c r="I1297" s="30"/>
      <c r="J1297" s="30"/>
      <c r="K1297" s="30"/>
      <c r="L1297" s="30"/>
      <c r="M1297" s="32"/>
      <c r="N1297" s="33"/>
      <c r="O1297" s="33"/>
      <c r="R1297" s="40"/>
      <c r="S1297" s="40"/>
      <c r="T1297" s="40"/>
      <c r="U1297" s="40"/>
      <c r="V1297" s="40"/>
      <c r="W1297" s="40"/>
    </row>
    <row r="1298">
      <c r="F1298" s="30"/>
      <c r="G1298" s="30"/>
      <c r="H1298" s="30"/>
      <c r="I1298" s="30"/>
      <c r="J1298" s="30"/>
      <c r="K1298" s="30"/>
      <c r="L1298" s="30"/>
      <c r="M1298" s="32"/>
      <c r="N1298" s="33"/>
      <c r="O1298" s="64"/>
      <c r="R1298" s="40"/>
      <c r="S1298" s="40"/>
      <c r="T1298" s="40"/>
      <c r="U1298" s="40"/>
      <c r="V1298" s="40"/>
      <c r="W1298" s="40"/>
    </row>
    <row r="1299">
      <c r="F1299" s="30"/>
      <c r="G1299" s="30"/>
      <c r="H1299" s="30"/>
      <c r="I1299" s="30"/>
      <c r="J1299" s="30"/>
      <c r="K1299" s="30"/>
      <c r="L1299" s="30"/>
      <c r="M1299" s="32"/>
      <c r="N1299" s="33"/>
      <c r="O1299" s="33"/>
      <c r="R1299" s="40"/>
      <c r="S1299" s="40"/>
      <c r="T1299" s="40"/>
      <c r="U1299" s="40"/>
      <c r="V1299" s="40"/>
      <c r="W1299" s="40"/>
    </row>
    <row r="1300">
      <c r="F1300" s="30"/>
      <c r="G1300" s="30"/>
      <c r="H1300" s="30"/>
      <c r="I1300" s="30"/>
      <c r="J1300" s="30"/>
      <c r="K1300" s="30"/>
      <c r="L1300" s="30"/>
      <c r="M1300" s="32"/>
      <c r="N1300" s="33"/>
      <c r="O1300" s="33"/>
      <c r="R1300" s="40"/>
      <c r="S1300" s="40"/>
      <c r="T1300" s="40"/>
      <c r="U1300" s="40"/>
      <c r="V1300" s="40"/>
      <c r="W1300" s="40"/>
    </row>
    <row r="1301">
      <c r="F1301" s="30"/>
      <c r="G1301" s="30"/>
      <c r="H1301" s="30"/>
      <c r="I1301" s="30"/>
      <c r="J1301" s="30"/>
      <c r="K1301" s="30"/>
      <c r="L1301" s="30"/>
      <c r="M1301" s="32"/>
      <c r="N1301" s="33"/>
      <c r="O1301" s="58"/>
      <c r="R1301" s="40"/>
      <c r="S1301" s="40"/>
      <c r="T1301" s="40"/>
      <c r="U1301" s="40"/>
      <c r="V1301" s="40"/>
      <c r="W1301" s="40"/>
    </row>
    <row r="1302">
      <c r="F1302" s="30"/>
      <c r="G1302" s="30"/>
      <c r="H1302" s="30"/>
      <c r="I1302" s="30"/>
      <c r="J1302" s="30"/>
      <c r="K1302" s="30"/>
      <c r="L1302" s="30"/>
      <c r="M1302" s="32"/>
      <c r="N1302" s="33"/>
      <c r="O1302" s="64"/>
      <c r="R1302" s="40"/>
      <c r="S1302" s="40"/>
      <c r="T1302" s="40"/>
      <c r="U1302" s="40"/>
      <c r="V1302" s="40"/>
      <c r="W1302" s="40"/>
    </row>
    <row r="1303">
      <c r="F1303" s="30"/>
      <c r="G1303" s="30"/>
      <c r="H1303" s="30"/>
      <c r="I1303" s="30"/>
      <c r="J1303" s="30"/>
      <c r="K1303" s="30"/>
      <c r="L1303" s="30"/>
      <c r="M1303" s="32"/>
      <c r="N1303" s="33"/>
      <c r="O1303" s="64"/>
      <c r="R1303" s="40"/>
      <c r="S1303" s="40"/>
      <c r="T1303" s="40"/>
      <c r="U1303" s="40"/>
      <c r="V1303" s="40"/>
      <c r="W1303" s="40"/>
    </row>
    <row r="1304">
      <c r="F1304" s="30"/>
      <c r="G1304" s="30"/>
      <c r="H1304" s="30"/>
      <c r="I1304" s="30"/>
      <c r="J1304" s="30"/>
      <c r="K1304" s="30"/>
      <c r="L1304" s="30"/>
      <c r="M1304" s="32"/>
      <c r="N1304" s="33"/>
      <c r="O1304" s="33"/>
      <c r="R1304" s="40"/>
      <c r="S1304" s="40"/>
      <c r="T1304" s="40"/>
      <c r="U1304" s="40"/>
      <c r="V1304" s="40"/>
      <c r="W1304" s="40"/>
    </row>
    <row r="1305">
      <c r="F1305" s="30"/>
      <c r="G1305" s="30"/>
      <c r="H1305" s="30"/>
      <c r="I1305" s="30"/>
      <c r="J1305" s="30"/>
      <c r="K1305" s="30"/>
      <c r="L1305" s="30"/>
      <c r="M1305" s="32"/>
      <c r="N1305" s="33"/>
      <c r="O1305" s="33"/>
      <c r="R1305" s="40"/>
      <c r="S1305" s="40"/>
      <c r="T1305" s="40"/>
      <c r="U1305" s="40"/>
      <c r="V1305" s="40"/>
      <c r="W1305" s="40"/>
    </row>
    <row r="1306">
      <c r="F1306" s="30"/>
      <c r="G1306" s="30"/>
      <c r="H1306" s="30"/>
      <c r="I1306" s="30"/>
      <c r="J1306" s="30"/>
      <c r="K1306" s="30"/>
      <c r="L1306" s="30"/>
      <c r="M1306" s="32"/>
      <c r="N1306" s="33"/>
      <c r="O1306" s="33"/>
      <c r="R1306" s="40"/>
      <c r="S1306" s="40"/>
      <c r="T1306" s="40"/>
      <c r="U1306" s="40"/>
      <c r="V1306" s="40"/>
      <c r="W1306" s="40"/>
    </row>
    <row r="1307">
      <c r="F1307" s="30"/>
      <c r="G1307" s="30"/>
      <c r="H1307" s="30"/>
      <c r="I1307" s="30"/>
      <c r="J1307" s="30"/>
      <c r="K1307" s="30"/>
      <c r="L1307" s="30"/>
      <c r="M1307" s="32"/>
      <c r="N1307" s="33"/>
      <c r="O1307" s="33"/>
      <c r="R1307" s="40"/>
      <c r="S1307" s="40"/>
      <c r="T1307" s="40"/>
      <c r="U1307" s="40"/>
      <c r="V1307" s="40"/>
      <c r="W1307" s="40"/>
    </row>
    <row r="1308">
      <c r="F1308" s="30"/>
      <c r="G1308" s="30"/>
      <c r="H1308" s="30"/>
      <c r="I1308" s="30"/>
      <c r="J1308" s="30"/>
      <c r="K1308" s="30"/>
      <c r="L1308" s="30"/>
      <c r="M1308" s="32"/>
      <c r="N1308" s="33"/>
      <c r="O1308" s="33"/>
      <c r="R1308" s="40"/>
      <c r="S1308" s="40"/>
      <c r="T1308" s="40"/>
      <c r="U1308" s="40"/>
      <c r="V1308" s="40"/>
      <c r="W1308" s="40"/>
    </row>
    <row r="1309">
      <c r="F1309" s="30"/>
      <c r="G1309" s="30"/>
      <c r="H1309" s="30"/>
      <c r="I1309" s="30"/>
      <c r="J1309" s="30"/>
      <c r="K1309" s="30"/>
      <c r="L1309" s="30"/>
      <c r="M1309" s="32"/>
      <c r="N1309" s="33"/>
      <c r="O1309" s="64"/>
      <c r="R1309" s="40"/>
      <c r="S1309" s="40"/>
      <c r="T1309" s="40"/>
      <c r="U1309" s="40"/>
      <c r="V1309" s="40"/>
      <c r="W1309" s="40"/>
    </row>
    <row r="1310">
      <c r="F1310" s="30"/>
      <c r="G1310" s="30"/>
      <c r="H1310" s="30"/>
      <c r="I1310" s="30"/>
      <c r="J1310" s="30"/>
      <c r="K1310" s="30"/>
      <c r="L1310" s="30"/>
      <c r="M1310" s="32"/>
      <c r="N1310" s="33"/>
      <c r="O1310" s="33"/>
      <c r="R1310" s="40"/>
      <c r="S1310" s="40"/>
      <c r="T1310" s="40"/>
      <c r="U1310" s="40"/>
      <c r="V1310" s="40"/>
      <c r="W1310" s="40"/>
    </row>
    <row r="1311">
      <c r="F1311" s="30"/>
      <c r="G1311" s="30"/>
      <c r="H1311" s="30"/>
      <c r="I1311" s="30"/>
      <c r="J1311" s="30"/>
      <c r="K1311" s="30"/>
      <c r="L1311" s="30"/>
      <c r="M1311" s="32"/>
      <c r="N1311" s="33"/>
      <c r="O1311" s="33"/>
      <c r="R1311" s="40"/>
      <c r="S1311" s="40"/>
      <c r="T1311" s="40"/>
      <c r="U1311" s="40"/>
      <c r="V1311" s="40"/>
      <c r="W1311" s="40"/>
    </row>
    <row r="1312">
      <c r="F1312" s="30"/>
      <c r="G1312" s="30"/>
      <c r="H1312" s="30"/>
      <c r="I1312" s="30"/>
      <c r="J1312" s="30"/>
      <c r="K1312" s="30"/>
      <c r="L1312" s="30"/>
      <c r="M1312" s="32"/>
      <c r="N1312" s="33"/>
      <c r="O1312" s="33"/>
      <c r="R1312" s="40"/>
      <c r="S1312" s="40"/>
      <c r="T1312" s="40"/>
      <c r="U1312" s="40"/>
      <c r="V1312" s="40"/>
      <c r="W1312" s="40"/>
    </row>
    <row r="1313">
      <c r="F1313" s="30"/>
      <c r="G1313" s="30"/>
      <c r="H1313" s="30"/>
      <c r="I1313" s="30"/>
      <c r="J1313" s="30"/>
      <c r="K1313" s="30"/>
      <c r="L1313" s="30"/>
      <c r="M1313" s="32"/>
      <c r="N1313" s="33"/>
      <c r="O1313" s="33"/>
      <c r="R1313" s="40"/>
      <c r="S1313" s="40"/>
      <c r="T1313" s="40"/>
      <c r="U1313" s="40"/>
      <c r="V1313" s="40"/>
      <c r="W1313" s="40"/>
    </row>
    <row r="1314">
      <c r="F1314" s="30"/>
      <c r="G1314" s="30"/>
      <c r="H1314" s="30"/>
      <c r="I1314" s="30"/>
      <c r="J1314" s="30"/>
      <c r="K1314" s="30"/>
      <c r="L1314" s="30"/>
      <c r="M1314" s="32"/>
      <c r="N1314" s="33"/>
      <c r="O1314" s="64"/>
      <c r="R1314" s="40"/>
      <c r="S1314" s="40"/>
      <c r="T1314" s="40"/>
      <c r="U1314" s="40"/>
      <c r="V1314" s="40"/>
      <c r="W1314" s="40"/>
    </row>
    <row r="1315">
      <c r="F1315" s="30"/>
      <c r="G1315" s="30"/>
      <c r="H1315" s="30"/>
      <c r="I1315" s="30"/>
      <c r="J1315" s="30"/>
      <c r="K1315" s="30"/>
      <c r="L1315" s="30"/>
      <c r="M1315" s="32"/>
      <c r="N1315" s="33"/>
      <c r="O1315" s="33"/>
      <c r="R1315" s="40"/>
      <c r="S1315" s="40"/>
      <c r="T1315" s="40"/>
      <c r="U1315" s="40"/>
      <c r="V1315" s="40"/>
      <c r="W1315" s="40"/>
    </row>
    <row r="1316">
      <c r="F1316" s="30"/>
      <c r="G1316" s="30"/>
      <c r="H1316" s="30"/>
      <c r="I1316" s="30"/>
      <c r="J1316" s="30"/>
      <c r="K1316" s="30"/>
      <c r="L1316" s="30"/>
      <c r="M1316" s="32"/>
      <c r="N1316" s="33"/>
      <c r="O1316" s="33"/>
      <c r="R1316" s="40"/>
      <c r="S1316" s="40"/>
      <c r="T1316" s="40"/>
      <c r="U1316" s="40"/>
      <c r="V1316" s="40"/>
      <c r="W1316" s="40"/>
    </row>
    <row r="1317">
      <c r="F1317" s="30"/>
      <c r="G1317" s="30"/>
      <c r="H1317" s="30"/>
      <c r="I1317" s="30"/>
      <c r="J1317" s="30"/>
      <c r="K1317" s="30"/>
      <c r="L1317" s="30"/>
      <c r="M1317" s="32"/>
      <c r="N1317" s="33"/>
      <c r="O1317" s="33"/>
      <c r="R1317" s="40"/>
      <c r="S1317" s="40"/>
      <c r="T1317" s="40"/>
      <c r="U1317" s="40"/>
      <c r="V1317" s="40"/>
      <c r="W1317" s="40"/>
    </row>
    <row r="1318">
      <c r="F1318" s="30"/>
      <c r="G1318" s="30"/>
      <c r="H1318" s="30"/>
      <c r="I1318" s="30"/>
      <c r="J1318" s="30"/>
      <c r="K1318" s="30"/>
      <c r="L1318" s="30"/>
      <c r="M1318" s="32"/>
      <c r="N1318" s="33"/>
      <c r="O1318" s="64"/>
      <c r="R1318" s="40"/>
      <c r="S1318" s="40"/>
      <c r="T1318" s="40"/>
      <c r="U1318" s="40"/>
      <c r="V1318" s="40"/>
      <c r="W1318" s="40"/>
    </row>
    <row r="1319">
      <c r="F1319" s="30"/>
      <c r="G1319" s="30"/>
      <c r="H1319" s="30"/>
      <c r="I1319" s="30"/>
      <c r="J1319" s="30"/>
      <c r="K1319" s="30"/>
      <c r="L1319" s="30"/>
      <c r="M1319" s="32"/>
      <c r="N1319" s="33"/>
      <c r="O1319" s="33"/>
      <c r="R1319" s="40"/>
      <c r="S1319" s="40"/>
      <c r="T1319" s="40"/>
      <c r="U1319" s="40"/>
      <c r="V1319" s="40"/>
      <c r="W1319" s="40"/>
    </row>
    <row r="1320">
      <c r="F1320" s="30"/>
      <c r="G1320" s="30"/>
      <c r="H1320" s="30"/>
      <c r="I1320" s="30"/>
      <c r="J1320" s="30"/>
      <c r="K1320" s="30"/>
      <c r="L1320" s="30"/>
      <c r="M1320" s="32"/>
      <c r="N1320" s="33"/>
      <c r="O1320" s="58"/>
      <c r="R1320" s="40"/>
      <c r="S1320" s="40"/>
      <c r="T1320" s="40"/>
      <c r="U1320" s="40"/>
      <c r="V1320" s="40"/>
      <c r="W1320" s="40"/>
    </row>
    <row r="1321">
      <c r="F1321" s="30"/>
      <c r="G1321" s="30"/>
      <c r="H1321" s="30"/>
      <c r="I1321" s="30"/>
      <c r="J1321" s="30"/>
      <c r="K1321" s="30"/>
      <c r="L1321" s="30"/>
      <c r="M1321" s="32"/>
      <c r="N1321" s="33"/>
      <c r="O1321" s="33"/>
      <c r="R1321" s="40"/>
      <c r="S1321" s="40"/>
      <c r="T1321" s="40"/>
      <c r="U1321" s="40"/>
      <c r="V1321" s="40"/>
      <c r="W1321" s="40"/>
    </row>
    <row r="1322">
      <c r="F1322" s="30"/>
      <c r="G1322" s="30"/>
      <c r="H1322" s="30"/>
      <c r="I1322" s="30"/>
      <c r="J1322" s="30"/>
      <c r="K1322" s="30"/>
      <c r="L1322" s="30"/>
      <c r="M1322" s="32"/>
      <c r="N1322" s="33"/>
      <c r="O1322" s="64"/>
      <c r="R1322" s="40"/>
      <c r="S1322" s="40"/>
      <c r="T1322" s="40"/>
      <c r="U1322" s="40"/>
      <c r="V1322" s="40"/>
      <c r="W1322" s="40"/>
    </row>
    <row r="1323">
      <c r="F1323" s="30"/>
      <c r="G1323" s="30"/>
      <c r="H1323" s="30"/>
      <c r="I1323" s="30"/>
      <c r="J1323" s="30"/>
      <c r="K1323" s="30"/>
      <c r="L1323" s="30"/>
      <c r="M1323" s="32"/>
      <c r="N1323" s="33"/>
      <c r="O1323" s="33"/>
      <c r="R1323" s="40"/>
      <c r="S1323" s="40"/>
      <c r="T1323" s="40"/>
      <c r="U1323" s="40"/>
      <c r="V1323" s="40"/>
      <c r="W1323" s="40"/>
    </row>
    <row r="1324">
      <c r="F1324" s="30"/>
      <c r="G1324" s="30"/>
      <c r="H1324" s="30"/>
      <c r="I1324" s="30"/>
      <c r="J1324" s="30"/>
      <c r="K1324" s="30"/>
      <c r="L1324" s="30"/>
      <c r="M1324" s="32"/>
      <c r="N1324" s="33"/>
      <c r="O1324" s="33"/>
      <c r="R1324" s="40"/>
      <c r="S1324" s="40"/>
      <c r="T1324" s="40"/>
      <c r="U1324" s="40"/>
      <c r="V1324" s="40"/>
      <c r="W1324" s="40"/>
    </row>
    <row r="1325">
      <c r="F1325" s="30"/>
      <c r="G1325" s="30"/>
      <c r="H1325" s="30"/>
      <c r="I1325" s="30"/>
      <c r="J1325" s="30"/>
      <c r="K1325" s="30"/>
      <c r="L1325" s="30"/>
      <c r="M1325" s="32"/>
      <c r="N1325" s="33"/>
      <c r="O1325" s="33"/>
      <c r="R1325" s="40"/>
      <c r="S1325" s="40"/>
      <c r="T1325" s="40"/>
      <c r="U1325" s="40"/>
      <c r="V1325" s="40"/>
      <c r="W1325" s="40"/>
    </row>
    <row r="1326">
      <c r="F1326" s="30"/>
      <c r="G1326" s="30"/>
      <c r="H1326" s="30"/>
      <c r="I1326" s="30"/>
      <c r="J1326" s="30"/>
      <c r="K1326" s="30"/>
      <c r="L1326" s="30"/>
      <c r="M1326" s="32"/>
      <c r="N1326" s="33"/>
      <c r="O1326" s="64"/>
      <c r="R1326" s="40"/>
      <c r="S1326" s="40"/>
      <c r="T1326" s="40"/>
      <c r="U1326" s="40"/>
      <c r="V1326" s="40"/>
      <c r="W1326" s="40"/>
    </row>
    <row r="1327">
      <c r="F1327" s="30"/>
      <c r="G1327" s="30"/>
      <c r="H1327" s="30"/>
      <c r="I1327" s="30"/>
      <c r="J1327" s="30"/>
      <c r="K1327" s="30"/>
      <c r="L1327" s="30"/>
      <c r="M1327" s="32"/>
      <c r="N1327" s="33"/>
      <c r="O1327" s="33"/>
      <c r="R1327" s="40"/>
      <c r="S1327" s="40"/>
      <c r="T1327" s="40"/>
      <c r="U1327" s="40"/>
      <c r="V1327" s="40"/>
      <c r="W1327" s="40"/>
    </row>
    <row r="1328">
      <c r="F1328" s="30"/>
      <c r="G1328" s="30"/>
      <c r="H1328" s="30"/>
      <c r="I1328" s="30"/>
      <c r="J1328" s="30"/>
      <c r="K1328" s="30"/>
      <c r="L1328" s="30"/>
      <c r="M1328" s="32"/>
      <c r="N1328" s="33"/>
      <c r="O1328" s="33"/>
      <c r="R1328" s="40"/>
      <c r="S1328" s="40"/>
      <c r="T1328" s="40"/>
      <c r="U1328" s="40"/>
      <c r="V1328" s="40"/>
      <c r="W1328" s="40"/>
    </row>
    <row r="1329">
      <c r="F1329" s="30"/>
      <c r="G1329" s="30"/>
      <c r="H1329" s="30"/>
      <c r="I1329" s="30"/>
      <c r="J1329" s="30"/>
      <c r="K1329" s="30"/>
      <c r="L1329" s="30"/>
      <c r="M1329" s="32"/>
      <c r="N1329" s="33"/>
      <c r="O1329" s="33"/>
      <c r="R1329" s="40"/>
      <c r="S1329" s="40"/>
      <c r="T1329" s="40"/>
      <c r="U1329" s="40"/>
      <c r="V1329" s="40"/>
      <c r="W1329" s="40"/>
    </row>
    <row r="1330">
      <c r="F1330" s="30"/>
      <c r="G1330" s="30"/>
      <c r="H1330" s="30"/>
      <c r="I1330" s="30"/>
      <c r="J1330" s="30"/>
      <c r="K1330" s="30"/>
      <c r="L1330" s="30"/>
      <c r="M1330" s="32"/>
      <c r="N1330" s="33"/>
      <c r="O1330" s="33"/>
      <c r="R1330" s="40"/>
      <c r="S1330" s="40"/>
      <c r="T1330" s="40"/>
      <c r="U1330" s="40"/>
      <c r="V1330" s="40"/>
      <c r="W1330" s="40"/>
    </row>
    <row r="1331">
      <c r="F1331" s="30"/>
      <c r="G1331" s="30"/>
      <c r="H1331" s="30"/>
      <c r="I1331" s="30"/>
      <c r="J1331" s="30"/>
      <c r="K1331" s="30"/>
      <c r="L1331" s="30"/>
      <c r="M1331" s="32"/>
      <c r="N1331" s="33"/>
      <c r="O1331" s="33"/>
      <c r="R1331" s="40"/>
      <c r="S1331" s="40"/>
      <c r="T1331" s="40"/>
      <c r="U1331" s="40"/>
      <c r="V1331" s="40"/>
      <c r="W1331" s="40"/>
    </row>
    <row r="1332">
      <c r="F1332" s="30"/>
      <c r="G1332" s="30"/>
      <c r="H1332" s="30"/>
      <c r="I1332" s="30"/>
      <c r="J1332" s="30"/>
      <c r="K1332" s="30"/>
      <c r="L1332" s="30"/>
      <c r="M1332" s="32"/>
      <c r="N1332" s="33"/>
      <c r="O1332" s="64"/>
      <c r="R1332" s="40"/>
      <c r="S1332" s="40"/>
      <c r="T1332" s="40"/>
      <c r="U1332" s="40"/>
      <c r="V1332" s="40"/>
      <c r="W1332" s="40"/>
    </row>
    <row r="1333">
      <c r="F1333" s="30"/>
      <c r="G1333" s="30"/>
      <c r="H1333" s="30"/>
      <c r="I1333" s="30"/>
      <c r="J1333" s="30"/>
      <c r="K1333" s="30"/>
      <c r="L1333" s="30"/>
      <c r="M1333" s="32"/>
      <c r="N1333" s="33"/>
      <c r="O1333" s="33"/>
      <c r="R1333" s="40"/>
      <c r="S1333" s="40"/>
      <c r="T1333" s="40"/>
      <c r="U1333" s="40"/>
      <c r="V1333" s="40"/>
      <c r="W1333" s="40"/>
    </row>
    <row r="1334">
      <c r="F1334" s="30"/>
      <c r="G1334" s="30"/>
      <c r="H1334" s="30"/>
      <c r="I1334" s="30"/>
      <c r="J1334" s="30"/>
      <c r="K1334" s="30"/>
      <c r="L1334" s="30"/>
      <c r="M1334" s="32"/>
      <c r="N1334" s="33"/>
      <c r="O1334" s="33"/>
      <c r="R1334" s="40"/>
      <c r="S1334" s="40"/>
      <c r="T1334" s="40"/>
      <c r="U1334" s="40"/>
      <c r="V1334" s="40"/>
      <c r="W1334" s="40"/>
    </row>
    <row r="1335">
      <c r="F1335" s="30"/>
      <c r="G1335" s="30"/>
      <c r="H1335" s="30"/>
      <c r="I1335" s="30"/>
      <c r="J1335" s="30"/>
      <c r="K1335" s="30"/>
      <c r="L1335" s="30"/>
      <c r="M1335" s="32"/>
      <c r="N1335" s="33"/>
      <c r="O1335" s="33"/>
      <c r="R1335" s="40"/>
      <c r="S1335" s="40"/>
      <c r="T1335" s="40"/>
      <c r="U1335" s="40"/>
      <c r="V1335" s="40"/>
      <c r="W1335" s="40"/>
    </row>
    <row r="1336">
      <c r="F1336" s="30"/>
      <c r="G1336" s="30"/>
      <c r="H1336" s="30"/>
      <c r="I1336" s="30"/>
      <c r="J1336" s="30"/>
      <c r="K1336" s="30"/>
      <c r="L1336" s="30"/>
      <c r="M1336" s="32"/>
      <c r="N1336" s="33"/>
      <c r="O1336" s="33"/>
      <c r="R1336" s="40"/>
      <c r="S1336" s="40"/>
      <c r="T1336" s="40"/>
      <c r="U1336" s="40"/>
      <c r="V1336" s="40"/>
      <c r="W1336" s="40"/>
    </row>
    <row r="1337">
      <c r="F1337" s="30"/>
      <c r="G1337" s="30"/>
      <c r="H1337" s="30"/>
      <c r="I1337" s="30"/>
      <c r="J1337" s="30"/>
      <c r="K1337" s="30"/>
      <c r="L1337" s="30"/>
      <c r="M1337" s="32"/>
      <c r="N1337" s="33"/>
      <c r="O1337" s="64"/>
      <c r="R1337" s="40"/>
      <c r="S1337" s="40"/>
      <c r="T1337" s="40"/>
      <c r="U1337" s="40"/>
      <c r="V1337" s="40"/>
      <c r="W1337" s="40"/>
    </row>
    <row r="1338">
      <c r="F1338" s="30"/>
      <c r="G1338" s="30"/>
      <c r="H1338" s="30"/>
      <c r="I1338" s="30"/>
      <c r="J1338" s="30"/>
      <c r="K1338" s="30"/>
      <c r="L1338" s="30"/>
      <c r="M1338" s="32"/>
      <c r="N1338" s="33"/>
      <c r="O1338" s="58"/>
      <c r="R1338" s="40"/>
      <c r="S1338" s="40"/>
      <c r="T1338" s="40"/>
      <c r="U1338" s="40"/>
      <c r="V1338" s="40"/>
      <c r="W1338" s="40"/>
    </row>
    <row r="1339">
      <c r="F1339" s="30"/>
      <c r="G1339" s="30"/>
      <c r="H1339" s="30"/>
      <c r="I1339" s="30"/>
      <c r="J1339" s="30"/>
      <c r="K1339" s="30"/>
      <c r="L1339" s="30"/>
      <c r="M1339" s="32"/>
      <c r="N1339" s="33"/>
      <c r="O1339" s="64"/>
      <c r="R1339" s="40"/>
      <c r="S1339" s="40"/>
      <c r="T1339" s="40"/>
      <c r="U1339" s="40"/>
      <c r="V1339" s="40"/>
      <c r="W1339" s="40"/>
    </row>
    <row r="1340">
      <c r="F1340" s="30"/>
      <c r="G1340" s="30"/>
      <c r="H1340" s="30"/>
      <c r="I1340" s="30"/>
      <c r="J1340" s="30"/>
      <c r="K1340" s="30"/>
      <c r="L1340" s="30"/>
      <c r="M1340" s="32"/>
      <c r="N1340" s="33"/>
      <c r="O1340" s="33"/>
      <c r="R1340" s="40"/>
      <c r="S1340" s="40"/>
      <c r="T1340" s="40"/>
      <c r="U1340" s="40"/>
      <c r="V1340" s="40"/>
      <c r="W1340" s="40"/>
    </row>
    <row r="1341">
      <c r="F1341" s="30"/>
      <c r="G1341" s="30"/>
      <c r="H1341" s="30"/>
      <c r="I1341" s="30"/>
      <c r="J1341" s="30"/>
      <c r="K1341" s="30"/>
      <c r="L1341" s="30"/>
      <c r="M1341" s="32"/>
      <c r="N1341" s="33"/>
      <c r="O1341" s="33"/>
      <c r="R1341" s="40"/>
      <c r="S1341" s="40"/>
      <c r="T1341" s="40"/>
      <c r="U1341" s="40"/>
      <c r="V1341" s="40"/>
      <c r="W1341" s="40"/>
    </row>
    <row r="1342">
      <c r="F1342" s="30"/>
      <c r="G1342" s="30"/>
      <c r="H1342" s="30"/>
      <c r="I1342" s="30"/>
      <c r="J1342" s="30"/>
      <c r="K1342" s="30"/>
      <c r="L1342" s="30"/>
      <c r="M1342" s="32"/>
      <c r="N1342" s="33"/>
      <c r="O1342" s="33"/>
      <c r="R1342" s="40"/>
      <c r="S1342" s="40"/>
      <c r="T1342" s="40"/>
      <c r="U1342" s="40"/>
      <c r="V1342" s="40"/>
      <c r="W1342" s="40"/>
    </row>
    <row r="1343">
      <c r="F1343" s="30"/>
      <c r="G1343" s="30"/>
      <c r="H1343" s="30"/>
      <c r="I1343" s="30"/>
      <c r="J1343" s="30"/>
      <c r="K1343" s="30"/>
      <c r="L1343" s="30"/>
      <c r="M1343" s="32"/>
      <c r="N1343" s="33"/>
      <c r="O1343" s="33"/>
      <c r="R1343" s="40"/>
      <c r="S1343" s="40"/>
      <c r="T1343" s="40"/>
      <c r="U1343" s="40"/>
      <c r="V1343" s="40"/>
      <c r="W1343" s="40"/>
    </row>
    <row r="1344">
      <c r="F1344" s="30"/>
      <c r="G1344" s="30"/>
      <c r="H1344" s="30"/>
      <c r="I1344" s="30"/>
      <c r="J1344" s="30"/>
      <c r="K1344" s="30"/>
      <c r="L1344" s="30"/>
      <c r="M1344" s="32"/>
      <c r="N1344" s="33"/>
      <c r="O1344" s="64"/>
      <c r="R1344" s="40"/>
      <c r="S1344" s="40"/>
      <c r="T1344" s="40"/>
      <c r="U1344" s="40"/>
      <c r="V1344" s="40"/>
      <c r="W1344" s="40"/>
    </row>
    <row r="1345">
      <c r="F1345" s="30"/>
      <c r="G1345" s="30"/>
      <c r="H1345" s="30"/>
      <c r="I1345" s="30"/>
      <c r="J1345" s="30"/>
      <c r="K1345" s="30"/>
      <c r="L1345" s="30"/>
      <c r="M1345" s="32"/>
      <c r="N1345" s="33"/>
      <c r="O1345" s="33"/>
      <c r="R1345" s="40"/>
      <c r="S1345" s="40"/>
      <c r="T1345" s="40"/>
      <c r="U1345" s="40"/>
      <c r="V1345" s="40"/>
      <c r="W1345" s="40"/>
    </row>
    <row r="1346">
      <c r="F1346" s="30"/>
      <c r="G1346" s="30"/>
      <c r="H1346" s="30"/>
      <c r="I1346" s="30"/>
      <c r="J1346" s="30"/>
      <c r="K1346" s="30"/>
      <c r="L1346" s="30"/>
      <c r="M1346" s="32"/>
      <c r="N1346" s="33"/>
      <c r="O1346" s="33"/>
      <c r="R1346" s="40"/>
      <c r="S1346" s="40"/>
      <c r="T1346" s="40"/>
      <c r="U1346" s="40"/>
      <c r="V1346" s="40"/>
      <c r="W1346" s="40"/>
    </row>
    <row r="1347">
      <c r="F1347" s="30"/>
      <c r="G1347" s="30"/>
      <c r="H1347" s="30"/>
      <c r="I1347" s="30"/>
      <c r="J1347" s="30"/>
      <c r="K1347" s="30"/>
      <c r="L1347" s="30"/>
      <c r="M1347" s="32"/>
      <c r="N1347" s="33"/>
      <c r="O1347" s="33"/>
      <c r="R1347" s="40"/>
      <c r="S1347" s="40"/>
      <c r="T1347" s="40"/>
      <c r="U1347" s="40"/>
      <c r="V1347" s="40"/>
      <c r="W1347" s="40"/>
    </row>
    <row r="1348">
      <c r="F1348" s="30"/>
      <c r="G1348" s="30"/>
      <c r="H1348" s="30"/>
      <c r="I1348" s="30"/>
      <c r="J1348" s="30"/>
      <c r="K1348" s="30"/>
      <c r="L1348" s="30"/>
      <c r="M1348" s="32"/>
      <c r="N1348" s="33"/>
      <c r="O1348" s="33"/>
      <c r="R1348" s="40"/>
      <c r="S1348" s="40"/>
      <c r="T1348" s="40"/>
      <c r="U1348" s="40"/>
      <c r="V1348" s="40"/>
      <c r="W1348" s="40"/>
    </row>
    <row r="1349">
      <c r="F1349" s="30"/>
      <c r="G1349" s="30"/>
      <c r="H1349" s="30"/>
      <c r="I1349" s="30"/>
      <c r="J1349" s="30"/>
      <c r="K1349" s="30"/>
      <c r="L1349" s="30"/>
      <c r="M1349" s="32"/>
      <c r="N1349" s="33"/>
      <c r="O1349" s="58"/>
      <c r="R1349" s="40"/>
      <c r="S1349" s="40"/>
      <c r="T1349" s="40"/>
      <c r="U1349" s="40"/>
      <c r="V1349" s="40"/>
      <c r="W1349" s="40"/>
    </row>
    <row r="1350">
      <c r="F1350" s="30"/>
      <c r="G1350" s="30"/>
      <c r="H1350" s="30"/>
      <c r="I1350" s="30"/>
      <c r="J1350" s="30"/>
      <c r="K1350" s="30"/>
      <c r="L1350" s="30"/>
      <c r="M1350" s="32"/>
      <c r="N1350" s="33"/>
      <c r="O1350" s="33"/>
      <c r="R1350" s="40"/>
      <c r="S1350" s="40"/>
      <c r="T1350" s="40"/>
      <c r="U1350" s="40"/>
      <c r="V1350" s="40"/>
      <c r="W1350" s="40"/>
    </row>
    <row r="1351">
      <c r="F1351" s="30"/>
      <c r="G1351" s="30"/>
      <c r="H1351" s="30"/>
      <c r="I1351" s="30"/>
      <c r="J1351" s="30"/>
      <c r="K1351" s="30"/>
      <c r="L1351" s="30"/>
      <c r="M1351" s="32"/>
      <c r="N1351" s="33"/>
      <c r="O1351" s="33"/>
      <c r="R1351" s="40"/>
      <c r="S1351" s="40"/>
      <c r="T1351" s="40"/>
      <c r="U1351" s="40"/>
      <c r="V1351" s="40"/>
      <c r="W1351" s="40"/>
    </row>
    <row r="1352">
      <c r="F1352" s="30"/>
      <c r="G1352" s="30"/>
      <c r="H1352" s="30"/>
      <c r="I1352" s="30"/>
      <c r="J1352" s="30"/>
      <c r="K1352" s="30"/>
      <c r="L1352" s="30"/>
      <c r="M1352" s="32"/>
      <c r="N1352" s="33"/>
      <c r="O1352" s="33"/>
      <c r="R1352" s="40"/>
      <c r="S1352" s="40"/>
      <c r="T1352" s="40"/>
      <c r="U1352" s="40"/>
      <c r="V1352" s="40"/>
      <c r="W1352" s="40"/>
    </row>
    <row r="1353">
      <c r="F1353" s="30"/>
      <c r="G1353" s="30"/>
      <c r="H1353" s="30"/>
      <c r="I1353" s="30"/>
      <c r="J1353" s="30"/>
      <c r="K1353" s="30"/>
      <c r="L1353" s="30"/>
      <c r="M1353" s="32"/>
      <c r="N1353" s="33"/>
      <c r="O1353" s="33"/>
      <c r="R1353" s="40"/>
      <c r="S1353" s="40"/>
      <c r="T1353" s="40"/>
      <c r="U1353" s="40"/>
      <c r="V1353" s="40"/>
      <c r="W1353" s="40"/>
    </row>
    <row r="1354">
      <c r="F1354" s="30"/>
      <c r="G1354" s="30"/>
      <c r="H1354" s="30"/>
      <c r="I1354" s="30"/>
      <c r="J1354" s="30"/>
      <c r="K1354" s="30"/>
      <c r="L1354" s="30"/>
      <c r="M1354" s="32"/>
      <c r="N1354" s="33"/>
      <c r="O1354" s="33"/>
      <c r="R1354" s="40"/>
      <c r="S1354" s="40"/>
      <c r="T1354" s="40"/>
      <c r="U1354" s="40"/>
      <c r="V1354" s="40"/>
      <c r="W1354" s="40"/>
    </row>
    <row r="1355">
      <c r="F1355" s="30"/>
      <c r="G1355" s="30"/>
      <c r="H1355" s="30"/>
      <c r="I1355" s="30"/>
      <c r="J1355" s="30"/>
      <c r="K1355" s="30"/>
      <c r="L1355" s="30"/>
      <c r="M1355" s="32"/>
      <c r="N1355" s="33"/>
      <c r="O1355" s="64"/>
      <c r="R1355" s="40"/>
      <c r="S1355" s="40"/>
      <c r="T1355" s="40"/>
      <c r="U1355" s="40"/>
      <c r="V1355" s="40"/>
      <c r="W1355" s="40"/>
    </row>
    <row r="1356">
      <c r="F1356" s="30"/>
      <c r="G1356" s="30"/>
      <c r="H1356" s="30"/>
      <c r="I1356" s="30"/>
      <c r="J1356" s="30"/>
      <c r="K1356" s="30"/>
      <c r="L1356" s="30"/>
      <c r="M1356" s="32"/>
      <c r="N1356" s="33"/>
      <c r="O1356" s="33"/>
      <c r="R1356" s="40"/>
      <c r="S1356" s="40"/>
      <c r="T1356" s="40"/>
      <c r="U1356" s="40"/>
      <c r="V1356" s="40"/>
      <c r="W1356" s="40"/>
    </row>
    <row r="1357">
      <c r="F1357" s="30"/>
      <c r="G1357" s="30"/>
      <c r="H1357" s="30"/>
      <c r="I1357" s="30"/>
      <c r="J1357" s="30"/>
      <c r="K1357" s="30"/>
      <c r="L1357" s="30"/>
      <c r="M1357" s="32"/>
      <c r="N1357" s="33"/>
      <c r="O1357" s="33"/>
      <c r="R1357" s="40"/>
      <c r="S1357" s="40"/>
      <c r="T1357" s="40"/>
      <c r="U1357" s="40"/>
      <c r="V1357" s="40"/>
      <c r="W1357" s="40"/>
    </row>
    <row r="1358">
      <c r="F1358" s="30"/>
      <c r="G1358" s="30"/>
      <c r="H1358" s="30"/>
      <c r="I1358" s="30"/>
      <c r="J1358" s="30"/>
      <c r="K1358" s="30"/>
      <c r="L1358" s="30"/>
      <c r="M1358" s="32"/>
      <c r="N1358" s="33"/>
      <c r="O1358" s="33"/>
      <c r="R1358" s="40"/>
      <c r="S1358" s="40"/>
      <c r="T1358" s="40"/>
      <c r="U1358" s="40"/>
      <c r="V1358" s="40"/>
      <c r="W1358" s="40"/>
    </row>
    <row r="1359">
      <c r="F1359" s="30"/>
      <c r="G1359" s="30"/>
      <c r="H1359" s="30"/>
      <c r="I1359" s="30"/>
      <c r="J1359" s="30"/>
      <c r="K1359" s="30"/>
      <c r="L1359" s="30"/>
      <c r="M1359" s="32"/>
      <c r="N1359" s="33"/>
      <c r="O1359" s="33"/>
      <c r="R1359" s="40"/>
      <c r="S1359" s="40"/>
      <c r="T1359" s="40"/>
      <c r="U1359" s="40"/>
      <c r="V1359" s="40"/>
      <c r="W1359" s="40"/>
    </row>
    <row r="1360">
      <c r="F1360" s="30"/>
      <c r="G1360" s="30"/>
      <c r="H1360" s="30"/>
      <c r="I1360" s="30"/>
      <c r="J1360" s="30"/>
      <c r="K1360" s="30"/>
      <c r="L1360" s="30"/>
      <c r="M1360" s="32"/>
      <c r="N1360" s="33"/>
      <c r="O1360" s="64"/>
      <c r="R1360" s="40"/>
      <c r="S1360" s="40"/>
      <c r="T1360" s="40"/>
      <c r="U1360" s="40"/>
      <c r="V1360" s="40"/>
      <c r="W1360" s="40"/>
    </row>
    <row r="1361">
      <c r="F1361" s="30"/>
      <c r="G1361" s="30"/>
      <c r="H1361" s="30"/>
      <c r="I1361" s="30"/>
      <c r="J1361" s="30"/>
      <c r="K1361" s="30"/>
      <c r="L1361" s="30"/>
      <c r="M1361" s="32"/>
      <c r="N1361" s="33"/>
      <c r="O1361" s="33"/>
      <c r="R1361" s="40"/>
      <c r="S1361" s="40"/>
      <c r="T1361" s="40"/>
      <c r="U1361" s="40"/>
      <c r="V1361" s="40"/>
      <c r="W1361" s="40"/>
    </row>
    <row r="1362">
      <c r="F1362" s="30"/>
      <c r="G1362" s="30"/>
      <c r="H1362" s="30"/>
      <c r="I1362" s="30"/>
      <c r="J1362" s="30"/>
      <c r="K1362" s="30"/>
      <c r="L1362" s="30"/>
      <c r="M1362" s="32"/>
      <c r="N1362" s="33"/>
      <c r="O1362" s="33"/>
      <c r="R1362" s="40"/>
      <c r="S1362" s="40"/>
      <c r="T1362" s="40"/>
      <c r="U1362" s="40"/>
      <c r="V1362" s="40"/>
      <c r="W1362" s="40"/>
    </row>
    <row r="1363">
      <c r="F1363" s="30"/>
      <c r="G1363" s="30"/>
      <c r="H1363" s="30"/>
      <c r="I1363" s="30"/>
      <c r="J1363" s="30"/>
      <c r="K1363" s="30"/>
      <c r="L1363" s="30"/>
      <c r="M1363" s="32"/>
      <c r="N1363" s="33"/>
      <c r="O1363" s="33"/>
      <c r="R1363" s="40"/>
      <c r="S1363" s="40"/>
      <c r="T1363" s="40"/>
      <c r="U1363" s="40"/>
      <c r="V1363" s="40"/>
      <c r="W1363" s="40"/>
    </row>
    <row r="1364">
      <c r="F1364" s="30"/>
      <c r="G1364" s="30"/>
      <c r="H1364" s="30"/>
      <c r="I1364" s="30"/>
      <c r="J1364" s="30"/>
      <c r="K1364" s="30"/>
      <c r="L1364" s="30"/>
      <c r="M1364" s="32"/>
      <c r="N1364" s="33"/>
      <c r="O1364" s="33"/>
      <c r="R1364" s="40"/>
      <c r="S1364" s="40"/>
      <c r="T1364" s="40"/>
      <c r="U1364" s="40"/>
      <c r="V1364" s="40"/>
      <c r="W1364" s="40"/>
    </row>
    <row r="1365">
      <c r="F1365" s="30"/>
      <c r="G1365" s="30"/>
      <c r="H1365" s="30"/>
      <c r="I1365" s="30"/>
      <c r="J1365" s="30"/>
      <c r="K1365" s="30"/>
      <c r="L1365" s="30"/>
      <c r="M1365" s="32"/>
      <c r="N1365" s="33"/>
      <c r="O1365" s="64"/>
      <c r="R1365" s="40"/>
      <c r="S1365" s="40"/>
      <c r="T1365" s="40"/>
      <c r="U1365" s="40"/>
      <c r="V1365" s="40"/>
      <c r="W1365" s="40"/>
    </row>
    <row r="1366">
      <c r="F1366" s="30"/>
      <c r="G1366" s="30"/>
      <c r="H1366" s="30"/>
      <c r="I1366" s="30"/>
      <c r="J1366" s="30"/>
      <c r="K1366" s="30"/>
      <c r="L1366" s="30"/>
      <c r="M1366" s="32"/>
      <c r="N1366" s="33"/>
      <c r="O1366" s="33"/>
      <c r="R1366" s="40"/>
      <c r="S1366" s="40"/>
      <c r="T1366" s="40"/>
      <c r="U1366" s="40"/>
      <c r="V1366" s="40"/>
      <c r="W1366" s="40"/>
    </row>
    <row r="1367">
      <c r="F1367" s="30"/>
      <c r="G1367" s="30"/>
      <c r="H1367" s="30"/>
      <c r="I1367" s="30"/>
      <c r="J1367" s="30"/>
      <c r="K1367" s="30"/>
      <c r="L1367" s="30"/>
      <c r="M1367" s="32"/>
      <c r="N1367" s="33"/>
      <c r="O1367" s="33"/>
      <c r="R1367" s="40"/>
      <c r="S1367" s="40"/>
      <c r="T1367" s="40"/>
      <c r="U1367" s="40"/>
      <c r="V1367" s="40"/>
      <c r="W1367" s="40"/>
    </row>
    <row r="1368">
      <c r="F1368" s="30"/>
      <c r="G1368" s="30"/>
      <c r="H1368" s="30"/>
      <c r="I1368" s="30"/>
      <c r="J1368" s="30"/>
      <c r="K1368" s="30"/>
      <c r="L1368" s="30"/>
      <c r="M1368" s="32"/>
      <c r="N1368" s="33"/>
      <c r="O1368" s="33"/>
      <c r="R1368" s="40"/>
      <c r="S1368" s="40"/>
      <c r="T1368" s="40"/>
      <c r="U1368" s="40"/>
      <c r="V1368" s="40"/>
      <c r="W1368" s="40"/>
    </row>
    <row r="1369">
      <c r="F1369" s="30"/>
      <c r="G1369" s="30"/>
      <c r="H1369" s="30"/>
      <c r="I1369" s="30"/>
      <c r="J1369" s="30"/>
      <c r="K1369" s="30"/>
      <c r="L1369" s="30"/>
      <c r="M1369" s="32"/>
      <c r="N1369" s="33"/>
      <c r="O1369" s="33"/>
      <c r="R1369" s="40"/>
      <c r="S1369" s="40"/>
      <c r="T1369" s="40"/>
      <c r="U1369" s="40"/>
      <c r="V1369" s="40"/>
      <c r="W1369" s="40"/>
    </row>
    <row r="1370">
      <c r="F1370" s="30"/>
      <c r="G1370" s="30"/>
      <c r="H1370" s="30"/>
      <c r="I1370" s="30"/>
      <c r="J1370" s="30"/>
      <c r="K1370" s="30"/>
      <c r="L1370" s="30"/>
      <c r="M1370" s="32"/>
      <c r="N1370" s="33"/>
      <c r="O1370" s="33"/>
      <c r="R1370" s="40"/>
      <c r="S1370" s="40"/>
      <c r="T1370" s="40"/>
      <c r="U1370" s="40"/>
      <c r="V1370" s="40"/>
      <c r="W1370" s="40"/>
    </row>
    <row r="1371">
      <c r="F1371" s="30"/>
      <c r="G1371" s="30"/>
      <c r="H1371" s="30"/>
      <c r="I1371" s="30"/>
      <c r="J1371" s="30"/>
      <c r="K1371" s="30"/>
      <c r="L1371" s="30"/>
      <c r="M1371" s="32"/>
      <c r="N1371" s="33"/>
      <c r="O1371" s="33"/>
      <c r="R1371" s="40"/>
      <c r="S1371" s="40"/>
      <c r="T1371" s="40"/>
      <c r="U1371" s="40"/>
      <c r="V1371" s="40"/>
      <c r="W1371" s="40"/>
    </row>
    <row r="1372">
      <c r="F1372" s="30"/>
      <c r="G1372" s="30"/>
      <c r="H1372" s="30"/>
      <c r="I1372" s="30"/>
      <c r="J1372" s="30"/>
      <c r="K1372" s="30"/>
      <c r="L1372" s="30"/>
      <c r="M1372" s="32"/>
      <c r="N1372" s="33"/>
      <c r="O1372" s="64"/>
      <c r="R1372" s="40"/>
      <c r="S1372" s="40"/>
      <c r="T1372" s="40"/>
      <c r="U1372" s="40"/>
      <c r="V1372" s="40"/>
      <c r="W1372" s="40"/>
    </row>
    <row r="1373">
      <c r="F1373" s="30"/>
      <c r="G1373" s="30"/>
      <c r="H1373" s="30"/>
      <c r="I1373" s="30"/>
      <c r="J1373" s="30"/>
      <c r="K1373" s="30"/>
      <c r="L1373" s="30"/>
      <c r="M1373" s="32"/>
      <c r="N1373" s="33"/>
      <c r="O1373" s="64"/>
      <c r="R1373" s="40"/>
      <c r="S1373" s="40"/>
      <c r="T1373" s="40"/>
      <c r="U1373" s="40"/>
      <c r="V1373" s="40"/>
      <c r="W1373" s="40"/>
    </row>
    <row r="1374">
      <c r="F1374" s="30"/>
      <c r="G1374" s="30"/>
      <c r="H1374" s="30"/>
      <c r="I1374" s="30"/>
      <c r="J1374" s="30"/>
      <c r="K1374" s="30"/>
      <c r="L1374" s="30"/>
      <c r="M1374" s="32"/>
      <c r="N1374" s="33"/>
      <c r="O1374" s="64"/>
      <c r="R1374" s="40"/>
      <c r="S1374" s="40"/>
      <c r="T1374" s="40"/>
      <c r="U1374" s="40"/>
      <c r="V1374" s="40"/>
      <c r="W1374" s="40"/>
    </row>
    <row r="1375">
      <c r="F1375" s="30"/>
      <c r="G1375" s="30"/>
      <c r="H1375" s="30"/>
      <c r="I1375" s="30"/>
      <c r="J1375" s="30"/>
      <c r="K1375" s="30"/>
      <c r="L1375" s="30"/>
      <c r="M1375" s="32"/>
      <c r="N1375" s="33"/>
      <c r="O1375" s="33"/>
      <c r="R1375" s="40"/>
      <c r="S1375" s="40"/>
      <c r="T1375" s="40"/>
      <c r="U1375" s="40"/>
      <c r="V1375" s="40"/>
      <c r="W1375" s="40"/>
    </row>
    <row r="1376">
      <c r="F1376" s="30"/>
      <c r="G1376" s="30"/>
      <c r="H1376" s="30"/>
      <c r="I1376" s="30"/>
      <c r="J1376" s="30"/>
      <c r="K1376" s="30"/>
      <c r="L1376" s="30"/>
      <c r="M1376" s="32"/>
      <c r="N1376" s="33"/>
      <c r="O1376" s="33"/>
      <c r="R1376" s="40"/>
      <c r="S1376" s="40"/>
      <c r="T1376" s="40"/>
      <c r="U1376" s="40"/>
      <c r="V1376" s="40"/>
      <c r="W1376" s="40"/>
    </row>
    <row r="1377">
      <c r="F1377" s="30"/>
      <c r="G1377" s="30"/>
      <c r="H1377" s="30"/>
      <c r="I1377" s="30"/>
      <c r="J1377" s="30"/>
      <c r="K1377" s="30"/>
      <c r="L1377" s="30"/>
      <c r="M1377" s="32"/>
      <c r="N1377" s="33"/>
      <c r="O1377" s="33"/>
      <c r="R1377" s="40"/>
      <c r="S1377" s="40"/>
      <c r="T1377" s="40"/>
      <c r="U1377" s="40"/>
      <c r="V1377" s="40"/>
      <c r="W1377" s="40"/>
    </row>
    <row r="1378">
      <c r="F1378" s="30"/>
      <c r="G1378" s="30"/>
      <c r="H1378" s="30"/>
      <c r="I1378" s="30"/>
      <c r="J1378" s="30"/>
      <c r="K1378" s="30"/>
      <c r="L1378" s="30"/>
      <c r="M1378" s="32"/>
      <c r="N1378" s="33"/>
      <c r="O1378" s="33"/>
      <c r="R1378" s="40"/>
      <c r="S1378" s="40"/>
      <c r="T1378" s="40"/>
      <c r="U1378" s="40"/>
      <c r="V1378" s="40"/>
      <c r="W1378" s="40"/>
    </row>
    <row r="1379">
      <c r="F1379" s="30"/>
      <c r="G1379" s="30"/>
      <c r="H1379" s="30"/>
      <c r="I1379" s="30"/>
      <c r="J1379" s="30"/>
      <c r="K1379" s="30"/>
      <c r="L1379" s="30"/>
      <c r="M1379" s="32"/>
      <c r="N1379" s="33"/>
      <c r="O1379" s="33"/>
      <c r="R1379" s="40"/>
      <c r="S1379" s="40"/>
      <c r="T1379" s="40"/>
      <c r="U1379" s="40"/>
      <c r="V1379" s="40"/>
      <c r="W1379" s="40"/>
    </row>
    <row r="1380">
      <c r="F1380" s="30"/>
      <c r="G1380" s="30"/>
      <c r="H1380" s="30"/>
      <c r="I1380" s="30"/>
      <c r="J1380" s="30"/>
      <c r="K1380" s="30"/>
      <c r="L1380" s="30"/>
      <c r="M1380" s="32"/>
      <c r="N1380" s="33"/>
      <c r="O1380" s="58"/>
      <c r="R1380" s="40"/>
      <c r="S1380" s="40"/>
      <c r="T1380" s="40"/>
      <c r="U1380" s="40"/>
      <c r="V1380" s="40"/>
      <c r="W1380" s="40"/>
    </row>
    <row r="1381">
      <c r="F1381" s="30"/>
      <c r="G1381" s="30"/>
      <c r="H1381" s="30"/>
      <c r="I1381" s="30"/>
      <c r="J1381" s="30"/>
      <c r="K1381" s="30"/>
      <c r="L1381" s="30"/>
      <c r="M1381" s="32"/>
      <c r="N1381" s="33"/>
      <c r="O1381" s="33"/>
      <c r="R1381" s="40"/>
      <c r="S1381" s="40"/>
      <c r="T1381" s="40"/>
      <c r="U1381" s="40"/>
      <c r="V1381" s="40"/>
      <c r="W1381" s="40"/>
    </row>
    <row r="1382">
      <c r="F1382" s="30"/>
      <c r="G1382" s="30"/>
      <c r="H1382" s="30"/>
      <c r="I1382" s="30"/>
      <c r="J1382" s="30"/>
      <c r="K1382" s="30"/>
      <c r="L1382" s="30"/>
      <c r="M1382" s="32"/>
      <c r="N1382" s="33"/>
      <c r="O1382" s="33"/>
      <c r="R1382" s="40"/>
      <c r="S1382" s="40"/>
      <c r="T1382" s="40"/>
      <c r="U1382" s="40"/>
      <c r="V1382" s="40"/>
      <c r="W1382" s="40"/>
    </row>
    <row r="1383">
      <c r="F1383" s="30"/>
      <c r="G1383" s="30"/>
      <c r="H1383" s="30"/>
      <c r="I1383" s="30"/>
      <c r="J1383" s="30"/>
      <c r="K1383" s="30"/>
      <c r="L1383" s="30"/>
      <c r="M1383" s="32"/>
      <c r="N1383" s="33"/>
      <c r="O1383" s="58"/>
      <c r="R1383" s="40"/>
      <c r="S1383" s="40"/>
      <c r="T1383" s="40"/>
      <c r="U1383" s="40"/>
      <c r="V1383" s="40"/>
      <c r="W1383" s="40"/>
    </row>
    <row r="1384">
      <c r="F1384" s="30"/>
      <c r="G1384" s="30"/>
      <c r="H1384" s="30"/>
      <c r="I1384" s="30"/>
      <c r="J1384" s="30"/>
      <c r="K1384" s="30"/>
      <c r="L1384" s="30"/>
      <c r="M1384" s="32"/>
      <c r="N1384" s="33"/>
      <c r="O1384" s="33"/>
      <c r="R1384" s="40"/>
      <c r="S1384" s="40"/>
      <c r="T1384" s="40"/>
      <c r="U1384" s="40"/>
      <c r="V1384" s="40"/>
      <c r="W1384" s="40"/>
    </row>
    <row r="1385">
      <c r="F1385" s="30"/>
      <c r="G1385" s="30"/>
      <c r="H1385" s="30"/>
      <c r="I1385" s="30"/>
      <c r="J1385" s="30"/>
      <c r="K1385" s="30"/>
      <c r="L1385" s="30"/>
      <c r="M1385" s="32"/>
      <c r="N1385" s="33"/>
      <c r="O1385" s="58"/>
      <c r="R1385" s="40"/>
      <c r="S1385" s="40"/>
      <c r="T1385" s="40"/>
      <c r="U1385" s="40"/>
      <c r="V1385" s="40"/>
      <c r="W1385" s="40"/>
    </row>
    <row r="1386">
      <c r="F1386" s="30"/>
      <c r="G1386" s="30"/>
      <c r="H1386" s="30"/>
      <c r="I1386" s="30"/>
      <c r="J1386" s="30"/>
      <c r="K1386" s="30"/>
      <c r="L1386" s="30"/>
      <c r="M1386" s="32"/>
      <c r="N1386" s="33"/>
      <c r="O1386" s="33"/>
      <c r="R1386" s="40"/>
      <c r="S1386" s="40"/>
      <c r="T1386" s="40"/>
      <c r="U1386" s="40"/>
      <c r="V1386" s="40"/>
      <c r="W1386" s="40"/>
    </row>
    <row r="1387">
      <c r="F1387" s="30"/>
      <c r="G1387" s="30"/>
      <c r="H1387" s="30"/>
      <c r="I1387" s="30"/>
      <c r="J1387" s="30"/>
      <c r="K1387" s="30"/>
      <c r="L1387" s="30"/>
      <c r="M1387" s="32"/>
      <c r="N1387" s="33"/>
      <c r="O1387" s="58"/>
      <c r="R1387" s="40"/>
      <c r="S1387" s="40"/>
      <c r="T1387" s="40"/>
      <c r="U1387" s="40"/>
      <c r="V1387" s="40"/>
      <c r="W1387" s="40"/>
    </row>
    <row r="1388">
      <c r="F1388" s="30"/>
      <c r="G1388" s="30"/>
      <c r="H1388" s="30"/>
      <c r="I1388" s="30"/>
      <c r="J1388" s="30"/>
      <c r="K1388" s="30"/>
      <c r="L1388" s="30"/>
      <c r="M1388" s="32"/>
      <c r="N1388" s="33"/>
      <c r="O1388" s="58"/>
      <c r="R1388" s="40"/>
      <c r="S1388" s="40"/>
      <c r="T1388" s="40"/>
      <c r="U1388" s="40"/>
      <c r="V1388" s="40"/>
      <c r="W1388" s="40"/>
    </row>
    <row r="1389">
      <c r="F1389" s="30"/>
      <c r="G1389" s="30"/>
      <c r="H1389" s="30"/>
      <c r="I1389" s="30"/>
      <c r="J1389" s="30"/>
      <c r="K1389" s="30"/>
      <c r="L1389" s="30"/>
      <c r="M1389" s="32"/>
      <c r="N1389" s="33"/>
      <c r="O1389" s="33"/>
      <c r="R1389" s="40"/>
      <c r="S1389" s="40"/>
      <c r="T1389" s="40"/>
      <c r="U1389" s="40"/>
      <c r="V1389" s="40"/>
      <c r="W1389" s="40"/>
    </row>
    <row r="1390">
      <c r="F1390" s="30"/>
      <c r="G1390" s="30"/>
      <c r="H1390" s="30"/>
      <c r="I1390" s="30"/>
      <c r="J1390" s="30"/>
      <c r="K1390" s="30"/>
      <c r="L1390" s="30"/>
      <c r="M1390" s="32"/>
      <c r="N1390" s="33"/>
      <c r="O1390" s="64"/>
      <c r="R1390" s="40"/>
      <c r="S1390" s="40"/>
      <c r="T1390" s="40"/>
      <c r="U1390" s="40"/>
      <c r="V1390" s="40"/>
      <c r="W1390" s="40"/>
    </row>
    <row r="1391">
      <c r="F1391" s="30"/>
      <c r="G1391" s="30"/>
      <c r="H1391" s="30"/>
      <c r="I1391" s="30"/>
      <c r="J1391" s="30"/>
      <c r="K1391" s="30"/>
      <c r="L1391" s="30"/>
      <c r="M1391" s="32"/>
      <c r="N1391" s="33"/>
      <c r="O1391" s="33"/>
      <c r="R1391" s="40"/>
      <c r="S1391" s="40"/>
      <c r="T1391" s="40"/>
      <c r="U1391" s="40"/>
      <c r="V1391" s="40"/>
      <c r="W1391" s="40"/>
    </row>
    <row r="1392">
      <c r="F1392" s="30"/>
      <c r="G1392" s="30"/>
      <c r="H1392" s="30"/>
      <c r="I1392" s="30"/>
      <c r="J1392" s="30"/>
      <c r="K1392" s="30"/>
      <c r="L1392" s="30"/>
      <c r="M1392" s="32"/>
      <c r="N1392" s="33"/>
      <c r="O1392" s="33"/>
      <c r="R1392" s="40"/>
      <c r="S1392" s="40"/>
      <c r="T1392" s="40"/>
      <c r="U1392" s="40"/>
      <c r="V1392" s="40"/>
      <c r="W1392" s="40"/>
    </row>
    <row r="1393">
      <c r="F1393" s="30"/>
      <c r="G1393" s="30"/>
      <c r="H1393" s="30"/>
      <c r="I1393" s="30"/>
      <c r="J1393" s="30"/>
      <c r="K1393" s="30"/>
      <c r="L1393" s="30"/>
      <c r="M1393" s="32"/>
      <c r="N1393" s="33"/>
      <c r="O1393" s="33"/>
      <c r="R1393" s="40"/>
      <c r="S1393" s="40"/>
      <c r="T1393" s="40"/>
      <c r="U1393" s="40"/>
      <c r="V1393" s="40"/>
      <c r="W1393" s="40"/>
    </row>
    <row r="1394">
      <c r="F1394" s="30"/>
      <c r="G1394" s="30"/>
      <c r="H1394" s="30"/>
      <c r="I1394" s="30"/>
      <c r="J1394" s="30"/>
      <c r="K1394" s="30"/>
      <c r="L1394" s="30"/>
      <c r="M1394" s="32"/>
      <c r="N1394" s="33"/>
      <c r="O1394" s="33"/>
      <c r="R1394" s="40"/>
      <c r="S1394" s="40"/>
      <c r="T1394" s="40"/>
      <c r="U1394" s="40"/>
      <c r="V1394" s="40"/>
      <c r="W1394" s="40"/>
    </row>
    <row r="1395">
      <c r="F1395" s="30"/>
      <c r="G1395" s="30"/>
      <c r="H1395" s="30"/>
      <c r="I1395" s="30"/>
      <c r="J1395" s="30"/>
      <c r="K1395" s="30"/>
      <c r="L1395" s="30"/>
      <c r="M1395" s="32"/>
      <c r="N1395" s="33"/>
      <c r="O1395" s="33"/>
      <c r="R1395" s="40"/>
      <c r="S1395" s="40"/>
      <c r="T1395" s="40"/>
      <c r="U1395" s="40"/>
      <c r="V1395" s="40"/>
      <c r="W1395" s="40"/>
    </row>
    <row r="1396">
      <c r="F1396" s="30"/>
      <c r="G1396" s="30"/>
      <c r="H1396" s="30"/>
      <c r="I1396" s="30"/>
      <c r="J1396" s="30"/>
      <c r="K1396" s="30"/>
      <c r="L1396" s="30"/>
      <c r="M1396" s="32"/>
      <c r="N1396" s="33"/>
      <c r="O1396" s="33"/>
      <c r="R1396" s="40"/>
      <c r="S1396" s="40"/>
      <c r="T1396" s="40"/>
      <c r="U1396" s="40"/>
      <c r="V1396" s="40"/>
      <c r="W1396" s="40"/>
    </row>
    <row r="1397">
      <c r="F1397" s="30"/>
      <c r="G1397" s="30"/>
      <c r="H1397" s="30"/>
      <c r="I1397" s="30"/>
      <c r="J1397" s="30"/>
      <c r="K1397" s="30"/>
      <c r="L1397" s="30"/>
      <c r="M1397" s="32"/>
      <c r="N1397" s="33"/>
      <c r="O1397" s="33"/>
      <c r="R1397" s="40"/>
      <c r="S1397" s="40"/>
      <c r="T1397" s="40"/>
      <c r="U1397" s="40"/>
      <c r="V1397" s="40"/>
      <c r="W1397" s="40"/>
    </row>
    <row r="1398">
      <c r="F1398" s="30"/>
      <c r="G1398" s="30"/>
      <c r="H1398" s="30"/>
      <c r="I1398" s="30"/>
      <c r="J1398" s="30"/>
      <c r="K1398" s="30"/>
      <c r="L1398" s="30"/>
      <c r="M1398" s="32"/>
      <c r="N1398" s="33"/>
      <c r="O1398" s="33"/>
      <c r="R1398" s="40"/>
      <c r="S1398" s="40"/>
      <c r="T1398" s="40"/>
      <c r="U1398" s="40"/>
      <c r="V1398" s="40"/>
      <c r="W1398" s="40"/>
    </row>
    <row r="1399">
      <c r="F1399" s="30"/>
      <c r="G1399" s="30"/>
      <c r="H1399" s="30"/>
      <c r="I1399" s="30"/>
      <c r="J1399" s="30"/>
      <c r="K1399" s="30"/>
      <c r="L1399" s="30"/>
      <c r="M1399" s="32"/>
      <c r="N1399" s="33"/>
      <c r="O1399" s="33"/>
      <c r="R1399" s="40"/>
      <c r="S1399" s="40"/>
      <c r="T1399" s="40"/>
      <c r="U1399" s="40"/>
      <c r="V1399" s="40"/>
      <c r="W1399" s="40"/>
    </row>
    <row r="1400">
      <c r="F1400" s="30"/>
      <c r="G1400" s="30"/>
      <c r="H1400" s="30"/>
      <c r="I1400" s="30"/>
      <c r="J1400" s="30"/>
      <c r="K1400" s="30"/>
      <c r="L1400" s="30"/>
      <c r="M1400" s="32"/>
      <c r="N1400" s="33"/>
      <c r="O1400" s="64"/>
      <c r="R1400" s="40"/>
      <c r="S1400" s="40"/>
      <c r="T1400" s="40"/>
      <c r="U1400" s="40"/>
      <c r="V1400" s="40"/>
      <c r="W1400" s="40"/>
    </row>
    <row r="1401">
      <c r="F1401" s="30"/>
      <c r="G1401" s="30"/>
      <c r="H1401" s="30"/>
      <c r="I1401" s="30"/>
      <c r="J1401" s="30"/>
      <c r="K1401" s="30"/>
      <c r="L1401" s="30"/>
      <c r="M1401" s="32"/>
      <c r="N1401" s="33"/>
      <c r="O1401" s="33"/>
      <c r="R1401" s="40"/>
      <c r="S1401" s="40"/>
      <c r="T1401" s="40"/>
      <c r="U1401" s="40"/>
      <c r="V1401" s="40"/>
      <c r="W1401" s="40"/>
    </row>
    <row r="1402">
      <c r="F1402" s="30"/>
      <c r="G1402" s="30"/>
      <c r="H1402" s="30"/>
      <c r="I1402" s="30"/>
      <c r="J1402" s="30"/>
      <c r="K1402" s="30"/>
      <c r="L1402" s="30"/>
      <c r="M1402" s="32"/>
      <c r="N1402" s="33"/>
      <c r="O1402" s="64"/>
      <c r="R1402" s="40"/>
      <c r="S1402" s="40"/>
      <c r="T1402" s="40"/>
      <c r="U1402" s="40"/>
      <c r="V1402" s="40"/>
      <c r="W1402" s="40"/>
    </row>
    <row r="1403">
      <c r="F1403" s="30"/>
      <c r="G1403" s="30"/>
      <c r="H1403" s="30"/>
      <c r="I1403" s="30"/>
      <c r="J1403" s="30"/>
      <c r="K1403" s="30"/>
      <c r="L1403" s="30"/>
      <c r="M1403" s="32"/>
      <c r="N1403" s="33"/>
      <c r="O1403" s="33"/>
      <c r="R1403" s="40"/>
      <c r="S1403" s="40"/>
      <c r="T1403" s="40"/>
      <c r="U1403" s="40"/>
      <c r="V1403" s="40"/>
      <c r="W1403" s="40"/>
    </row>
    <row r="1404">
      <c r="F1404" s="30"/>
      <c r="G1404" s="30"/>
      <c r="H1404" s="30"/>
      <c r="I1404" s="30"/>
      <c r="J1404" s="30"/>
      <c r="K1404" s="30"/>
      <c r="L1404" s="30"/>
      <c r="M1404" s="32"/>
      <c r="N1404" s="33"/>
      <c r="O1404" s="33"/>
      <c r="R1404" s="40"/>
      <c r="S1404" s="40"/>
      <c r="T1404" s="40"/>
      <c r="U1404" s="40"/>
      <c r="V1404" s="40"/>
      <c r="W1404" s="40"/>
    </row>
    <row r="1405">
      <c r="F1405" s="30"/>
      <c r="G1405" s="30"/>
      <c r="H1405" s="30"/>
      <c r="I1405" s="30"/>
      <c r="J1405" s="30"/>
      <c r="K1405" s="30"/>
      <c r="L1405" s="30"/>
      <c r="M1405" s="32"/>
      <c r="N1405" s="33"/>
      <c r="O1405" s="64"/>
      <c r="R1405" s="40"/>
      <c r="S1405" s="40"/>
      <c r="T1405" s="40"/>
      <c r="U1405" s="40"/>
      <c r="V1405" s="40"/>
      <c r="W1405" s="40"/>
    </row>
    <row r="1406">
      <c r="F1406" s="30"/>
      <c r="G1406" s="30"/>
      <c r="H1406" s="30"/>
      <c r="I1406" s="30"/>
      <c r="J1406" s="30"/>
      <c r="K1406" s="30"/>
      <c r="L1406" s="30"/>
      <c r="M1406" s="32"/>
      <c r="N1406" s="33"/>
      <c r="O1406" s="33"/>
      <c r="R1406" s="40"/>
      <c r="S1406" s="40"/>
      <c r="T1406" s="40"/>
      <c r="U1406" s="40"/>
      <c r="V1406" s="40"/>
      <c r="W1406" s="40"/>
    </row>
    <row r="1407">
      <c r="F1407" s="30"/>
      <c r="G1407" s="30"/>
      <c r="H1407" s="30"/>
      <c r="I1407" s="30"/>
      <c r="J1407" s="30"/>
      <c r="K1407" s="30"/>
      <c r="L1407" s="30"/>
      <c r="M1407" s="32"/>
      <c r="N1407" s="33"/>
      <c r="O1407" s="33"/>
      <c r="R1407" s="40"/>
      <c r="S1407" s="40"/>
      <c r="T1407" s="40"/>
      <c r="U1407" s="40"/>
      <c r="V1407" s="40"/>
      <c r="W1407" s="40"/>
    </row>
    <row r="1408">
      <c r="F1408" s="30"/>
      <c r="G1408" s="30"/>
      <c r="H1408" s="30"/>
      <c r="I1408" s="30"/>
      <c r="J1408" s="30"/>
      <c r="K1408" s="30"/>
      <c r="L1408" s="30"/>
      <c r="M1408" s="32"/>
      <c r="N1408" s="33"/>
      <c r="O1408" s="64"/>
      <c r="R1408" s="40"/>
      <c r="S1408" s="40"/>
      <c r="T1408" s="40"/>
      <c r="U1408" s="40"/>
      <c r="V1408" s="40"/>
      <c r="W1408" s="40"/>
    </row>
    <row r="1409">
      <c r="F1409" s="30"/>
      <c r="G1409" s="30"/>
      <c r="H1409" s="30"/>
      <c r="I1409" s="30"/>
      <c r="J1409" s="30"/>
      <c r="K1409" s="30"/>
      <c r="L1409" s="30"/>
      <c r="M1409" s="32"/>
      <c r="N1409" s="33"/>
      <c r="O1409" s="33"/>
      <c r="R1409" s="40"/>
      <c r="S1409" s="40"/>
      <c r="T1409" s="40"/>
      <c r="U1409" s="40"/>
      <c r="V1409" s="40"/>
      <c r="W1409" s="40"/>
    </row>
    <row r="1410">
      <c r="F1410" s="30"/>
      <c r="G1410" s="30"/>
      <c r="H1410" s="30"/>
      <c r="I1410" s="30"/>
      <c r="J1410" s="30"/>
      <c r="K1410" s="30"/>
      <c r="L1410" s="30"/>
      <c r="M1410" s="32"/>
      <c r="N1410" s="33"/>
      <c r="O1410" s="33"/>
      <c r="R1410" s="40"/>
      <c r="S1410" s="40"/>
      <c r="T1410" s="40"/>
      <c r="U1410" s="40"/>
      <c r="V1410" s="40"/>
      <c r="W1410" s="40"/>
    </row>
    <row r="1411">
      <c r="F1411" s="30"/>
      <c r="G1411" s="30"/>
      <c r="H1411" s="30"/>
      <c r="I1411" s="30"/>
      <c r="J1411" s="30"/>
      <c r="K1411" s="30"/>
      <c r="L1411" s="30"/>
      <c r="M1411" s="32"/>
      <c r="N1411" s="33"/>
      <c r="O1411" s="33"/>
      <c r="R1411" s="40"/>
      <c r="S1411" s="40"/>
      <c r="T1411" s="40"/>
      <c r="U1411" s="40"/>
      <c r="V1411" s="40"/>
      <c r="W1411" s="40"/>
    </row>
    <row r="1412">
      <c r="F1412" s="30"/>
      <c r="G1412" s="30"/>
      <c r="H1412" s="30"/>
      <c r="I1412" s="30"/>
      <c r="J1412" s="30"/>
      <c r="K1412" s="30"/>
      <c r="L1412" s="30"/>
      <c r="M1412" s="32"/>
      <c r="N1412" s="33"/>
      <c r="O1412" s="33"/>
      <c r="R1412" s="40"/>
      <c r="S1412" s="40"/>
      <c r="T1412" s="40"/>
      <c r="U1412" s="40"/>
      <c r="V1412" s="40"/>
      <c r="W1412" s="40"/>
    </row>
    <row r="1413">
      <c r="F1413" s="30"/>
      <c r="G1413" s="30"/>
      <c r="H1413" s="30"/>
      <c r="I1413" s="30"/>
      <c r="J1413" s="30"/>
      <c r="K1413" s="30"/>
      <c r="L1413" s="30"/>
      <c r="M1413" s="32"/>
      <c r="N1413" s="33"/>
      <c r="O1413" s="64"/>
      <c r="R1413" s="40"/>
      <c r="S1413" s="40"/>
      <c r="T1413" s="40"/>
      <c r="U1413" s="40"/>
      <c r="V1413" s="40"/>
      <c r="W1413" s="40"/>
    </row>
    <row r="1414">
      <c r="F1414" s="30"/>
      <c r="G1414" s="30"/>
      <c r="H1414" s="30"/>
      <c r="I1414" s="30"/>
      <c r="J1414" s="30"/>
      <c r="K1414" s="30"/>
      <c r="L1414" s="30"/>
      <c r="M1414" s="32"/>
      <c r="N1414" s="33"/>
      <c r="O1414" s="33"/>
      <c r="R1414" s="40"/>
      <c r="S1414" s="40"/>
      <c r="T1414" s="40"/>
      <c r="U1414" s="40"/>
      <c r="V1414" s="40"/>
      <c r="W1414" s="40"/>
    </row>
    <row r="1415">
      <c r="F1415" s="30"/>
      <c r="G1415" s="30"/>
      <c r="H1415" s="30"/>
      <c r="I1415" s="30"/>
      <c r="J1415" s="30"/>
      <c r="K1415" s="30"/>
      <c r="L1415" s="30"/>
      <c r="M1415" s="32"/>
      <c r="N1415" s="33"/>
      <c r="O1415" s="33"/>
      <c r="R1415" s="40"/>
      <c r="S1415" s="40"/>
      <c r="T1415" s="40"/>
      <c r="U1415" s="40"/>
      <c r="V1415" s="40"/>
      <c r="W1415" s="40"/>
    </row>
    <row r="1416">
      <c r="F1416" s="30"/>
      <c r="G1416" s="30"/>
      <c r="H1416" s="30"/>
      <c r="I1416" s="30"/>
      <c r="J1416" s="30"/>
      <c r="K1416" s="30"/>
      <c r="L1416" s="30"/>
      <c r="M1416" s="32"/>
      <c r="N1416" s="33"/>
      <c r="O1416" s="33"/>
      <c r="R1416" s="40"/>
      <c r="S1416" s="40"/>
      <c r="T1416" s="40"/>
      <c r="U1416" s="40"/>
      <c r="V1416" s="40"/>
      <c r="W1416" s="40"/>
    </row>
    <row r="1417">
      <c r="F1417" s="30"/>
      <c r="G1417" s="30"/>
      <c r="H1417" s="30"/>
      <c r="I1417" s="30"/>
      <c r="J1417" s="30"/>
      <c r="K1417" s="30"/>
      <c r="L1417" s="30"/>
      <c r="M1417" s="32"/>
      <c r="N1417" s="33"/>
      <c r="O1417" s="33"/>
      <c r="R1417" s="40"/>
      <c r="S1417" s="40"/>
      <c r="T1417" s="40"/>
      <c r="U1417" s="40"/>
      <c r="V1417" s="40"/>
      <c r="W1417" s="40"/>
    </row>
    <row r="1418">
      <c r="F1418" s="30"/>
      <c r="G1418" s="30"/>
      <c r="H1418" s="30"/>
      <c r="I1418" s="30"/>
      <c r="J1418" s="30"/>
      <c r="K1418" s="30"/>
      <c r="L1418" s="30"/>
      <c r="M1418" s="32"/>
      <c r="N1418" s="33"/>
      <c r="O1418" s="33"/>
      <c r="R1418" s="40"/>
      <c r="S1418" s="40"/>
      <c r="T1418" s="40"/>
      <c r="U1418" s="40"/>
      <c r="V1418" s="40"/>
      <c r="W1418" s="40"/>
    </row>
    <row r="1419">
      <c r="F1419" s="30"/>
      <c r="G1419" s="30"/>
      <c r="H1419" s="30"/>
      <c r="I1419" s="30"/>
      <c r="J1419" s="30"/>
      <c r="K1419" s="30"/>
      <c r="L1419" s="30"/>
      <c r="M1419" s="32"/>
      <c r="N1419" s="33"/>
      <c r="O1419" s="33"/>
      <c r="R1419" s="40"/>
      <c r="S1419" s="40"/>
      <c r="T1419" s="40"/>
      <c r="U1419" s="40"/>
      <c r="V1419" s="40"/>
      <c r="W1419" s="40"/>
    </row>
    <row r="1420">
      <c r="F1420" s="30"/>
      <c r="G1420" s="30"/>
      <c r="H1420" s="30"/>
      <c r="I1420" s="30"/>
      <c r="J1420" s="30"/>
      <c r="K1420" s="30"/>
      <c r="L1420" s="30"/>
      <c r="M1420" s="32"/>
      <c r="N1420" s="33"/>
      <c r="O1420" s="58"/>
      <c r="R1420" s="40"/>
      <c r="S1420" s="40"/>
      <c r="T1420" s="40"/>
      <c r="U1420" s="40"/>
      <c r="V1420" s="40"/>
      <c r="W1420" s="40"/>
    </row>
    <row r="1421">
      <c r="F1421" s="30"/>
      <c r="G1421" s="30"/>
      <c r="H1421" s="30"/>
      <c r="I1421" s="30"/>
      <c r="J1421" s="30"/>
      <c r="K1421" s="30"/>
      <c r="L1421" s="30"/>
      <c r="M1421" s="32"/>
      <c r="N1421" s="33"/>
      <c r="O1421" s="33"/>
      <c r="R1421" s="40"/>
      <c r="S1421" s="40"/>
      <c r="T1421" s="40"/>
      <c r="U1421" s="40"/>
      <c r="V1421" s="40"/>
      <c r="W1421" s="40"/>
    </row>
    <row r="1422">
      <c r="F1422" s="30"/>
      <c r="G1422" s="30"/>
      <c r="H1422" s="30"/>
      <c r="I1422" s="30"/>
      <c r="J1422" s="30"/>
      <c r="K1422" s="30"/>
      <c r="L1422" s="30"/>
      <c r="M1422" s="32"/>
      <c r="N1422" s="33"/>
      <c r="O1422" s="33"/>
      <c r="R1422" s="40"/>
      <c r="S1422" s="40"/>
      <c r="T1422" s="40"/>
      <c r="U1422" s="40"/>
      <c r="V1422" s="40"/>
      <c r="W1422" s="40"/>
    </row>
    <row r="1423">
      <c r="F1423" s="30"/>
      <c r="G1423" s="30"/>
      <c r="H1423" s="30"/>
      <c r="I1423" s="30"/>
      <c r="J1423" s="30"/>
      <c r="K1423" s="30"/>
      <c r="L1423" s="30"/>
      <c r="M1423" s="32"/>
      <c r="N1423" s="33"/>
      <c r="O1423" s="33"/>
      <c r="R1423" s="40"/>
      <c r="S1423" s="40"/>
      <c r="T1423" s="40"/>
      <c r="U1423" s="40"/>
      <c r="V1423" s="40"/>
      <c r="W1423" s="40"/>
    </row>
    <row r="1424">
      <c r="F1424" s="30"/>
      <c r="G1424" s="30"/>
      <c r="H1424" s="30"/>
      <c r="I1424" s="30"/>
      <c r="J1424" s="30"/>
      <c r="K1424" s="30"/>
      <c r="L1424" s="30"/>
      <c r="M1424" s="32"/>
      <c r="N1424" s="33"/>
      <c r="O1424" s="33"/>
      <c r="R1424" s="40"/>
      <c r="S1424" s="40"/>
      <c r="T1424" s="40"/>
      <c r="U1424" s="40"/>
      <c r="V1424" s="40"/>
      <c r="W1424" s="40"/>
    </row>
    <row r="1425">
      <c r="F1425" s="30"/>
      <c r="G1425" s="30"/>
      <c r="H1425" s="30"/>
      <c r="I1425" s="30"/>
      <c r="J1425" s="30"/>
      <c r="K1425" s="30"/>
      <c r="L1425" s="30"/>
      <c r="M1425" s="32"/>
      <c r="N1425" s="33"/>
      <c r="O1425" s="58"/>
      <c r="R1425" s="40"/>
      <c r="S1425" s="40"/>
      <c r="T1425" s="40"/>
      <c r="U1425" s="40"/>
      <c r="V1425" s="40"/>
      <c r="W1425" s="40"/>
    </row>
    <row r="1426">
      <c r="F1426" s="30"/>
      <c r="G1426" s="30"/>
      <c r="H1426" s="30"/>
      <c r="I1426" s="30"/>
      <c r="J1426" s="30"/>
      <c r="K1426" s="30"/>
      <c r="L1426" s="30"/>
      <c r="M1426" s="32"/>
      <c r="N1426" s="33"/>
      <c r="O1426" s="58"/>
      <c r="R1426" s="40"/>
      <c r="S1426" s="40"/>
      <c r="T1426" s="40"/>
      <c r="U1426" s="40"/>
      <c r="V1426" s="40"/>
      <c r="W1426" s="40"/>
    </row>
    <row r="1427">
      <c r="F1427" s="30"/>
      <c r="G1427" s="30"/>
      <c r="H1427" s="30"/>
      <c r="I1427" s="30"/>
      <c r="J1427" s="30"/>
      <c r="K1427" s="30"/>
      <c r="L1427" s="30"/>
      <c r="M1427" s="32"/>
      <c r="N1427" s="33"/>
      <c r="O1427" s="33"/>
      <c r="R1427" s="40"/>
      <c r="S1427" s="40"/>
      <c r="T1427" s="40"/>
      <c r="U1427" s="40"/>
      <c r="V1427" s="40"/>
      <c r="W1427" s="40"/>
    </row>
    <row r="1428">
      <c r="F1428" s="30"/>
      <c r="G1428" s="30"/>
      <c r="H1428" s="30"/>
      <c r="I1428" s="30"/>
      <c r="J1428" s="30"/>
      <c r="K1428" s="30"/>
      <c r="L1428" s="30"/>
      <c r="M1428" s="32"/>
      <c r="N1428" s="33"/>
      <c r="O1428" s="33"/>
      <c r="R1428" s="40"/>
      <c r="S1428" s="40"/>
      <c r="T1428" s="40"/>
      <c r="U1428" s="40"/>
      <c r="V1428" s="40"/>
      <c r="W1428" s="40"/>
    </row>
    <row r="1429">
      <c r="F1429" s="30"/>
      <c r="G1429" s="30"/>
      <c r="H1429" s="30"/>
      <c r="I1429" s="30"/>
      <c r="J1429" s="30"/>
      <c r="K1429" s="30"/>
      <c r="L1429" s="30"/>
      <c r="M1429" s="32"/>
      <c r="N1429" s="33"/>
      <c r="O1429" s="33"/>
      <c r="R1429" s="40"/>
      <c r="S1429" s="40"/>
      <c r="T1429" s="40"/>
      <c r="U1429" s="40"/>
      <c r="V1429" s="40"/>
      <c r="W1429" s="40"/>
    </row>
    <row r="1430">
      <c r="F1430" s="30"/>
      <c r="G1430" s="30"/>
      <c r="H1430" s="30"/>
      <c r="I1430" s="30"/>
      <c r="J1430" s="30"/>
      <c r="K1430" s="30"/>
      <c r="L1430" s="30"/>
      <c r="M1430" s="32"/>
      <c r="N1430" s="33"/>
      <c r="O1430" s="58"/>
      <c r="R1430" s="40"/>
      <c r="S1430" s="40"/>
      <c r="T1430" s="40"/>
      <c r="U1430" s="40"/>
      <c r="V1430" s="40"/>
      <c r="W1430" s="40"/>
    </row>
    <row r="1431">
      <c r="F1431" s="30"/>
      <c r="G1431" s="30"/>
      <c r="H1431" s="30"/>
      <c r="I1431" s="30"/>
      <c r="J1431" s="30"/>
      <c r="K1431" s="30"/>
      <c r="L1431" s="30"/>
      <c r="M1431" s="32"/>
      <c r="N1431" s="33"/>
      <c r="O1431" s="64"/>
      <c r="R1431" s="40"/>
      <c r="S1431" s="40"/>
      <c r="T1431" s="40"/>
      <c r="U1431" s="40"/>
      <c r="V1431" s="40"/>
      <c r="W1431" s="40"/>
    </row>
    <row r="1432">
      <c r="F1432" s="30"/>
      <c r="G1432" s="30"/>
      <c r="H1432" s="30"/>
      <c r="I1432" s="30"/>
      <c r="J1432" s="30"/>
      <c r="K1432" s="30"/>
      <c r="L1432" s="30"/>
      <c r="M1432" s="32"/>
      <c r="N1432" s="33"/>
      <c r="O1432" s="33"/>
      <c r="R1432" s="40"/>
      <c r="S1432" s="40"/>
      <c r="T1432" s="40"/>
      <c r="U1432" s="40"/>
      <c r="V1432" s="40"/>
      <c r="W1432" s="40"/>
    </row>
    <row r="1433">
      <c r="F1433" s="30"/>
      <c r="G1433" s="30"/>
      <c r="H1433" s="30"/>
      <c r="I1433" s="30"/>
      <c r="J1433" s="30"/>
      <c r="K1433" s="30"/>
      <c r="L1433" s="30"/>
      <c r="M1433" s="32"/>
      <c r="N1433" s="33"/>
      <c r="O1433" s="64"/>
      <c r="R1433" s="40"/>
      <c r="S1433" s="40"/>
      <c r="T1433" s="40"/>
      <c r="U1433" s="40"/>
      <c r="V1433" s="40"/>
      <c r="W1433" s="40"/>
    </row>
    <row r="1434">
      <c r="F1434" s="30"/>
      <c r="G1434" s="30"/>
      <c r="H1434" s="30"/>
      <c r="I1434" s="30"/>
      <c r="J1434" s="30"/>
      <c r="K1434" s="30"/>
      <c r="L1434" s="30"/>
      <c r="M1434" s="32"/>
      <c r="N1434" s="33"/>
      <c r="O1434" s="33"/>
      <c r="R1434" s="40"/>
      <c r="S1434" s="40"/>
      <c r="T1434" s="40"/>
      <c r="U1434" s="40"/>
      <c r="V1434" s="40"/>
      <c r="W1434" s="40"/>
    </row>
    <row r="1435">
      <c r="F1435" s="30"/>
      <c r="G1435" s="30"/>
      <c r="H1435" s="30"/>
      <c r="I1435" s="30"/>
      <c r="J1435" s="30"/>
      <c r="K1435" s="30"/>
      <c r="L1435" s="30"/>
      <c r="M1435" s="32"/>
      <c r="N1435" s="33"/>
      <c r="O1435" s="33"/>
      <c r="R1435" s="40"/>
      <c r="S1435" s="40"/>
      <c r="T1435" s="40"/>
      <c r="U1435" s="40"/>
      <c r="V1435" s="40"/>
      <c r="W1435" s="40"/>
    </row>
    <row r="1436">
      <c r="F1436" s="30"/>
      <c r="G1436" s="30"/>
      <c r="H1436" s="30"/>
      <c r="I1436" s="30"/>
      <c r="J1436" s="30"/>
      <c r="K1436" s="30"/>
      <c r="L1436" s="30"/>
      <c r="M1436" s="32"/>
      <c r="N1436" s="33"/>
      <c r="O1436" s="33"/>
      <c r="R1436" s="40"/>
      <c r="S1436" s="40"/>
      <c r="T1436" s="40"/>
      <c r="U1436" s="40"/>
      <c r="V1436" s="40"/>
      <c r="W1436" s="40"/>
    </row>
    <row r="1437">
      <c r="F1437" s="30"/>
      <c r="G1437" s="30"/>
      <c r="H1437" s="30"/>
      <c r="I1437" s="30"/>
      <c r="J1437" s="30"/>
      <c r="K1437" s="30"/>
      <c r="L1437" s="30"/>
      <c r="M1437" s="32"/>
      <c r="N1437" s="33"/>
      <c r="O1437" s="58"/>
      <c r="R1437" s="40"/>
      <c r="S1437" s="40"/>
      <c r="T1437" s="40"/>
      <c r="U1437" s="40"/>
      <c r="V1437" s="40"/>
      <c r="W1437" s="40"/>
    </row>
    <row r="1438">
      <c r="F1438" s="30"/>
      <c r="G1438" s="30"/>
      <c r="H1438" s="30"/>
      <c r="I1438" s="30"/>
      <c r="J1438" s="30"/>
      <c r="K1438" s="30"/>
      <c r="L1438" s="30"/>
      <c r="M1438" s="32"/>
      <c r="N1438" s="33"/>
      <c r="O1438" s="64"/>
      <c r="R1438" s="40"/>
      <c r="S1438" s="40"/>
      <c r="T1438" s="40"/>
      <c r="U1438" s="40"/>
      <c r="V1438" s="40"/>
      <c r="W1438" s="40"/>
    </row>
    <row r="1439">
      <c r="F1439" s="30"/>
      <c r="G1439" s="30"/>
      <c r="H1439" s="30"/>
      <c r="I1439" s="30"/>
      <c r="J1439" s="30"/>
      <c r="K1439" s="30"/>
      <c r="L1439" s="30"/>
      <c r="M1439" s="32"/>
      <c r="N1439" s="33"/>
      <c r="O1439" s="33"/>
      <c r="R1439" s="40"/>
      <c r="S1439" s="40"/>
      <c r="T1439" s="40"/>
      <c r="U1439" s="40"/>
      <c r="V1439" s="40"/>
      <c r="W1439" s="40"/>
    </row>
    <row r="1440">
      <c r="F1440" s="30"/>
      <c r="G1440" s="30"/>
      <c r="H1440" s="30"/>
      <c r="I1440" s="30"/>
      <c r="J1440" s="30"/>
      <c r="K1440" s="30"/>
      <c r="L1440" s="30"/>
      <c r="M1440" s="32"/>
      <c r="N1440" s="33"/>
      <c r="O1440" s="33"/>
      <c r="R1440" s="40"/>
      <c r="S1440" s="40"/>
      <c r="T1440" s="40"/>
      <c r="U1440" s="40"/>
      <c r="V1440" s="40"/>
      <c r="W1440" s="40"/>
    </row>
    <row r="1441">
      <c r="F1441" s="30"/>
      <c r="G1441" s="30"/>
      <c r="H1441" s="30"/>
      <c r="I1441" s="30"/>
      <c r="J1441" s="30"/>
      <c r="K1441" s="30"/>
      <c r="L1441" s="30"/>
      <c r="M1441" s="32"/>
      <c r="N1441" s="33"/>
      <c r="O1441" s="33"/>
      <c r="R1441" s="40"/>
      <c r="S1441" s="40"/>
      <c r="T1441" s="40"/>
      <c r="U1441" s="40"/>
      <c r="V1441" s="40"/>
      <c r="W1441" s="40"/>
    </row>
    <row r="1442">
      <c r="F1442" s="30"/>
      <c r="G1442" s="30"/>
      <c r="H1442" s="30"/>
      <c r="I1442" s="30"/>
      <c r="J1442" s="30"/>
      <c r="K1442" s="30"/>
      <c r="L1442" s="30"/>
      <c r="M1442" s="32"/>
      <c r="N1442" s="33"/>
      <c r="O1442" s="33"/>
      <c r="R1442" s="40"/>
      <c r="S1442" s="40"/>
      <c r="T1442" s="40"/>
      <c r="U1442" s="40"/>
      <c r="V1442" s="40"/>
      <c r="W1442" s="40"/>
    </row>
    <row r="1443">
      <c r="F1443" s="30"/>
      <c r="G1443" s="30"/>
      <c r="H1443" s="30"/>
      <c r="I1443" s="30"/>
      <c r="J1443" s="30"/>
      <c r="K1443" s="30"/>
      <c r="L1443" s="30"/>
      <c r="M1443" s="32"/>
      <c r="N1443" s="33"/>
      <c r="O1443" s="58"/>
      <c r="R1443" s="40"/>
      <c r="S1443" s="40"/>
      <c r="T1443" s="40"/>
      <c r="U1443" s="40"/>
      <c r="V1443" s="40"/>
      <c r="W1443" s="40"/>
    </row>
    <row r="1444">
      <c r="F1444" s="30"/>
      <c r="G1444" s="30"/>
      <c r="H1444" s="30"/>
      <c r="I1444" s="30"/>
      <c r="J1444" s="30"/>
      <c r="K1444" s="30"/>
      <c r="L1444" s="30"/>
      <c r="M1444" s="32"/>
      <c r="N1444" s="33"/>
      <c r="O1444" s="33"/>
      <c r="R1444" s="40"/>
      <c r="S1444" s="40"/>
      <c r="T1444" s="40"/>
      <c r="U1444" s="40"/>
      <c r="V1444" s="40"/>
      <c r="W1444" s="40"/>
    </row>
    <row r="1445">
      <c r="F1445" s="30"/>
      <c r="G1445" s="30"/>
      <c r="H1445" s="30"/>
      <c r="I1445" s="30"/>
      <c r="J1445" s="30"/>
      <c r="K1445" s="30"/>
      <c r="L1445" s="30"/>
      <c r="M1445" s="32"/>
      <c r="N1445" s="33"/>
      <c r="O1445" s="33"/>
      <c r="R1445" s="40"/>
      <c r="S1445" s="40"/>
      <c r="T1445" s="40"/>
      <c r="U1445" s="40"/>
      <c r="V1445" s="40"/>
      <c r="W1445" s="40"/>
    </row>
    <row r="1446">
      <c r="F1446" s="30"/>
      <c r="G1446" s="30"/>
      <c r="H1446" s="30"/>
      <c r="I1446" s="30"/>
      <c r="J1446" s="30"/>
      <c r="K1446" s="30"/>
      <c r="L1446" s="30"/>
      <c r="M1446" s="32"/>
      <c r="N1446" s="33"/>
      <c r="O1446" s="64"/>
      <c r="R1446" s="40"/>
      <c r="S1446" s="40"/>
      <c r="T1446" s="40"/>
      <c r="U1446" s="40"/>
      <c r="V1446" s="40"/>
      <c r="W1446" s="40"/>
    </row>
    <row r="1447">
      <c r="F1447" s="30"/>
      <c r="G1447" s="30"/>
      <c r="H1447" s="30"/>
      <c r="I1447" s="30"/>
      <c r="J1447" s="30"/>
      <c r="K1447" s="30"/>
      <c r="L1447" s="30"/>
      <c r="M1447" s="32"/>
      <c r="N1447" s="33"/>
      <c r="O1447" s="64"/>
      <c r="R1447" s="40"/>
      <c r="S1447" s="40"/>
      <c r="T1447" s="40"/>
      <c r="U1447" s="40"/>
      <c r="V1447" s="40"/>
      <c r="W1447" s="40"/>
    </row>
    <row r="1448">
      <c r="F1448" s="30"/>
      <c r="G1448" s="30"/>
      <c r="H1448" s="30"/>
      <c r="I1448" s="30"/>
      <c r="J1448" s="30"/>
      <c r="K1448" s="30"/>
      <c r="L1448" s="30"/>
      <c r="M1448" s="32"/>
      <c r="N1448" s="33"/>
      <c r="O1448" s="58"/>
      <c r="R1448" s="40"/>
      <c r="S1448" s="40"/>
      <c r="T1448" s="40"/>
      <c r="U1448" s="40"/>
      <c r="V1448" s="40"/>
      <c r="W1448" s="40"/>
    </row>
    <row r="1449">
      <c r="F1449" s="30"/>
      <c r="G1449" s="30"/>
      <c r="H1449" s="30"/>
      <c r="I1449" s="30"/>
      <c r="J1449" s="30"/>
      <c r="K1449" s="30"/>
      <c r="L1449" s="30"/>
      <c r="M1449" s="32"/>
      <c r="N1449" s="33"/>
      <c r="O1449" s="33"/>
      <c r="R1449" s="40"/>
      <c r="S1449" s="40"/>
      <c r="T1449" s="40"/>
      <c r="U1449" s="40"/>
      <c r="V1449" s="40"/>
      <c r="W1449" s="40"/>
    </row>
    <row r="1450">
      <c r="F1450" s="30"/>
      <c r="G1450" s="30"/>
      <c r="H1450" s="30"/>
      <c r="I1450" s="30"/>
      <c r="J1450" s="30"/>
      <c r="K1450" s="30"/>
      <c r="L1450" s="30"/>
      <c r="M1450" s="32"/>
      <c r="N1450" s="33"/>
      <c r="O1450" s="33"/>
      <c r="R1450" s="40"/>
      <c r="S1450" s="40"/>
      <c r="T1450" s="40"/>
      <c r="U1450" s="40"/>
      <c r="V1450" s="40"/>
      <c r="W1450" s="40"/>
    </row>
    <row r="1451">
      <c r="F1451" s="30"/>
      <c r="G1451" s="30"/>
      <c r="H1451" s="30"/>
      <c r="I1451" s="30"/>
      <c r="J1451" s="30"/>
      <c r="K1451" s="30"/>
      <c r="L1451" s="30"/>
      <c r="M1451" s="32"/>
      <c r="N1451" s="33"/>
      <c r="O1451" s="33"/>
      <c r="R1451" s="40"/>
      <c r="S1451" s="40"/>
      <c r="T1451" s="40"/>
      <c r="U1451" s="40"/>
      <c r="V1451" s="40"/>
      <c r="W1451" s="40"/>
    </row>
    <row r="1452">
      <c r="F1452" s="30"/>
      <c r="G1452" s="30"/>
      <c r="H1452" s="30"/>
      <c r="I1452" s="30"/>
      <c r="J1452" s="30"/>
      <c r="K1452" s="30"/>
      <c r="L1452" s="30"/>
      <c r="M1452" s="32"/>
      <c r="N1452" s="33"/>
      <c r="O1452" s="33"/>
      <c r="R1452" s="40"/>
      <c r="S1452" s="40"/>
      <c r="T1452" s="40"/>
      <c r="U1452" s="40"/>
      <c r="V1452" s="40"/>
      <c r="W1452" s="40"/>
    </row>
    <row r="1453">
      <c r="F1453" s="30"/>
      <c r="G1453" s="30"/>
      <c r="H1453" s="30"/>
      <c r="I1453" s="30"/>
      <c r="J1453" s="30"/>
      <c r="K1453" s="30"/>
      <c r="L1453" s="30"/>
      <c r="M1453" s="32"/>
      <c r="N1453" s="33"/>
      <c r="O1453" s="58"/>
      <c r="R1453" s="40"/>
      <c r="S1453" s="40"/>
      <c r="T1453" s="40"/>
      <c r="U1453" s="40"/>
      <c r="V1453" s="40"/>
      <c r="W1453" s="40"/>
    </row>
    <row r="1454">
      <c r="F1454" s="30"/>
      <c r="G1454" s="30"/>
      <c r="H1454" s="30"/>
      <c r="I1454" s="30"/>
      <c r="J1454" s="30"/>
      <c r="K1454" s="30"/>
      <c r="L1454" s="30"/>
      <c r="M1454" s="32"/>
      <c r="N1454" s="33"/>
      <c r="O1454" s="33"/>
      <c r="R1454" s="40"/>
      <c r="S1454" s="40"/>
      <c r="T1454" s="40"/>
      <c r="U1454" s="40"/>
      <c r="V1454" s="40"/>
      <c r="W1454" s="40"/>
    </row>
    <row r="1455">
      <c r="F1455" s="30"/>
      <c r="G1455" s="30"/>
      <c r="H1455" s="30"/>
      <c r="I1455" s="30"/>
      <c r="J1455" s="30"/>
      <c r="K1455" s="30"/>
      <c r="L1455" s="30"/>
      <c r="M1455" s="32"/>
      <c r="N1455" s="33"/>
      <c r="O1455" s="33"/>
      <c r="R1455" s="40"/>
      <c r="S1455" s="40"/>
      <c r="T1455" s="40"/>
      <c r="U1455" s="40"/>
      <c r="V1455" s="40"/>
      <c r="W1455" s="40"/>
    </row>
    <row r="1456">
      <c r="F1456" s="30"/>
      <c r="G1456" s="30"/>
      <c r="H1456" s="30"/>
      <c r="I1456" s="30"/>
      <c r="J1456" s="30"/>
      <c r="K1456" s="30"/>
      <c r="L1456" s="30"/>
      <c r="M1456" s="32"/>
      <c r="N1456" s="33"/>
      <c r="O1456" s="33"/>
      <c r="R1456" s="40"/>
      <c r="S1456" s="40"/>
      <c r="T1456" s="40"/>
      <c r="U1456" s="40"/>
      <c r="V1456" s="40"/>
      <c r="W1456" s="40"/>
    </row>
    <row r="1457">
      <c r="F1457" s="30"/>
      <c r="G1457" s="30"/>
      <c r="H1457" s="30"/>
      <c r="I1457" s="30"/>
      <c r="J1457" s="30"/>
      <c r="K1457" s="30"/>
      <c r="L1457" s="30"/>
      <c r="M1457" s="32"/>
      <c r="N1457" s="33"/>
      <c r="O1457" s="64"/>
      <c r="R1457" s="40"/>
      <c r="S1457" s="40"/>
      <c r="T1457" s="40"/>
      <c r="U1457" s="40"/>
      <c r="V1457" s="40"/>
      <c r="W1457" s="40"/>
    </row>
    <row r="1458">
      <c r="F1458" s="30"/>
      <c r="G1458" s="30"/>
      <c r="H1458" s="30"/>
      <c r="I1458" s="30"/>
      <c r="J1458" s="30"/>
      <c r="K1458" s="30"/>
      <c r="L1458" s="30"/>
      <c r="M1458" s="32"/>
      <c r="N1458" s="33"/>
      <c r="O1458" s="33"/>
      <c r="R1458" s="40"/>
      <c r="S1458" s="40"/>
      <c r="T1458" s="40"/>
      <c r="U1458" s="40"/>
      <c r="V1458" s="40"/>
      <c r="W1458" s="40"/>
    </row>
    <row r="1459">
      <c r="F1459" s="30"/>
      <c r="G1459" s="30"/>
      <c r="H1459" s="30"/>
      <c r="I1459" s="30"/>
      <c r="J1459" s="30"/>
      <c r="K1459" s="30"/>
      <c r="L1459" s="30"/>
      <c r="M1459" s="32"/>
      <c r="N1459" s="33"/>
      <c r="O1459" s="33"/>
      <c r="R1459" s="40"/>
      <c r="S1459" s="40"/>
      <c r="T1459" s="40"/>
      <c r="U1459" s="40"/>
      <c r="V1459" s="40"/>
      <c r="W1459" s="40"/>
    </row>
    <row r="1460">
      <c r="F1460" s="30"/>
      <c r="G1460" s="30"/>
      <c r="H1460" s="30"/>
      <c r="I1460" s="30"/>
      <c r="J1460" s="30"/>
      <c r="K1460" s="30"/>
      <c r="L1460" s="30"/>
      <c r="M1460" s="32"/>
      <c r="N1460" s="33"/>
      <c r="O1460" s="58"/>
      <c r="R1460" s="40"/>
      <c r="S1460" s="40"/>
      <c r="T1460" s="40"/>
      <c r="U1460" s="40"/>
      <c r="V1460" s="40"/>
      <c r="W1460" s="40"/>
    </row>
    <row r="1461">
      <c r="F1461" s="30"/>
      <c r="G1461" s="30"/>
      <c r="H1461" s="30"/>
      <c r="I1461" s="30"/>
      <c r="J1461" s="30"/>
      <c r="K1461" s="30"/>
      <c r="L1461" s="30"/>
      <c r="M1461" s="32"/>
      <c r="N1461" s="33"/>
      <c r="O1461" s="33"/>
      <c r="R1461" s="40"/>
      <c r="S1461" s="40"/>
      <c r="T1461" s="40"/>
      <c r="U1461" s="40"/>
      <c r="V1461" s="40"/>
      <c r="W1461" s="40"/>
    </row>
    <row r="1462">
      <c r="F1462" s="30"/>
      <c r="G1462" s="30"/>
      <c r="H1462" s="30"/>
      <c r="I1462" s="30"/>
      <c r="J1462" s="30"/>
      <c r="K1462" s="30"/>
      <c r="L1462" s="30"/>
      <c r="M1462" s="32"/>
      <c r="N1462" s="33"/>
      <c r="O1462" s="33"/>
      <c r="R1462" s="40"/>
      <c r="S1462" s="40"/>
      <c r="T1462" s="40"/>
      <c r="U1462" s="40"/>
      <c r="V1462" s="40"/>
      <c r="W1462" s="40"/>
    </row>
    <row r="1463">
      <c r="F1463" s="30"/>
      <c r="G1463" s="30"/>
      <c r="H1463" s="30"/>
      <c r="I1463" s="30"/>
      <c r="J1463" s="30"/>
      <c r="K1463" s="30"/>
      <c r="L1463" s="30"/>
      <c r="M1463" s="32"/>
      <c r="N1463" s="33"/>
      <c r="O1463" s="33"/>
      <c r="R1463" s="40"/>
      <c r="S1463" s="40"/>
      <c r="T1463" s="40"/>
      <c r="U1463" s="40"/>
      <c r="V1463" s="40"/>
      <c r="W1463" s="40"/>
    </row>
    <row r="1464">
      <c r="F1464" s="30"/>
      <c r="G1464" s="30"/>
      <c r="H1464" s="30"/>
      <c r="I1464" s="30"/>
      <c r="J1464" s="30"/>
      <c r="K1464" s="30"/>
      <c r="L1464" s="30"/>
      <c r="M1464" s="32"/>
      <c r="N1464" s="33"/>
      <c r="O1464" s="58"/>
      <c r="R1464" s="40"/>
      <c r="S1464" s="40"/>
      <c r="T1464" s="40"/>
      <c r="U1464" s="40"/>
      <c r="V1464" s="40"/>
      <c r="W1464" s="40"/>
    </row>
    <row r="1465">
      <c r="F1465" s="30"/>
      <c r="G1465" s="30"/>
      <c r="H1465" s="30"/>
      <c r="I1465" s="30"/>
      <c r="J1465" s="30"/>
      <c r="K1465" s="30"/>
      <c r="L1465" s="30"/>
      <c r="M1465" s="32"/>
      <c r="N1465" s="33"/>
      <c r="O1465" s="33"/>
      <c r="R1465" s="40"/>
      <c r="S1465" s="40"/>
      <c r="T1465" s="40"/>
      <c r="U1465" s="40"/>
      <c r="V1465" s="40"/>
      <c r="W1465" s="40"/>
    </row>
    <row r="1466">
      <c r="F1466" s="30"/>
      <c r="G1466" s="30"/>
      <c r="H1466" s="30"/>
      <c r="I1466" s="30"/>
      <c r="J1466" s="30"/>
      <c r="K1466" s="30"/>
      <c r="L1466" s="30"/>
      <c r="M1466" s="32"/>
      <c r="N1466" s="33"/>
      <c r="O1466" s="33"/>
      <c r="R1466" s="40"/>
      <c r="S1466" s="40"/>
      <c r="T1466" s="40"/>
      <c r="U1466" s="40"/>
      <c r="V1466" s="40"/>
      <c r="W1466" s="40"/>
    </row>
    <row r="1467">
      <c r="F1467" s="30"/>
      <c r="G1467" s="30"/>
      <c r="H1467" s="30"/>
      <c r="I1467" s="30"/>
      <c r="J1467" s="30"/>
      <c r="K1467" s="30"/>
      <c r="L1467" s="30"/>
      <c r="M1467" s="32"/>
      <c r="N1467" s="33"/>
      <c r="O1467" s="33"/>
      <c r="R1467" s="40"/>
      <c r="S1467" s="40"/>
      <c r="T1467" s="40"/>
      <c r="U1467" s="40"/>
      <c r="V1467" s="40"/>
      <c r="W1467" s="40"/>
    </row>
    <row r="1468">
      <c r="F1468" s="30"/>
      <c r="G1468" s="30"/>
      <c r="H1468" s="30"/>
      <c r="I1468" s="30"/>
      <c r="J1468" s="30"/>
      <c r="K1468" s="30"/>
      <c r="L1468" s="30"/>
      <c r="M1468" s="32"/>
      <c r="N1468" s="33"/>
      <c r="O1468" s="33"/>
      <c r="R1468" s="40"/>
      <c r="S1468" s="40"/>
      <c r="T1468" s="40"/>
      <c r="U1468" s="40"/>
      <c r="V1468" s="40"/>
      <c r="W1468" s="40"/>
    </row>
    <row r="1469">
      <c r="F1469" s="30"/>
      <c r="G1469" s="30"/>
      <c r="H1469" s="30"/>
      <c r="I1469" s="30"/>
      <c r="J1469" s="30"/>
      <c r="K1469" s="30"/>
      <c r="L1469" s="30"/>
      <c r="M1469" s="32"/>
      <c r="N1469" s="33"/>
      <c r="O1469" s="33"/>
      <c r="R1469" s="40"/>
      <c r="S1469" s="40"/>
      <c r="T1469" s="40"/>
      <c r="U1469" s="40"/>
      <c r="V1469" s="40"/>
      <c r="W1469" s="40"/>
    </row>
    <row r="1470">
      <c r="F1470" s="30"/>
      <c r="G1470" s="30"/>
      <c r="H1470" s="30"/>
      <c r="I1470" s="30"/>
      <c r="J1470" s="30"/>
      <c r="K1470" s="30"/>
      <c r="L1470" s="30"/>
      <c r="M1470" s="32"/>
      <c r="N1470" s="33"/>
      <c r="O1470" s="33"/>
      <c r="R1470" s="40"/>
      <c r="S1470" s="40"/>
      <c r="T1470" s="40"/>
      <c r="U1470" s="40"/>
      <c r="V1470" s="40"/>
      <c r="W1470" s="40"/>
    </row>
    <row r="1471">
      <c r="F1471" s="30"/>
      <c r="G1471" s="30"/>
      <c r="H1471" s="30"/>
      <c r="I1471" s="30"/>
      <c r="J1471" s="30"/>
      <c r="K1471" s="30"/>
      <c r="L1471" s="30"/>
      <c r="M1471" s="32"/>
      <c r="N1471" s="33"/>
      <c r="O1471" s="33"/>
      <c r="R1471" s="40"/>
      <c r="S1471" s="40"/>
      <c r="T1471" s="40"/>
      <c r="U1471" s="40"/>
      <c r="V1471" s="40"/>
      <c r="W1471" s="40"/>
    </row>
    <row r="1472">
      <c r="F1472" s="30"/>
      <c r="G1472" s="30"/>
      <c r="H1472" s="30"/>
      <c r="I1472" s="30"/>
      <c r="J1472" s="30"/>
      <c r="K1472" s="30"/>
      <c r="L1472" s="30"/>
      <c r="M1472" s="32"/>
      <c r="N1472" s="33"/>
      <c r="O1472" s="33"/>
      <c r="R1472" s="40"/>
      <c r="S1472" s="40"/>
      <c r="T1472" s="40"/>
      <c r="U1472" s="40"/>
      <c r="V1472" s="40"/>
      <c r="W1472" s="40"/>
    </row>
    <row r="1473">
      <c r="F1473" s="30"/>
      <c r="G1473" s="30"/>
      <c r="H1473" s="30"/>
      <c r="I1473" s="30"/>
      <c r="J1473" s="30"/>
      <c r="K1473" s="30"/>
      <c r="L1473" s="30"/>
      <c r="M1473" s="32"/>
      <c r="N1473" s="33"/>
      <c r="O1473" s="58"/>
      <c r="R1473" s="40"/>
      <c r="S1473" s="40"/>
      <c r="T1473" s="40"/>
      <c r="U1473" s="40"/>
      <c r="V1473" s="40"/>
      <c r="W1473" s="40"/>
    </row>
    <row r="1474">
      <c r="F1474" s="30"/>
      <c r="G1474" s="30"/>
      <c r="H1474" s="30"/>
      <c r="I1474" s="30"/>
      <c r="J1474" s="30"/>
      <c r="K1474" s="30"/>
      <c r="L1474" s="30"/>
      <c r="M1474" s="32"/>
      <c r="N1474" s="33"/>
      <c r="O1474" s="33"/>
      <c r="R1474" s="40"/>
      <c r="S1474" s="40"/>
      <c r="T1474" s="40"/>
      <c r="U1474" s="40"/>
      <c r="V1474" s="40"/>
      <c r="W1474" s="40"/>
    </row>
    <row r="1475">
      <c r="F1475" s="30"/>
      <c r="G1475" s="30"/>
      <c r="H1475" s="30"/>
      <c r="I1475" s="30"/>
      <c r="J1475" s="30"/>
      <c r="K1475" s="30"/>
      <c r="L1475" s="30"/>
      <c r="M1475" s="32"/>
      <c r="N1475" s="33"/>
      <c r="O1475" s="33"/>
      <c r="R1475" s="40"/>
      <c r="S1475" s="40"/>
      <c r="T1475" s="40"/>
      <c r="U1475" s="40"/>
      <c r="V1475" s="40"/>
      <c r="W1475" s="40"/>
    </row>
    <row r="1476">
      <c r="F1476" s="30"/>
      <c r="G1476" s="30"/>
      <c r="H1476" s="30"/>
      <c r="I1476" s="30"/>
      <c r="J1476" s="30"/>
      <c r="K1476" s="30"/>
      <c r="L1476" s="30"/>
      <c r="M1476" s="32"/>
      <c r="N1476" s="33"/>
      <c r="O1476" s="33"/>
      <c r="R1476" s="40"/>
      <c r="S1476" s="40"/>
      <c r="T1476" s="40"/>
      <c r="U1476" s="40"/>
      <c r="V1476" s="40"/>
      <c r="W1476" s="40"/>
    </row>
    <row r="1477">
      <c r="F1477" s="30"/>
      <c r="G1477" s="30"/>
      <c r="H1477" s="30"/>
      <c r="I1477" s="30"/>
      <c r="J1477" s="30"/>
      <c r="K1477" s="30"/>
      <c r="L1477" s="30"/>
      <c r="M1477" s="32"/>
      <c r="N1477" s="33"/>
      <c r="O1477" s="33"/>
      <c r="R1477" s="40"/>
      <c r="S1477" s="40"/>
      <c r="T1477" s="40"/>
      <c r="U1477" s="40"/>
      <c r="V1477" s="40"/>
      <c r="W1477" s="40"/>
    </row>
    <row r="1478">
      <c r="F1478" s="30"/>
      <c r="G1478" s="30"/>
      <c r="H1478" s="30"/>
      <c r="I1478" s="30"/>
      <c r="J1478" s="30"/>
      <c r="K1478" s="30"/>
      <c r="L1478" s="30"/>
      <c r="M1478" s="32"/>
      <c r="N1478" s="33"/>
      <c r="O1478" s="33"/>
      <c r="R1478" s="40"/>
      <c r="S1478" s="40"/>
      <c r="T1478" s="40"/>
      <c r="U1478" s="40"/>
      <c r="V1478" s="40"/>
      <c r="W1478" s="40"/>
    </row>
    <row r="1479">
      <c r="F1479" s="30"/>
      <c r="G1479" s="30"/>
      <c r="H1479" s="30"/>
      <c r="I1479" s="30"/>
      <c r="J1479" s="30"/>
      <c r="K1479" s="30"/>
      <c r="L1479" s="30"/>
      <c r="M1479" s="32"/>
      <c r="N1479" s="33"/>
      <c r="O1479" s="33"/>
      <c r="R1479" s="40"/>
      <c r="S1479" s="40"/>
      <c r="T1479" s="40"/>
      <c r="U1479" s="40"/>
      <c r="V1479" s="40"/>
      <c r="W1479" s="40"/>
    </row>
    <row r="1480">
      <c r="F1480" s="30"/>
      <c r="G1480" s="30"/>
      <c r="H1480" s="30"/>
      <c r="I1480" s="30"/>
      <c r="J1480" s="30"/>
      <c r="K1480" s="30"/>
      <c r="L1480" s="30"/>
      <c r="M1480" s="32"/>
      <c r="N1480" s="33"/>
      <c r="O1480" s="33"/>
      <c r="R1480" s="40"/>
      <c r="S1480" s="40"/>
      <c r="T1480" s="40"/>
      <c r="U1480" s="40"/>
      <c r="V1480" s="40"/>
      <c r="W1480" s="40"/>
    </row>
    <row r="1481">
      <c r="F1481" s="30"/>
      <c r="G1481" s="30"/>
      <c r="H1481" s="30"/>
      <c r="I1481" s="30"/>
      <c r="J1481" s="30"/>
      <c r="K1481" s="30"/>
      <c r="L1481" s="30"/>
      <c r="M1481" s="32"/>
      <c r="N1481" s="33"/>
      <c r="O1481" s="33"/>
      <c r="R1481" s="40"/>
      <c r="S1481" s="40"/>
      <c r="T1481" s="40"/>
      <c r="U1481" s="40"/>
      <c r="V1481" s="40"/>
      <c r="W1481" s="40"/>
    </row>
    <row r="1482">
      <c r="F1482" s="30"/>
      <c r="G1482" s="30"/>
      <c r="H1482" s="30"/>
      <c r="I1482" s="30"/>
      <c r="J1482" s="30"/>
      <c r="K1482" s="30"/>
      <c r="L1482" s="30"/>
      <c r="M1482" s="32"/>
      <c r="N1482" s="33"/>
      <c r="O1482" s="33"/>
      <c r="R1482" s="40"/>
      <c r="S1482" s="40"/>
      <c r="T1482" s="40"/>
      <c r="U1482" s="40"/>
      <c r="V1482" s="40"/>
      <c r="W1482" s="40"/>
    </row>
    <row r="1483">
      <c r="F1483" s="30"/>
      <c r="G1483" s="30"/>
      <c r="H1483" s="30"/>
      <c r="I1483" s="30"/>
      <c r="J1483" s="30"/>
      <c r="K1483" s="30"/>
      <c r="L1483" s="30"/>
      <c r="M1483" s="32"/>
      <c r="N1483" s="33"/>
      <c r="O1483" s="64"/>
      <c r="R1483" s="40"/>
      <c r="S1483" s="40"/>
      <c r="T1483" s="40"/>
      <c r="U1483" s="40"/>
      <c r="V1483" s="40"/>
      <c r="W1483" s="40"/>
    </row>
    <row r="1484">
      <c r="F1484" s="30"/>
      <c r="G1484" s="30"/>
      <c r="H1484" s="30"/>
      <c r="I1484" s="30"/>
      <c r="J1484" s="30"/>
      <c r="K1484" s="30"/>
      <c r="L1484" s="30"/>
      <c r="M1484" s="32"/>
      <c r="N1484" s="33"/>
      <c r="O1484" s="58"/>
      <c r="R1484" s="40"/>
      <c r="S1484" s="40"/>
      <c r="T1484" s="40"/>
      <c r="U1484" s="40"/>
      <c r="V1484" s="40"/>
      <c r="W1484" s="40"/>
    </row>
    <row r="1485">
      <c r="F1485" s="30"/>
      <c r="G1485" s="30"/>
      <c r="H1485" s="30"/>
      <c r="I1485" s="30"/>
      <c r="J1485" s="30"/>
      <c r="K1485" s="30"/>
      <c r="L1485" s="30"/>
      <c r="M1485" s="32"/>
      <c r="N1485" s="33"/>
      <c r="O1485" s="58"/>
      <c r="R1485" s="40"/>
      <c r="S1485" s="40"/>
      <c r="T1485" s="40"/>
      <c r="U1485" s="40"/>
      <c r="V1485" s="40"/>
      <c r="W1485" s="40"/>
    </row>
    <row r="1486">
      <c r="F1486" s="30"/>
      <c r="G1486" s="30"/>
      <c r="H1486" s="30"/>
      <c r="I1486" s="30"/>
      <c r="J1486" s="30"/>
      <c r="K1486" s="30"/>
      <c r="L1486" s="30"/>
      <c r="M1486" s="32"/>
      <c r="N1486" s="33"/>
      <c r="O1486" s="33"/>
      <c r="R1486" s="40"/>
      <c r="S1486" s="40"/>
      <c r="T1486" s="40"/>
      <c r="U1486" s="40"/>
      <c r="V1486" s="40"/>
      <c r="W1486" s="40"/>
    </row>
    <row r="1487">
      <c r="F1487" s="30"/>
      <c r="G1487" s="30"/>
      <c r="H1487" s="30"/>
      <c r="I1487" s="30"/>
      <c r="J1487" s="30"/>
      <c r="K1487" s="30"/>
      <c r="L1487" s="30"/>
      <c r="M1487" s="32"/>
      <c r="N1487" s="33"/>
      <c r="O1487" s="33"/>
      <c r="R1487" s="40"/>
      <c r="S1487" s="40"/>
      <c r="T1487" s="40"/>
      <c r="U1487" s="40"/>
      <c r="V1487" s="40"/>
      <c r="W1487" s="40"/>
    </row>
    <row r="1488">
      <c r="F1488" s="30"/>
      <c r="G1488" s="30"/>
      <c r="H1488" s="30"/>
      <c r="I1488" s="30"/>
      <c r="J1488" s="30"/>
      <c r="K1488" s="30"/>
      <c r="L1488" s="30"/>
      <c r="M1488" s="32"/>
      <c r="N1488" s="33"/>
      <c r="O1488" s="58"/>
      <c r="R1488" s="40"/>
      <c r="S1488" s="40"/>
      <c r="T1488" s="40"/>
      <c r="U1488" s="40"/>
      <c r="V1488" s="40"/>
      <c r="W1488" s="40"/>
    </row>
    <row r="1489">
      <c r="F1489" s="30"/>
      <c r="G1489" s="30"/>
      <c r="H1489" s="30"/>
      <c r="I1489" s="30"/>
      <c r="J1489" s="30"/>
      <c r="K1489" s="30"/>
      <c r="L1489" s="30"/>
      <c r="M1489" s="32"/>
      <c r="N1489" s="33"/>
      <c r="O1489" s="33"/>
      <c r="R1489" s="40"/>
      <c r="S1489" s="40"/>
      <c r="T1489" s="40"/>
      <c r="U1489" s="40"/>
      <c r="V1489" s="40"/>
      <c r="W1489" s="40"/>
    </row>
    <row r="1490">
      <c r="F1490" s="30"/>
      <c r="G1490" s="30"/>
      <c r="H1490" s="30"/>
      <c r="I1490" s="30"/>
      <c r="J1490" s="30"/>
      <c r="K1490" s="30"/>
      <c r="L1490" s="30"/>
      <c r="M1490" s="32"/>
      <c r="N1490" s="33"/>
      <c r="O1490" s="33"/>
      <c r="R1490" s="40"/>
      <c r="S1490" s="40"/>
      <c r="T1490" s="40"/>
      <c r="U1490" s="40"/>
      <c r="V1490" s="40"/>
      <c r="W1490" s="40"/>
    </row>
    <row r="1491">
      <c r="F1491" s="30"/>
      <c r="G1491" s="30"/>
      <c r="H1491" s="30"/>
      <c r="I1491" s="30"/>
      <c r="J1491" s="30"/>
      <c r="K1491" s="30"/>
      <c r="L1491" s="30"/>
      <c r="M1491" s="32"/>
      <c r="N1491" s="33"/>
      <c r="O1491" s="33"/>
      <c r="R1491" s="40"/>
      <c r="S1491" s="40"/>
      <c r="T1491" s="40"/>
      <c r="U1491" s="40"/>
      <c r="V1491" s="40"/>
      <c r="W1491" s="40"/>
    </row>
    <row r="1492">
      <c r="F1492" s="30"/>
      <c r="G1492" s="30"/>
      <c r="H1492" s="30"/>
      <c r="I1492" s="30"/>
      <c r="J1492" s="30"/>
      <c r="K1492" s="30"/>
      <c r="L1492" s="30"/>
      <c r="M1492" s="32"/>
      <c r="N1492" s="33"/>
      <c r="O1492" s="64"/>
      <c r="R1492" s="40"/>
      <c r="S1492" s="40"/>
      <c r="T1492" s="40"/>
      <c r="U1492" s="40"/>
      <c r="V1492" s="40"/>
      <c r="W1492" s="40"/>
    </row>
    <row r="1493">
      <c r="F1493" s="30"/>
      <c r="G1493" s="30"/>
      <c r="H1493" s="30"/>
      <c r="I1493" s="30"/>
      <c r="J1493" s="30"/>
      <c r="K1493" s="30"/>
      <c r="L1493" s="30"/>
      <c r="M1493" s="32"/>
      <c r="N1493" s="33"/>
      <c r="O1493" s="33"/>
      <c r="R1493" s="40"/>
      <c r="S1493" s="40"/>
      <c r="T1493" s="40"/>
      <c r="U1493" s="40"/>
      <c r="V1493" s="40"/>
      <c r="W1493" s="40"/>
    </row>
    <row r="1494">
      <c r="F1494" s="30"/>
      <c r="G1494" s="30"/>
      <c r="H1494" s="30"/>
      <c r="I1494" s="30"/>
      <c r="J1494" s="30"/>
      <c r="K1494" s="30"/>
      <c r="L1494" s="30"/>
      <c r="M1494" s="32"/>
      <c r="N1494" s="33"/>
      <c r="O1494" s="33"/>
      <c r="R1494" s="40"/>
      <c r="S1494" s="40"/>
      <c r="T1494" s="40"/>
      <c r="U1494" s="40"/>
      <c r="V1494" s="40"/>
      <c r="W1494" s="40"/>
    </row>
    <row r="1495">
      <c r="F1495" s="30"/>
      <c r="G1495" s="30"/>
      <c r="H1495" s="30"/>
      <c r="I1495" s="30"/>
      <c r="J1495" s="30"/>
      <c r="K1495" s="30"/>
      <c r="L1495" s="30"/>
      <c r="M1495" s="32"/>
      <c r="N1495" s="33"/>
      <c r="O1495" s="33"/>
      <c r="R1495" s="40"/>
      <c r="S1495" s="40"/>
      <c r="T1495" s="40"/>
      <c r="U1495" s="40"/>
      <c r="V1495" s="40"/>
      <c r="W1495" s="40"/>
    </row>
    <row r="1496">
      <c r="F1496" s="30"/>
      <c r="G1496" s="30"/>
      <c r="H1496" s="30"/>
      <c r="I1496" s="30"/>
      <c r="J1496" s="30"/>
      <c r="K1496" s="30"/>
      <c r="L1496" s="30"/>
      <c r="M1496" s="32"/>
      <c r="N1496" s="33"/>
      <c r="O1496" s="33"/>
      <c r="R1496" s="40"/>
      <c r="S1496" s="40"/>
      <c r="T1496" s="40"/>
      <c r="U1496" s="40"/>
      <c r="V1496" s="40"/>
      <c r="W1496" s="40"/>
    </row>
    <row r="1497">
      <c r="F1497" s="30"/>
      <c r="G1497" s="30"/>
      <c r="H1497" s="30"/>
      <c r="I1497" s="30"/>
      <c r="J1497" s="30"/>
      <c r="K1497" s="30"/>
      <c r="L1497" s="30"/>
      <c r="M1497" s="32"/>
      <c r="N1497" s="33"/>
      <c r="O1497" s="33"/>
      <c r="R1497" s="40"/>
      <c r="S1497" s="40"/>
      <c r="T1497" s="40"/>
      <c r="U1497" s="40"/>
      <c r="V1497" s="40"/>
      <c r="W1497" s="40"/>
    </row>
    <row r="1498">
      <c r="F1498" s="30"/>
      <c r="G1498" s="30"/>
      <c r="H1498" s="30"/>
      <c r="I1498" s="30"/>
      <c r="J1498" s="30"/>
      <c r="K1498" s="30"/>
      <c r="L1498" s="30"/>
      <c r="M1498" s="32"/>
      <c r="N1498" s="33"/>
      <c r="O1498" s="33"/>
      <c r="R1498" s="40"/>
      <c r="S1498" s="40"/>
      <c r="T1498" s="40"/>
      <c r="U1498" s="40"/>
      <c r="V1498" s="40"/>
      <c r="W1498" s="40"/>
    </row>
    <row r="1499">
      <c r="F1499" s="30"/>
      <c r="G1499" s="30"/>
      <c r="H1499" s="30"/>
      <c r="I1499" s="30"/>
      <c r="J1499" s="30"/>
      <c r="K1499" s="30"/>
      <c r="L1499" s="30"/>
      <c r="M1499" s="32"/>
      <c r="N1499" s="33"/>
      <c r="O1499" s="33"/>
      <c r="R1499" s="40"/>
      <c r="S1499" s="40"/>
      <c r="T1499" s="40"/>
      <c r="U1499" s="40"/>
      <c r="V1499" s="40"/>
      <c r="W1499" s="40"/>
    </row>
    <row r="1500">
      <c r="F1500" s="30"/>
      <c r="G1500" s="30"/>
      <c r="H1500" s="30"/>
      <c r="I1500" s="30"/>
      <c r="J1500" s="30"/>
      <c r="K1500" s="30"/>
      <c r="L1500" s="30"/>
      <c r="M1500" s="32"/>
      <c r="N1500" s="33"/>
      <c r="O1500" s="33"/>
      <c r="R1500" s="40"/>
      <c r="S1500" s="40"/>
      <c r="T1500" s="40"/>
      <c r="U1500" s="40"/>
      <c r="V1500" s="40"/>
      <c r="W1500" s="40"/>
    </row>
    <row r="1501">
      <c r="F1501" s="30"/>
      <c r="G1501" s="30"/>
      <c r="H1501" s="30"/>
      <c r="I1501" s="30"/>
      <c r="J1501" s="30"/>
      <c r="K1501" s="30"/>
      <c r="L1501" s="30"/>
      <c r="M1501" s="32"/>
      <c r="N1501" s="33"/>
      <c r="O1501" s="64"/>
      <c r="R1501" s="40"/>
      <c r="S1501" s="40"/>
      <c r="T1501" s="40"/>
      <c r="U1501" s="40"/>
      <c r="V1501" s="40"/>
      <c r="W1501" s="40"/>
    </row>
    <row r="1502">
      <c r="F1502" s="30"/>
      <c r="G1502" s="30"/>
      <c r="H1502" s="30"/>
      <c r="I1502" s="30"/>
      <c r="J1502" s="30"/>
      <c r="K1502" s="30"/>
      <c r="L1502" s="30"/>
      <c r="M1502" s="32"/>
      <c r="N1502" s="33"/>
      <c r="O1502" s="33"/>
      <c r="R1502" s="40"/>
      <c r="S1502" s="40"/>
      <c r="T1502" s="40"/>
      <c r="U1502" s="40"/>
      <c r="V1502" s="40"/>
      <c r="W1502" s="40"/>
    </row>
    <row r="1503">
      <c r="F1503" s="30"/>
      <c r="G1503" s="30"/>
      <c r="H1503" s="30"/>
      <c r="I1503" s="30"/>
      <c r="J1503" s="30"/>
      <c r="K1503" s="30"/>
      <c r="L1503" s="30"/>
      <c r="M1503" s="32"/>
      <c r="N1503" s="33"/>
      <c r="O1503" s="58"/>
      <c r="R1503" s="40"/>
      <c r="S1503" s="40"/>
      <c r="T1503" s="40"/>
      <c r="U1503" s="40"/>
      <c r="V1503" s="40"/>
      <c r="W1503" s="40"/>
    </row>
    <row r="1504">
      <c r="F1504" s="30"/>
      <c r="G1504" s="30"/>
      <c r="H1504" s="30"/>
      <c r="I1504" s="30"/>
      <c r="J1504" s="30"/>
      <c r="K1504" s="30"/>
      <c r="L1504" s="30"/>
      <c r="M1504" s="32"/>
      <c r="N1504" s="33"/>
      <c r="O1504" s="33"/>
      <c r="R1504" s="40"/>
      <c r="S1504" s="40"/>
      <c r="T1504" s="40"/>
      <c r="U1504" s="40"/>
      <c r="V1504" s="40"/>
      <c r="W1504" s="40"/>
    </row>
    <row r="1505">
      <c r="F1505" s="30"/>
      <c r="G1505" s="30"/>
      <c r="H1505" s="30"/>
      <c r="I1505" s="30"/>
      <c r="J1505" s="30"/>
      <c r="K1505" s="30"/>
      <c r="L1505" s="30"/>
      <c r="M1505" s="32"/>
      <c r="N1505" s="33"/>
      <c r="O1505" s="33"/>
      <c r="R1505" s="40"/>
      <c r="S1505" s="40"/>
      <c r="T1505" s="40"/>
      <c r="U1505" s="40"/>
      <c r="V1505" s="40"/>
      <c r="W1505" s="40"/>
    </row>
    <row r="1506">
      <c r="F1506" s="30"/>
      <c r="G1506" s="30"/>
      <c r="H1506" s="30"/>
      <c r="I1506" s="30"/>
      <c r="J1506" s="30"/>
      <c r="K1506" s="30"/>
      <c r="L1506" s="30"/>
      <c r="M1506" s="32"/>
      <c r="N1506" s="33"/>
      <c r="O1506" s="33"/>
      <c r="R1506" s="40"/>
      <c r="S1506" s="40"/>
      <c r="T1506" s="40"/>
      <c r="U1506" s="40"/>
      <c r="V1506" s="40"/>
      <c r="W1506" s="40"/>
    </row>
    <row r="1507">
      <c r="F1507" s="30"/>
      <c r="G1507" s="30"/>
      <c r="H1507" s="30"/>
      <c r="I1507" s="30"/>
      <c r="J1507" s="30"/>
      <c r="K1507" s="30"/>
      <c r="L1507" s="30"/>
      <c r="M1507" s="32"/>
      <c r="N1507" s="33"/>
      <c r="O1507" s="33"/>
      <c r="R1507" s="40"/>
      <c r="S1507" s="40"/>
      <c r="T1507" s="40"/>
      <c r="U1507" s="40"/>
      <c r="V1507" s="40"/>
      <c r="W1507" s="40"/>
    </row>
    <row r="1508">
      <c r="F1508" s="30"/>
      <c r="G1508" s="30"/>
      <c r="H1508" s="30"/>
      <c r="I1508" s="30"/>
      <c r="J1508" s="30"/>
      <c r="K1508" s="30"/>
      <c r="L1508" s="30"/>
      <c r="M1508" s="32"/>
      <c r="N1508" s="33"/>
      <c r="O1508" s="33"/>
      <c r="R1508" s="40"/>
      <c r="S1508" s="40"/>
      <c r="T1508" s="40"/>
      <c r="U1508" s="40"/>
      <c r="V1508" s="40"/>
      <c r="W1508" s="40"/>
    </row>
    <row r="1509">
      <c r="F1509" s="30"/>
      <c r="G1509" s="30"/>
      <c r="H1509" s="30"/>
      <c r="I1509" s="30"/>
      <c r="J1509" s="30"/>
      <c r="K1509" s="30"/>
      <c r="L1509" s="30"/>
      <c r="M1509" s="32"/>
      <c r="N1509" s="33"/>
      <c r="O1509" s="33"/>
      <c r="R1509" s="40"/>
      <c r="S1509" s="40"/>
      <c r="T1509" s="40"/>
      <c r="U1509" s="40"/>
      <c r="V1509" s="40"/>
      <c r="W1509" s="40"/>
    </row>
    <row r="1510">
      <c r="F1510" s="30"/>
      <c r="G1510" s="30"/>
      <c r="H1510" s="30"/>
      <c r="I1510" s="30"/>
      <c r="J1510" s="30"/>
      <c r="K1510" s="30"/>
      <c r="L1510" s="30"/>
      <c r="M1510" s="32"/>
      <c r="N1510" s="33"/>
      <c r="O1510" s="33"/>
      <c r="R1510" s="40"/>
      <c r="S1510" s="40"/>
      <c r="T1510" s="40"/>
      <c r="U1510" s="40"/>
      <c r="V1510" s="40"/>
      <c r="W1510" s="40"/>
    </row>
    <row r="1511">
      <c r="F1511" s="30"/>
      <c r="G1511" s="30"/>
      <c r="H1511" s="30"/>
      <c r="I1511" s="30"/>
      <c r="J1511" s="30"/>
      <c r="K1511" s="30"/>
      <c r="L1511" s="30"/>
      <c r="M1511" s="32"/>
      <c r="N1511" s="33"/>
      <c r="O1511" s="58"/>
      <c r="R1511" s="40"/>
      <c r="S1511" s="40"/>
      <c r="T1511" s="40"/>
      <c r="U1511" s="40"/>
      <c r="V1511" s="40"/>
      <c r="W1511" s="40"/>
    </row>
    <row r="1512">
      <c r="F1512" s="30"/>
      <c r="G1512" s="30"/>
      <c r="H1512" s="30"/>
      <c r="I1512" s="30"/>
      <c r="J1512" s="30"/>
      <c r="K1512" s="30"/>
      <c r="L1512" s="30"/>
      <c r="M1512" s="32"/>
      <c r="N1512" s="33"/>
      <c r="O1512" s="64"/>
      <c r="R1512" s="40"/>
      <c r="S1512" s="40"/>
      <c r="T1512" s="40"/>
      <c r="U1512" s="40"/>
      <c r="V1512" s="40"/>
      <c r="W1512" s="40"/>
    </row>
    <row r="1513">
      <c r="F1513" s="30"/>
      <c r="G1513" s="30"/>
      <c r="H1513" s="30"/>
      <c r="I1513" s="30"/>
      <c r="J1513" s="30"/>
      <c r="K1513" s="30"/>
      <c r="L1513" s="30"/>
      <c r="M1513" s="32"/>
      <c r="N1513" s="33"/>
      <c r="O1513" s="33"/>
      <c r="R1513" s="40"/>
      <c r="S1513" s="40"/>
      <c r="T1513" s="40"/>
      <c r="U1513" s="40"/>
      <c r="V1513" s="40"/>
      <c r="W1513" s="40"/>
    </row>
    <row r="1514">
      <c r="F1514" s="30"/>
      <c r="G1514" s="30"/>
      <c r="H1514" s="30"/>
      <c r="I1514" s="30"/>
      <c r="J1514" s="30"/>
      <c r="K1514" s="30"/>
      <c r="L1514" s="30"/>
      <c r="M1514" s="32"/>
      <c r="N1514" s="33"/>
      <c r="O1514" s="33"/>
      <c r="R1514" s="40"/>
      <c r="S1514" s="40"/>
      <c r="T1514" s="40"/>
      <c r="U1514" s="40"/>
      <c r="V1514" s="40"/>
      <c r="W1514" s="40"/>
    </row>
    <row r="1515">
      <c r="F1515" s="30"/>
      <c r="G1515" s="30"/>
      <c r="H1515" s="30"/>
      <c r="I1515" s="30"/>
      <c r="J1515" s="30"/>
      <c r="K1515" s="30"/>
      <c r="L1515" s="30"/>
      <c r="M1515" s="32"/>
      <c r="N1515" s="33"/>
      <c r="O1515" s="33"/>
      <c r="R1515" s="40"/>
      <c r="S1515" s="40"/>
      <c r="T1515" s="40"/>
      <c r="U1515" s="40"/>
      <c r="V1515" s="40"/>
      <c r="W1515" s="40"/>
    </row>
    <row r="1516">
      <c r="F1516" s="30"/>
      <c r="G1516" s="30"/>
      <c r="H1516" s="30"/>
      <c r="I1516" s="30"/>
      <c r="J1516" s="30"/>
      <c r="K1516" s="30"/>
      <c r="L1516" s="30"/>
      <c r="M1516" s="32"/>
      <c r="N1516" s="33"/>
      <c r="O1516" s="33"/>
      <c r="R1516" s="40"/>
      <c r="S1516" s="40"/>
      <c r="T1516" s="40"/>
      <c r="U1516" s="40"/>
      <c r="V1516" s="40"/>
      <c r="W1516" s="40"/>
    </row>
    <row r="1517">
      <c r="F1517" s="30"/>
      <c r="G1517" s="30"/>
      <c r="H1517" s="30"/>
      <c r="I1517" s="30"/>
      <c r="J1517" s="30"/>
      <c r="K1517" s="30"/>
      <c r="L1517" s="30"/>
      <c r="M1517" s="32"/>
      <c r="N1517" s="33"/>
      <c r="O1517" s="58"/>
      <c r="R1517" s="40"/>
      <c r="S1517" s="40"/>
      <c r="T1517" s="40"/>
      <c r="U1517" s="40"/>
      <c r="V1517" s="40"/>
      <c r="W1517" s="40"/>
    </row>
    <row r="1518">
      <c r="F1518" s="30"/>
      <c r="G1518" s="30"/>
      <c r="H1518" s="30"/>
      <c r="I1518" s="30"/>
      <c r="J1518" s="30"/>
      <c r="K1518" s="30"/>
      <c r="L1518" s="30"/>
      <c r="M1518" s="32"/>
      <c r="N1518" s="33"/>
      <c r="O1518" s="33"/>
      <c r="R1518" s="40"/>
      <c r="S1518" s="40"/>
      <c r="T1518" s="40"/>
      <c r="U1518" s="40"/>
      <c r="V1518" s="40"/>
      <c r="W1518" s="40"/>
    </row>
    <row r="1519">
      <c r="F1519" s="30"/>
      <c r="G1519" s="30"/>
      <c r="H1519" s="30"/>
      <c r="I1519" s="30"/>
      <c r="J1519" s="30"/>
      <c r="K1519" s="30"/>
      <c r="L1519" s="30"/>
      <c r="M1519" s="32"/>
      <c r="N1519" s="33"/>
      <c r="O1519" s="33"/>
      <c r="R1519" s="40"/>
      <c r="S1519" s="40"/>
      <c r="T1519" s="40"/>
      <c r="U1519" s="40"/>
      <c r="V1519" s="40"/>
      <c r="W1519" s="40"/>
    </row>
    <row r="1520">
      <c r="F1520" s="30"/>
      <c r="G1520" s="30"/>
      <c r="H1520" s="30"/>
      <c r="I1520" s="30"/>
      <c r="J1520" s="30"/>
      <c r="K1520" s="30"/>
      <c r="L1520" s="30"/>
      <c r="M1520" s="32"/>
      <c r="N1520" s="33"/>
      <c r="O1520" s="58"/>
      <c r="R1520" s="40"/>
      <c r="S1520" s="40"/>
      <c r="T1520" s="40"/>
      <c r="U1520" s="40"/>
      <c r="V1520" s="40"/>
      <c r="W1520" s="40"/>
    </row>
    <row r="1521">
      <c r="F1521" s="30"/>
      <c r="G1521" s="30"/>
      <c r="H1521" s="30"/>
      <c r="I1521" s="30"/>
      <c r="J1521" s="30"/>
      <c r="K1521" s="30"/>
      <c r="L1521" s="30"/>
      <c r="M1521" s="32"/>
      <c r="N1521" s="33"/>
      <c r="O1521" s="33"/>
      <c r="R1521" s="40"/>
      <c r="S1521" s="40"/>
      <c r="T1521" s="40"/>
      <c r="U1521" s="40"/>
      <c r="V1521" s="40"/>
      <c r="W1521" s="40"/>
    </row>
    <row r="1522">
      <c r="F1522" s="30"/>
      <c r="G1522" s="30"/>
      <c r="H1522" s="30"/>
      <c r="I1522" s="30"/>
      <c r="J1522" s="30"/>
      <c r="K1522" s="30"/>
      <c r="L1522" s="30"/>
      <c r="M1522" s="32"/>
      <c r="N1522" s="33"/>
      <c r="O1522" s="33"/>
      <c r="R1522" s="40"/>
      <c r="S1522" s="40"/>
      <c r="T1522" s="40"/>
      <c r="U1522" s="40"/>
      <c r="V1522" s="40"/>
      <c r="W1522" s="40"/>
    </row>
    <row r="1523">
      <c r="F1523" s="30"/>
      <c r="G1523" s="30"/>
      <c r="H1523" s="30"/>
      <c r="I1523" s="30"/>
      <c r="J1523" s="30"/>
      <c r="K1523" s="30"/>
      <c r="L1523" s="30"/>
      <c r="M1523" s="32"/>
      <c r="N1523" s="33"/>
      <c r="O1523" s="33"/>
      <c r="R1523" s="40"/>
      <c r="S1523" s="40"/>
      <c r="T1523" s="40"/>
      <c r="U1523" s="40"/>
      <c r="V1523" s="40"/>
      <c r="W1523" s="40"/>
    </row>
    <row r="1524">
      <c r="F1524" s="30"/>
      <c r="G1524" s="30"/>
      <c r="H1524" s="30"/>
      <c r="I1524" s="30"/>
      <c r="J1524" s="30"/>
      <c r="K1524" s="30"/>
      <c r="L1524" s="30"/>
      <c r="M1524" s="32"/>
      <c r="N1524" s="33"/>
      <c r="O1524" s="33"/>
      <c r="R1524" s="40"/>
      <c r="S1524" s="40"/>
      <c r="T1524" s="40"/>
      <c r="U1524" s="40"/>
      <c r="V1524" s="40"/>
      <c r="W1524" s="40"/>
    </row>
    <row r="1525">
      <c r="F1525" s="30"/>
      <c r="G1525" s="30"/>
      <c r="H1525" s="30"/>
      <c r="I1525" s="30"/>
      <c r="J1525" s="30"/>
      <c r="K1525" s="30"/>
      <c r="L1525" s="30"/>
      <c r="M1525" s="32"/>
      <c r="N1525" s="33"/>
      <c r="O1525" s="33"/>
      <c r="R1525" s="40"/>
      <c r="S1525" s="40"/>
      <c r="T1525" s="40"/>
      <c r="U1525" s="40"/>
      <c r="V1525" s="40"/>
      <c r="W1525" s="40"/>
    </row>
    <row r="1526">
      <c r="F1526" s="30"/>
      <c r="G1526" s="30"/>
      <c r="H1526" s="30"/>
      <c r="I1526" s="30"/>
      <c r="J1526" s="30"/>
      <c r="K1526" s="30"/>
      <c r="L1526" s="30"/>
      <c r="M1526" s="32"/>
      <c r="N1526" s="33"/>
      <c r="O1526" s="33"/>
      <c r="R1526" s="40"/>
      <c r="S1526" s="40"/>
      <c r="T1526" s="40"/>
      <c r="U1526" s="40"/>
      <c r="V1526" s="40"/>
      <c r="W1526" s="40"/>
    </row>
    <row r="1527">
      <c r="F1527" s="30"/>
      <c r="G1527" s="30"/>
      <c r="H1527" s="30"/>
      <c r="I1527" s="30"/>
      <c r="J1527" s="30"/>
      <c r="K1527" s="30"/>
      <c r="L1527" s="30"/>
      <c r="M1527" s="32"/>
      <c r="N1527" s="33"/>
      <c r="O1527" s="33"/>
      <c r="R1527" s="40"/>
      <c r="S1527" s="40"/>
      <c r="T1527" s="40"/>
      <c r="U1527" s="40"/>
      <c r="V1527" s="40"/>
      <c r="W1527" s="40"/>
    </row>
    <row r="1528">
      <c r="F1528" s="30"/>
      <c r="G1528" s="30"/>
      <c r="H1528" s="30"/>
      <c r="I1528" s="30"/>
      <c r="J1528" s="30"/>
      <c r="K1528" s="30"/>
      <c r="L1528" s="30"/>
      <c r="M1528" s="32"/>
      <c r="N1528" s="33"/>
      <c r="O1528" s="33"/>
      <c r="R1528" s="40"/>
      <c r="S1528" s="40"/>
      <c r="T1528" s="40"/>
      <c r="U1528" s="40"/>
      <c r="V1528" s="40"/>
      <c r="W1528" s="40"/>
    </row>
    <row r="1529">
      <c r="F1529" s="30"/>
      <c r="G1529" s="30"/>
      <c r="H1529" s="30"/>
      <c r="I1529" s="30"/>
      <c r="J1529" s="30"/>
      <c r="K1529" s="30"/>
      <c r="L1529" s="30"/>
      <c r="M1529" s="32"/>
      <c r="N1529" s="33"/>
      <c r="O1529" s="33"/>
      <c r="R1529" s="40"/>
      <c r="S1529" s="40"/>
      <c r="T1529" s="40"/>
      <c r="U1529" s="40"/>
      <c r="V1529" s="40"/>
      <c r="W1529" s="40"/>
    </row>
    <row r="1530">
      <c r="F1530" s="30"/>
      <c r="G1530" s="30"/>
      <c r="H1530" s="30"/>
      <c r="I1530" s="30"/>
      <c r="J1530" s="30"/>
      <c r="K1530" s="30"/>
      <c r="L1530" s="30"/>
      <c r="M1530" s="32"/>
      <c r="N1530" s="33"/>
      <c r="O1530" s="33"/>
      <c r="R1530" s="40"/>
      <c r="S1530" s="40"/>
      <c r="T1530" s="40"/>
      <c r="U1530" s="40"/>
      <c r="V1530" s="40"/>
      <c r="W1530" s="40"/>
    </row>
    <row r="1531">
      <c r="F1531" s="30"/>
      <c r="G1531" s="30"/>
      <c r="H1531" s="30"/>
      <c r="I1531" s="30"/>
      <c r="J1531" s="30"/>
      <c r="K1531" s="30"/>
      <c r="L1531" s="30"/>
      <c r="M1531" s="32"/>
      <c r="N1531" s="33"/>
      <c r="O1531" s="33"/>
      <c r="R1531" s="40"/>
      <c r="S1531" s="40"/>
      <c r="T1531" s="40"/>
      <c r="U1531" s="40"/>
      <c r="V1531" s="40"/>
      <c r="W1531" s="40"/>
    </row>
    <row r="1532">
      <c r="F1532" s="30"/>
      <c r="G1532" s="30"/>
      <c r="H1532" s="30"/>
      <c r="I1532" s="30"/>
      <c r="J1532" s="30"/>
      <c r="K1532" s="30"/>
      <c r="L1532" s="30"/>
      <c r="M1532" s="32"/>
      <c r="N1532" s="33"/>
      <c r="O1532" s="33"/>
      <c r="R1532" s="40"/>
      <c r="S1532" s="40"/>
      <c r="T1532" s="40"/>
      <c r="U1532" s="40"/>
      <c r="V1532" s="40"/>
      <c r="W1532" s="40"/>
    </row>
    <row r="1533">
      <c r="F1533" s="30"/>
      <c r="G1533" s="30"/>
      <c r="H1533" s="30"/>
      <c r="I1533" s="30"/>
      <c r="J1533" s="30"/>
      <c r="K1533" s="30"/>
      <c r="L1533" s="30"/>
      <c r="M1533" s="32"/>
      <c r="N1533" s="33"/>
      <c r="O1533" s="58"/>
      <c r="R1533" s="40"/>
      <c r="S1533" s="40"/>
      <c r="T1533" s="40"/>
      <c r="U1533" s="40"/>
      <c r="V1533" s="40"/>
      <c r="W1533" s="40"/>
    </row>
    <row r="1534">
      <c r="F1534" s="30"/>
      <c r="G1534" s="30"/>
      <c r="H1534" s="30"/>
      <c r="I1534" s="30"/>
      <c r="J1534" s="30"/>
      <c r="K1534" s="30"/>
      <c r="L1534" s="30"/>
      <c r="M1534" s="32"/>
      <c r="N1534" s="33"/>
      <c r="O1534" s="33"/>
      <c r="R1534" s="40"/>
      <c r="S1534" s="40"/>
      <c r="T1534" s="40"/>
      <c r="U1534" s="40"/>
      <c r="V1534" s="40"/>
      <c r="W1534" s="40"/>
    </row>
    <row r="1535">
      <c r="F1535" s="30"/>
      <c r="G1535" s="30"/>
      <c r="H1535" s="30"/>
      <c r="I1535" s="30"/>
      <c r="J1535" s="30"/>
      <c r="K1535" s="30"/>
      <c r="L1535" s="30"/>
      <c r="M1535" s="32"/>
      <c r="N1535" s="33"/>
      <c r="O1535" s="58"/>
      <c r="R1535" s="40"/>
      <c r="S1535" s="40"/>
      <c r="T1535" s="40"/>
      <c r="U1535" s="40"/>
      <c r="V1535" s="40"/>
      <c r="W1535" s="40"/>
    </row>
    <row r="1536">
      <c r="F1536" s="30"/>
      <c r="G1536" s="30"/>
      <c r="H1536" s="30"/>
      <c r="I1536" s="30"/>
      <c r="J1536" s="30"/>
      <c r="K1536" s="30"/>
      <c r="L1536" s="30"/>
      <c r="M1536" s="32"/>
      <c r="N1536" s="33"/>
      <c r="O1536" s="33"/>
      <c r="R1536" s="40"/>
      <c r="S1536" s="40"/>
      <c r="T1536" s="40"/>
      <c r="U1536" s="40"/>
      <c r="V1536" s="40"/>
      <c r="W1536" s="40"/>
    </row>
    <row r="1537">
      <c r="F1537" s="30"/>
      <c r="G1537" s="30"/>
      <c r="H1537" s="30"/>
      <c r="I1537" s="30"/>
      <c r="J1537" s="30"/>
      <c r="K1537" s="30"/>
      <c r="L1537" s="30"/>
      <c r="M1537" s="32"/>
      <c r="N1537" s="33"/>
      <c r="O1537" s="33"/>
      <c r="R1537" s="40"/>
      <c r="S1537" s="40"/>
      <c r="T1537" s="40"/>
      <c r="U1537" s="40"/>
      <c r="V1537" s="40"/>
      <c r="W1537" s="40"/>
    </row>
    <row r="1538">
      <c r="F1538" s="30"/>
      <c r="G1538" s="30"/>
      <c r="H1538" s="30"/>
      <c r="I1538" s="30"/>
      <c r="J1538" s="30"/>
      <c r="K1538" s="30"/>
      <c r="L1538" s="30"/>
      <c r="M1538" s="32"/>
      <c r="N1538" s="33"/>
      <c r="O1538" s="33"/>
      <c r="R1538" s="40"/>
      <c r="S1538" s="40"/>
      <c r="T1538" s="40"/>
      <c r="U1538" s="40"/>
      <c r="V1538" s="40"/>
      <c r="W1538" s="40"/>
    </row>
    <row r="1539">
      <c r="F1539" s="30"/>
      <c r="G1539" s="30"/>
      <c r="H1539" s="30"/>
      <c r="I1539" s="30"/>
      <c r="J1539" s="30"/>
      <c r="K1539" s="30"/>
      <c r="L1539" s="30"/>
      <c r="M1539" s="32"/>
      <c r="N1539" s="33"/>
      <c r="O1539" s="33"/>
      <c r="R1539" s="40"/>
      <c r="S1539" s="40"/>
      <c r="T1539" s="40"/>
      <c r="U1539" s="40"/>
      <c r="V1539" s="40"/>
      <c r="W1539" s="40"/>
    </row>
    <row r="1540">
      <c r="F1540" s="30"/>
      <c r="G1540" s="30"/>
      <c r="H1540" s="30"/>
      <c r="I1540" s="30"/>
      <c r="J1540" s="30"/>
      <c r="K1540" s="30"/>
      <c r="L1540" s="30"/>
      <c r="M1540" s="32"/>
      <c r="N1540" s="33"/>
      <c r="O1540" s="64"/>
      <c r="R1540" s="40"/>
      <c r="S1540" s="40"/>
      <c r="T1540" s="40"/>
      <c r="U1540" s="40"/>
      <c r="V1540" s="40"/>
      <c r="W1540" s="40"/>
    </row>
    <row r="1541">
      <c r="F1541" s="30"/>
      <c r="G1541" s="30"/>
      <c r="H1541" s="30"/>
      <c r="I1541" s="30"/>
      <c r="J1541" s="30"/>
      <c r="K1541" s="30"/>
      <c r="L1541" s="30"/>
      <c r="M1541" s="32"/>
      <c r="N1541" s="33"/>
      <c r="O1541" s="33"/>
      <c r="R1541" s="40"/>
      <c r="S1541" s="40"/>
      <c r="T1541" s="40"/>
      <c r="U1541" s="40"/>
      <c r="V1541" s="40"/>
      <c r="W1541" s="40"/>
    </row>
    <row r="1542">
      <c r="F1542" s="30"/>
      <c r="G1542" s="30"/>
      <c r="H1542" s="30"/>
      <c r="I1542" s="30"/>
      <c r="J1542" s="30"/>
      <c r="K1542" s="30"/>
      <c r="L1542" s="30"/>
      <c r="M1542" s="32"/>
      <c r="N1542" s="33"/>
      <c r="O1542" s="33"/>
      <c r="R1542" s="40"/>
      <c r="S1542" s="40"/>
      <c r="T1542" s="40"/>
      <c r="U1542" s="40"/>
      <c r="V1542" s="40"/>
      <c r="W1542" s="40"/>
    </row>
    <row r="1543">
      <c r="F1543" s="30"/>
      <c r="G1543" s="30"/>
      <c r="H1543" s="30"/>
      <c r="I1543" s="30"/>
      <c r="J1543" s="30"/>
      <c r="K1543" s="30"/>
      <c r="L1543" s="30"/>
      <c r="M1543" s="32"/>
      <c r="N1543" s="33"/>
      <c r="O1543" s="33"/>
      <c r="R1543" s="40"/>
      <c r="S1543" s="40"/>
      <c r="T1543" s="40"/>
      <c r="U1543" s="40"/>
      <c r="V1543" s="40"/>
      <c r="W1543" s="40"/>
    </row>
    <row r="1544">
      <c r="F1544" s="30"/>
      <c r="G1544" s="30"/>
      <c r="H1544" s="30"/>
      <c r="I1544" s="30"/>
      <c r="J1544" s="30"/>
      <c r="K1544" s="30"/>
      <c r="L1544" s="30"/>
      <c r="M1544" s="32"/>
      <c r="N1544" s="33"/>
      <c r="O1544" s="33"/>
      <c r="R1544" s="40"/>
      <c r="S1544" s="40"/>
      <c r="T1544" s="40"/>
      <c r="U1544" s="40"/>
      <c r="V1544" s="40"/>
      <c r="W1544" s="40"/>
    </row>
    <row r="1545">
      <c r="F1545" s="30"/>
      <c r="G1545" s="30"/>
      <c r="H1545" s="30"/>
      <c r="I1545" s="30"/>
      <c r="J1545" s="30"/>
      <c r="K1545" s="30"/>
      <c r="L1545" s="30"/>
      <c r="M1545" s="32"/>
      <c r="N1545" s="33"/>
      <c r="O1545" s="33"/>
      <c r="R1545" s="40"/>
      <c r="S1545" s="40"/>
      <c r="T1545" s="40"/>
      <c r="U1545" s="40"/>
      <c r="V1545" s="40"/>
      <c r="W1545" s="40"/>
    </row>
    <row r="1546">
      <c r="F1546" s="30"/>
      <c r="G1546" s="30"/>
      <c r="H1546" s="30"/>
      <c r="I1546" s="30"/>
      <c r="J1546" s="30"/>
      <c r="K1546" s="30"/>
      <c r="L1546" s="30"/>
      <c r="M1546" s="32"/>
      <c r="N1546" s="33"/>
      <c r="O1546" s="58"/>
      <c r="R1546" s="40"/>
      <c r="S1546" s="40"/>
      <c r="T1546" s="40"/>
      <c r="U1546" s="40"/>
      <c r="V1546" s="40"/>
      <c r="W1546" s="40"/>
    </row>
    <row r="1547">
      <c r="F1547" s="30"/>
      <c r="G1547" s="30"/>
      <c r="H1547" s="30"/>
      <c r="I1547" s="30"/>
      <c r="J1547" s="30"/>
      <c r="K1547" s="30"/>
      <c r="L1547" s="30"/>
      <c r="M1547" s="32"/>
      <c r="N1547" s="33"/>
      <c r="O1547" s="33"/>
      <c r="R1547" s="40"/>
      <c r="S1547" s="40"/>
      <c r="T1547" s="40"/>
      <c r="U1547" s="40"/>
      <c r="V1547" s="40"/>
      <c r="W1547" s="40"/>
    </row>
    <row r="1548">
      <c r="F1548" s="30"/>
      <c r="G1548" s="30"/>
      <c r="H1548" s="30"/>
      <c r="I1548" s="30"/>
      <c r="J1548" s="30"/>
      <c r="K1548" s="30"/>
      <c r="L1548" s="30"/>
      <c r="M1548" s="32"/>
      <c r="N1548" s="33"/>
      <c r="O1548" s="33"/>
      <c r="R1548" s="40"/>
      <c r="S1548" s="40"/>
      <c r="T1548" s="40"/>
      <c r="U1548" s="40"/>
      <c r="V1548" s="40"/>
      <c r="W1548" s="40"/>
    </row>
    <row r="1549">
      <c r="F1549" s="30"/>
      <c r="G1549" s="30"/>
      <c r="H1549" s="30"/>
      <c r="I1549" s="30"/>
      <c r="J1549" s="30"/>
      <c r="K1549" s="30"/>
      <c r="L1549" s="30"/>
      <c r="M1549" s="32"/>
      <c r="N1549" s="33"/>
      <c r="O1549" s="64"/>
      <c r="R1549" s="40"/>
      <c r="S1549" s="40"/>
      <c r="T1549" s="40"/>
      <c r="U1549" s="40"/>
      <c r="V1549" s="40"/>
      <c r="W1549" s="40"/>
    </row>
    <row r="1550">
      <c r="F1550" s="30"/>
      <c r="G1550" s="30"/>
      <c r="H1550" s="30"/>
      <c r="I1550" s="30"/>
      <c r="J1550" s="30"/>
      <c r="K1550" s="30"/>
      <c r="L1550" s="30"/>
      <c r="M1550" s="32"/>
      <c r="N1550" s="33"/>
      <c r="O1550" s="58"/>
      <c r="R1550" s="40"/>
      <c r="S1550" s="40"/>
      <c r="T1550" s="40"/>
      <c r="U1550" s="40"/>
      <c r="V1550" s="40"/>
      <c r="W1550" s="40"/>
    </row>
    <row r="1551">
      <c r="F1551" s="30"/>
      <c r="G1551" s="30"/>
      <c r="H1551" s="30"/>
      <c r="I1551" s="30"/>
      <c r="J1551" s="30"/>
      <c r="K1551" s="30"/>
      <c r="L1551" s="30"/>
      <c r="M1551" s="32"/>
      <c r="N1551" s="33"/>
      <c r="O1551" s="33"/>
      <c r="R1551" s="40"/>
      <c r="S1551" s="40"/>
      <c r="T1551" s="40"/>
      <c r="U1551" s="40"/>
      <c r="V1551" s="40"/>
      <c r="W1551" s="40"/>
    </row>
    <row r="1552">
      <c r="F1552" s="30"/>
      <c r="G1552" s="30"/>
      <c r="H1552" s="30"/>
      <c r="I1552" s="30"/>
      <c r="J1552" s="30"/>
      <c r="K1552" s="30"/>
      <c r="L1552" s="30"/>
      <c r="M1552" s="32"/>
      <c r="N1552" s="33"/>
      <c r="O1552" s="33"/>
      <c r="R1552" s="40"/>
      <c r="S1552" s="40"/>
      <c r="T1552" s="40"/>
      <c r="U1552" s="40"/>
      <c r="V1552" s="40"/>
      <c r="W1552" s="40"/>
    </row>
    <row r="1553">
      <c r="F1553" s="30"/>
      <c r="G1553" s="30"/>
      <c r="H1553" s="30"/>
      <c r="I1553" s="30"/>
      <c r="J1553" s="30"/>
      <c r="K1553" s="30"/>
      <c r="L1553" s="30"/>
      <c r="M1553" s="32"/>
      <c r="N1553" s="33"/>
      <c r="O1553" s="33"/>
      <c r="R1553" s="40"/>
      <c r="S1553" s="40"/>
      <c r="T1553" s="40"/>
      <c r="U1553" s="40"/>
      <c r="V1553" s="40"/>
      <c r="W1553" s="40"/>
    </row>
    <row r="1554">
      <c r="F1554" s="30"/>
      <c r="G1554" s="30"/>
      <c r="H1554" s="30"/>
      <c r="I1554" s="30"/>
      <c r="J1554" s="30"/>
      <c r="K1554" s="30"/>
      <c r="L1554" s="30"/>
      <c r="M1554" s="32"/>
      <c r="N1554" s="33"/>
      <c r="O1554" s="33"/>
      <c r="R1554" s="40"/>
      <c r="S1554" s="40"/>
      <c r="T1554" s="40"/>
      <c r="U1554" s="40"/>
      <c r="V1554" s="40"/>
      <c r="W1554" s="40"/>
    </row>
    <row r="1555">
      <c r="F1555" s="30"/>
      <c r="G1555" s="30"/>
      <c r="H1555" s="30"/>
      <c r="I1555" s="30"/>
      <c r="J1555" s="30"/>
      <c r="K1555" s="30"/>
      <c r="L1555" s="30"/>
      <c r="M1555" s="32"/>
      <c r="N1555" s="33"/>
      <c r="O1555" s="33"/>
      <c r="R1555" s="40"/>
      <c r="S1555" s="40"/>
      <c r="T1555" s="40"/>
      <c r="U1555" s="40"/>
      <c r="V1555" s="40"/>
      <c r="W1555" s="40"/>
    </row>
    <row r="1556">
      <c r="F1556" s="30"/>
      <c r="G1556" s="30"/>
      <c r="H1556" s="30"/>
      <c r="I1556" s="30"/>
      <c r="J1556" s="30"/>
      <c r="K1556" s="30"/>
      <c r="L1556" s="30"/>
      <c r="M1556" s="32"/>
      <c r="N1556" s="33"/>
      <c r="O1556" s="33"/>
      <c r="R1556" s="40"/>
      <c r="S1556" s="40"/>
      <c r="T1556" s="40"/>
      <c r="U1556" s="40"/>
      <c r="V1556" s="40"/>
      <c r="W1556" s="40"/>
    </row>
    <row r="1557">
      <c r="F1557" s="30"/>
      <c r="G1557" s="30"/>
      <c r="H1557" s="30"/>
      <c r="I1557" s="30"/>
      <c r="J1557" s="30"/>
      <c r="K1557" s="30"/>
      <c r="L1557" s="30"/>
      <c r="M1557" s="32"/>
      <c r="N1557" s="33"/>
      <c r="O1557" s="58"/>
      <c r="R1557" s="40"/>
      <c r="S1557" s="40"/>
      <c r="T1557" s="40"/>
      <c r="U1557" s="40"/>
      <c r="V1557" s="40"/>
      <c r="W1557" s="40"/>
    </row>
    <row r="1558">
      <c r="F1558" s="30"/>
      <c r="G1558" s="30"/>
      <c r="H1558" s="30"/>
      <c r="I1558" s="30"/>
      <c r="J1558" s="30"/>
      <c r="K1558" s="30"/>
      <c r="L1558" s="30"/>
      <c r="M1558" s="32"/>
      <c r="N1558" s="33"/>
      <c r="O1558" s="33"/>
      <c r="R1558" s="40"/>
      <c r="S1558" s="40"/>
      <c r="T1558" s="40"/>
      <c r="U1558" s="40"/>
      <c r="V1558" s="40"/>
      <c r="W1558" s="40"/>
    </row>
    <row r="1559">
      <c r="F1559" s="30"/>
      <c r="G1559" s="30"/>
      <c r="H1559" s="30"/>
      <c r="I1559" s="30"/>
      <c r="J1559" s="30"/>
      <c r="K1559" s="30"/>
      <c r="L1559" s="30"/>
      <c r="M1559" s="32"/>
      <c r="N1559" s="33"/>
      <c r="O1559" s="33"/>
      <c r="R1559" s="40"/>
      <c r="S1559" s="40"/>
      <c r="T1559" s="40"/>
      <c r="U1559" s="40"/>
      <c r="V1559" s="40"/>
      <c r="W1559" s="40"/>
    </row>
    <row r="1560">
      <c r="F1560" s="30"/>
      <c r="G1560" s="30"/>
      <c r="H1560" s="30"/>
      <c r="I1560" s="30"/>
      <c r="J1560" s="30"/>
      <c r="K1560" s="30"/>
      <c r="L1560" s="30"/>
      <c r="M1560" s="32"/>
      <c r="N1560" s="33"/>
      <c r="O1560" s="33"/>
      <c r="R1560" s="40"/>
      <c r="S1560" s="40"/>
      <c r="T1560" s="40"/>
      <c r="U1560" s="40"/>
      <c r="V1560" s="40"/>
      <c r="W1560" s="40"/>
    </row>
    <row r="1561">
      <c r="F1561" s="30"/>
      <c r="G1561" s="30"/>
      <c r="H1561" s="30"/>
      <c r="I1561" s="30"/>
      <c r="J1561" s="30"/>
      <c r="K1561" s="30"/>
      <c r="L1561" s="30"/>
      <c r="M1561" s="32"/>
      <c r="N1561" s="33"/>
      <c r="O1561" s="58"/>
      <c r="R1561" s="40"/>
      <c r="S1561" s="40"/>
      <c r="T1561" s="40"/>
      <c r="U1561" s="40"/>
      <c r="V1561" s="40"/>
      <c r="W1561" s="40"/>
    </row>
    <row r="1562">
      <c r="F1562" s="30"/>
      <c r="G1562" s="30"/>
      <c r="H1562" s="30"/>
      <c r="I1562" s="30"/>
      <c r="J1562" s="30"/>
      <c r="K1562" s="30"/>
      <c r="L1562" s="30"/>
      <c r="M1562" s="32"/>
      <c r="N1562" s="33"/>
      <c r="O1562" s="33"/>
      <c r="R1562" s="40"/>
      <c r="S1562" s="40"/>
      <c r="T1562" s="40"/>
      <c r="U1562" s="40"/>
      <c r="V1562" s="40"/>
      <c r="W1562" s="40"/>
    </row>
    <row r="1563">
      <c r="F1563" s="30"/>
      <c r="G1563" s="30"/>
      <c r="H1563" s="30"/>
      <c r="I1563" s="30"/>
      <c r="J1563" s="30"/>
      <c r="K1563" s="30"/>
      <c r="L1563" s="30"/>
      <c r="M1563" s="32"/>
      <c r="N1563" s="33"/>
      <c r="O1563" s="33"/>
      <c r="R1563" s="40"/>
      <c r="S1563" s="40"/>
      <c r="T1563" s="40"/>
      <c r="U1563" s="40"/>
      <c r="V1563" s="40"/>
      <c r="W1563" s="40"/>
    </row>
    <row r="1564">
      <c r="F1564" s="30"/>
      <c r="G1564" s="30"/>
      <c r="H1564" s="30"/>
      <c r="I1564" s="30"/>
      <c r="J1564" s="30"/>
      <c r="K1564" s="30"/>
      <c r="L1564" s="30"/>
      <c r="M1564" s="32"/>
      <c r="N1564" s="33"/>
      <c r="O1564" s="64"/>
      <c r="R1564" s="40"/>
      <c r="S1564" s="40"/>
      <c r="T1564" s="40"/>
      <c r="U1564" s="40"/>
      <c r="V1564" s="40"/>
      <c r="W1564" s="40"/>
    </row>
    <row r="1565">
      <c r="F1565" s="30"/>
      <c r="G1565" s="30"/>
      <c r="H1565" s="30"/>
      <c r="I1565" s="30"/>
      <c r="J1565" s="30"/>
      <c r="K1565" s="30"/>
      <c r="L1565" s="30"/>
      <c r="M1565" s="32"/>
      <c r="N1565" s="33"/>
      <c r="O1565" s="33"/>
      <c r="R1565" s="40"/>
      <c r="S1565" s="40"/>
      <c r="T1565" s="40"/>
      <c r="U1565" s="40"/>
      <c r="V1565" s="40"/>
      <c r="W1565" s="40"/>
    </row>
    <row r="1566">
      <c r="F1566" s="30"/>
      <c r="G1566" s="30"/>
      <c r="H1566" s="30"/>
      <c r="I1566" s="30"/>
      <c r="J1566" s="30"/>
      <c r="K1566" s="30"/>
      <c r="L1566" s="30"/>
      <c r="M1566" s="32"/>
      <c r="N1566" s="33"/>
      <c r="O1566" s="64"/>
      <c r="R1566" s="40"/>
      <c r="S1566" s="40"/>
      <c r="T1566" s="40"/>
      <c r="U1566" s="40"/>
      <c r="V1566" s="40"/>
      <c r="W1566" s="40"/>
    </row>
    <row r="1567">
      <c r="F1567" s="30"/>
      <c r="G1567" s="30"/>
      <c r="H1567" s="30"/>
      <c r="I1567" s="30"/>
      <c r="J1567" s="30"/>
      <c r="K1567" s="30"/>
      <c r="L1567" s="30"/>
      <c r="M1567" s="32"/>
      <c r="N1567" s="33"/>
      <c r="O1567" s="33"/>
      <c r="R1567" s="40"/>
      <c r="S1567" s="40"/>
      <c r="T1567" s="40"/>
      <c r="U1567" s="40"/>
      <c r="V1567" s="40"/>
      <c r="W1567" s="40"/>
    </row>
    <row r="1568">
      <c r="F1568" s="30"/>
      <c r="G1568" s="30"/>
      <c r="H1568" s="30"/>
      <c r="I1568" s="30"/>
      <c r="J1568" s="30"/>
      <c r="K1568" s="30"/>
      <c r="L1568" s="30"/>
      <c r="M1568" s="32"/>
      <c r="N1568" s="33"/>
      <c r="O1568" s="64"/>
      <c r="R1568" s="40"/>
      <c r="S1568" s="40"/>
      <c r="T1568" s="40"/>
      <c r="U1568" s="40"/>
      <c r="V1568" s="40"/>
      <c r="W1568" s="40"/>
    </row>
    <row r="1569">
      <c r="F1569" s="30"/>
      <c r="G1569" s="30"/>
      <c r="H1569" s="30"/>
      <c r="I1569" s="30"/>
      <c r="J1569" s="30"/>
      <c r="K1569" s="30"/>
      <c r="L1569" s="30"/>
      <c r="M1569" s="32"/>
      <c r="N1569" s="33"/>
      <c r="O1569" s="33"/>
      <c r="R1569" s="40"/>
      <c r="S1569" s="40"/>
      <c r="T1569" s="40"/>
      <c r="U1569" s="40"/>
      <c r="V1569" s="40"/>
      <c r="W1569" s="40"/>
    </row>
    <row r="1570">
      <c r="F1570" s="30"/>
      <c r="G1570" s="30"/>
      <c r="H1570" s="30"/>
      <c r="I1570" s="30"/>
      <c r="J1570" s="30"/>
      <c r="K1570" s="30"/>
      <c r="L1570" s="30"/>
      <c r="M1570" s="32"/>
      <c r="N1570" s="33"/>
      <c r="O1570" s="33"/>
      <c r="R1570" s="40"/>
      <c r="S1570" s="40"/>
      <c r="T1570" s="40"/>
      <c r="U1570" s="40"/>
      <c r="V1570" s="40"/>
      <c r="W1570" s="40"/>
    </row>
    <row r="1571">
      <c r="F1571" s="30"/>
      <c r="G1571" s="30"/>
      <c r="H1571" s="30"/>
      <c r="I1571" s="30"/>
      <c r="J1571" s="30"/>
      <c r="K1571" s="30"/>
      <c r="L1571" s="30"/>
      <c r="M1571" s="32"/>
      <c r="N1571" s="33"/>
      <c r="O1571" s="33"/>
      <c r="R1571" s="40"/>
      <c r="S1571" s="40"/>
      <c r="T1571" s="40"/>
      <c r="U1571" s="40"/>
      <c r="V1571" s="40"/>
      <c r="W1571" s="40"/>
    </row>
    <row r="1572">
      <c r="F1572" s="30"/>
      <c r="G1572" s="30"/>
      <c r="H1572" s="30"/>
      <c r="I1572" s="30"/>
      <c r="J1572" s="30"/>
      <c r="K1572" s="30"/>
      <c r="L1572" s="30"/>
      <c r="M1572" s="32"/>
      <c r="N1572" s="33"/>
      <c r="O1572" s="64"/>
      <c r="R1572" s="40"/>
      <c r="S1572" s="40"/>
      <c r="T1572" s="40"/>
      <c r="U1572" s="40"/>
      <c r="V1572" s="40"/>
      <c r="W1572" s="40"/>
    </row>
    <row r="1573">
      <c r="F1573" s="30"/>
      <c r="G1573" s="30"/>
      <c r="H1573" s="30"/>
      <c r="I1573" s="30"/>
      <c r="J1573" s="30"/>
      <c r="K1573" s="30"/>
      <c r="L1573" s="30"/>
      <c r="M1573" s="32"/>
      <c r="N1573" s="33"/>
      <c r="O1573" s="33"/>
      <c r="R1573" s="40"/>
      <c r="S1573" s="40"/>
      <c r="T1573" s="40"/>
      <c r="U1573" s="40"/>
      <c r="V1573" s="40"/>
      <c r="W1573" s="40"/>
    </row>
    <row r="1574">
      <c r="F1574" s="30"/>
      <c r="G1574" s="30"/>
      <c r="H1574" s="30"/>
      <c r="I1574" s="30"/>
      <c r="J1574" s="30"/>
      <c r="K1574" s="30"/>
      <c r="L1574" s="30"/>
      <c r="M1574" s="32"/>
      <c r="N1574" s="33"/>
      <c r="O1574" s="33"/>
      <c r="R1574" s="40"/>
      <c r="S1574" s="40"/>
      <c r="T1574" s="40"/>
      <c r="U1574" s="40"/>
      <c r="V1574" s="40"/>
      <c r="W1574" s="40"/>
    </row>
    <row r="1575">
      <c r="F1575" s="30"/>
      <c r="G1575" s="30"/>
      <c r="H1575" s="30"/>
      <c r="I1575" s="30"/>
      <c r="J1575" s="30"/>
      <c r="K1575" s="30"/>
      <c r="L1575" s="30"/>
      <c r="M1575" s="32"/>
      <c r="N1575" s="33"/>
      <c r="O1575" s="33"/>
      <c r="R1575" s="40"/>
      <c r="S1575" s="40"/>
      <c r="T1575" s="40"/>
      <c r="U1575" s="40"/>
      <c r="V1575" s="40"/>
      <c r="W1575" s="40"/>
    </row>
    <row r="1576">
      <c r="F1576" s="30"/>
      <c r="G1576" s="30"/>
      <c r="H1576" s="30"/>
      <c r="I1576" s="30"/>
      <c r="J1576" s="30"/>
      <c r="K1576" s="30"/>
      <c r="L1576" s="30"/>
      <c r="M1576" s="32"/>
      <c r="N1576" s="33"/>
      <c r="O1576" s="58"/>
      <c r="R1576" s="40"/>
      <c r="S1576" s="40"/>
      <c r="T1576" s="40"/>
      <c r="U1576" s="40"/>
      <c r="V1576" s="40"/>
      <c r="W1576" s="40"/>
    </row>
    <row r="1577">
      <c r="F1577" s="30"/>
      <c r="G1577" s="30"/>
      <c r="H1577" s="30"/>
      <c r="I1577" s="30"/>
      <c r="J1577" s="30"/>
      <c r="K1577" s="30"/>
      <c r="L1577" s="30"/>
      <c r="M1577" s="32"/>
      <c r="N1577" s="33"/>
      <c r="O1577" s="58"/>
      <c r="R1577" s="40"/>
      <c r="S1577" s="40"/>
      <c r="T1577" s="40"/>
      <c r="U1577" s="40"/>
      <c r="V1577" s="40"/>
      <c r="W1577" s="40"/>
    </row>
    <row r="1578">
      <c r="F1578" s="30"/>
      <c r="G1578" s="30"/>
      <c r="H1578" s="30"/>
      <c r="I1578" s="30"/>
      <c r="J1578" s="30"/>
      <c r="K1578" s="30"/>
      <c r="L1578" s="30"/>
      <c r="M1578" s="32"/>
      <c r="N1578" s="33"/>
      <c r="O1578" s="33"/>
      <c r="R1578" s="40"/>
      <c r="S1578" s="40"/>
      <c r="T1578" s="40"/>
      <c r="U1578" s="40"/>
      <c r="V1578" s="40"/>
      <c r="W1578" s="40"/>
    </row>
    <row r="1579">
      <c r="F1579" s="30"/>
      <c r="G1579" s="30"/>
      <c r="H1579" s="30"/>
      <c r="I1579" s="30"/>
      <c r="J1579" s="30"/>
      <c r="K1579" s="30"/>
      <c r="L1579" s="30"/>
      <c r="M1579" s="32"/>
      <c r="N1579" s="33"/>
      <c r="O1579" s="33"/>
      <c r="R1579" s="40"/>
      <c r="S1579" s="40"/>
      <c r="T1579" s="40"/>
      <c r="U1579" s="40"/>
      <c r="V1579" s="40"/>
      <c r="W1579" s="40"/>
    </row>
    <row r="1580">
      <c r="F1580" s="30"/>
      <c r="G1580" s="30"/>
      <c r="H1580" s="30"/>
      <c r="I1580" s="30"/>
      <c r="J1580" s="30"/>
      <c r="K1580" s="30"/>
      <c r="L1580" s="30"/>
      <c r="M1580" s="32"/>
      <c r="N1580" s="33"/>
      <c r="O1580" s="33"/>
      <c r="R1580" s="40"/>
      <c r="S1580" s="40"/>
      <c r="T1580" s="40"/>
      <c r="U1580" s="40"/>
      <c r="V1580" s="40"/>
      <c r="W1580" s="40"/>
    </row>
    <row r="1581">
      <c r="F1581" s="30"/>
      <c r="G1581" s="30"/>
      <c r="H1581" s="30"/>
      <c r="I1581" s="30"/>
      <c r="J1581" s="30"/>
      <c r="K1581" s="30"/>
      <c r="L1581" s="30"/>
      <c r="M1581" s="32"/>
      <c r="N1581" s="33"/>
      <c r="O1581" s="33"/>
      <c r="R1581" s="40"/>
      <c r="S1581" s="40"/>
      <c r="T1581" s="40"/>
      <c r="U1581" s="40"/>
      <c r="V1581" s="40"/>
      <c r="W1581" s="40"/>
    </row>
    <row r="1582">
      <c r="F1582" s="30"/>
      <c r="G1582" s="30"/>
      <c r="H1582" s="30"/>
      <c r="I1582" s="30"/>
      <c r="J1582" s="30"/>
      <c r="K1582" s="30"/>
      <c r="L1582" s="30"/>
      <c r="M1582" s="32"/>
      <c r="N1582" s="33"/>
      <c r="O1582" s="33"/>
      <c r="R1582" s="40"/>
      <c r="S1582" s="40"/>
      <c r="T1582" s="40"/>
      <c r="U1582" s="40"/>
      <c r="V1582" s="40"/>
      <c r="W1582" s="40"/>
    </row>
    <row r="1583">
      <c r="F1583" s="30"/>
      <c r="G1583" s="30"/>
      <c r="H1583" s="30"/>
      <c r="I1583" s="30"/>
      <c r="J1583" s="30"/>
      <c r="K1583" s="30"/>
      <c r="L1583" s="30"/>
      <c r="M1583" s="32"/>
      <c r="N1583" s="33"/>
      <c r="O1583" s="33"/>
      <c r="R1583" s="40"/>
      <c r="S1583" s="40"/>
      <c r="T1583" s="40"/>
      <c r="U1583" s="40"/>
      <c r="V1583" s="40"/>
      <c r="W1583" s="40"/>
    </row>
    <row r="1584">
      <c r="F1584" s="30"/>
      <c r="G1584" s="30"/>
      <c r="H1584" s="30"/>
      <c r="I1584" s="30"/>
      <c r="J1584" s="30"/>
      <c r="K1584" s="30"/>
      <c r="L1584" s="30"/>
      <c r="M1584" s="32"/>
      <c r="N1584" s="33"/>
      <c r="O1584" s="33"/>
      <c r="R1584" s="40"/>
      <c r="S1584" s="40"/>
      <c r="T1584" s="40"/>
      <c r="U1584" s="40"/>
      <c r="V1584" s="40"/>
      <c r="W1584" s="40"/>
    </row>
    <row r="1585">
      <c r="F1585" s="30"/>
      <c r="G1585" s="30"/>
      <c r="H1585" s="30"/>
      <c r="I1585" s="30"/>
      <c r="J1585" s="30"/>
      <c r="K1585" s="30"/>
      <c r="L1585" s="30"/>
      <c r="M1585" s="32"/>
      <c r="N1585" s="33"/>
      <c r="O1585" s="33"/>
      <c r="R1585" s="40"/>
      <c r="S1585" s="40"/>
      <c r="T1585" s="40"/>
      <c r="U1585" s="40"/>
      <c r="V1585" s="40"/>
      <c r="W1585" s="40"/>
    </row>
    <row r="1586">
      <c r="F1586" s="30"/>
      <c r="G1586" s="30"/>
      <c r="H1586" s="30"/>
      <c r="I1586" s="30"/>
      <c r="J1586" s="30"/>
      <c r="K1586" s="30"/>
      <c r="L1586" s="30"/>
      <c r="M1586" s="32"/>
      <c r="N1586" s="33"/>
      <c r="O1586" s="33"/>
      <c r="R1586" s="40"/>
      <c r="S1586" s="40"/>
      <c r="T1586" s="40"/>
      <c r="U1586" s="40"/>
      <c r="V1586" s="40"/>
      <c r="W1586" s="40"/>
    </row>
    <row r="1587">
      <c r="F1587" s="30"/>
      <c r="G1587" s="30"/>
      <c r="H1587" s="30"/>
      <c r="I1587" s="30"/>
      <c r="J1587" s="30"/>
      <c r="K1587" s="30"/>
      <c r="L1587" s="30"/>
      <c r="M1587" s="32"/>
      <c r="N1587" s="33"/>
      <c r="O1587" s="33"/>
      <c r="R1587" s="40"/>
      <c r="S1587" s="40"/>
      <c r="T1587" s="40"/>
      <c r="U1587" s="40"/>
      <c r="V1587" s="40"/>
      <c r="W1587" s="40"/>
    </row>
    <row r="1588">
      <c r="F1588" s="30"/>
      <c r="G1588" s="30"/>
      <c r="H1588" s="30"/>
      <c r="I1588" s="30"/>
      <c r="J1588" s="30"/>
      <c r="K1588" s="30"/>
      <c r="L1588" s="30"/>
      <c r="M1588" s="32"/>
      <c r="N1588" s="33"/>
      <c r="O1588" s="33"/>
      <c r="R1588" s="40"/>
      <c r="S1588" s="40"/>
      <c r="T1588" s="40"/>
      <c r="U1588" s="40"/>
      <c r="V1588" s="40"/>
      <c r="W1588" s="40"/>
    </row>
    <row r="1589">
      <c r="F1589" s="30"/>
      <c r="G1589" s="30"/>
      <c r="H1589" s="30"/>
      <c r="I1589" s="30"/>
      <c r="J1589" s="30"/>
      <c r="K1589" s="30"/>
      <c r="L1589" s="30"/>
      <c r="M1589" s="32"/>
      <c r="N1589" s="33"/>
      <c r="O1589" s="64"/>
      <c r="R1589" s="40"/>
      <c r="S1589" s="40"/>
      <c r="T1589" s="40"/>
      <c r="U1589" s="40"/>
      <c r="V1589" s="40"/>
      <c r="W1589" s="40"/>
    </row>
    <row r="1590">
      <c r="F1590" s="30"/>
      <c r="G1590" s="30"/>
      <c r="H1590" s="30"/>
      <c r="I1590" s="30"/>
      <c r="J1590" s="30"/>
      <c r="K1590" s="30"/>
      <c r="L1590" s="30"/>
      <c r="M1590" s="32"/>
      <c r="N1590" s="33"/>
      <c r="O1590" s="33"/>
      <c r="R1590" s="40"/>
      <c r="S1590" s="40"/>
      <c r="T1590" s="40"/>
      <c r="U1590" s="40"/>
      <c r="V1590" s="40"/>
      <c r="W1590" s="40"/>
    </row>
    <row r="1591">
      <c r="F1591" s="30"/>
      <c r="G1591" s="30"/>
      <c r="H1591" s="30"/>
      <c r="I1591" s="30"/>
      <c r="J1591" s="30"/>
      <c r="K1591" s="30"/>
      <c r="L1591" s="30"/>
      <c r="M1591" s="32"/>
      <c r="N1591" s="33"/>
      <c r="O1591" s="33"/>
      <c r="R1591" s="40"/>
      <c r="S1591" s="40"/>
      <c r="T1591" s="40"/>
      <c r="U1591" s="40"/>
      <c r="V1591" s="40"/>
      <c r="W1591" s="40"/>
    </row>
    <row r="1592">
      <c r="F1592" s="30"/>
      <c r="G1592" s="30"/>
      <c r="H1592" s="30"/>
      <c r="I1592" s="30"/>
      <c r="J1592" s="30"/>
      <c r="K1592" s="30"/>
      <c r="L1592" s="30"/>
      <c r="M1592" s="32"/>
      <c r="N1592" s="33"/>
      <c r="O1592" s="58"/>
      <c r="R1592" s="40"/>
      <c r="S1592" s="40"/>
      <c r="T1592" s="40"/>
      <c r="U1592" s="40"/>
      <c r="V1592" s="40"/>
      <c r="W1592" s="40"/>
    </row>
    <row r="1593">
      <c r="F1593" s="30"/>
      <c r="G1593" s="30"/>
      <c r="H1593" s="30"/>
      <c r="I1593" s="30"/>
      <c r="J1593" s="30"/>
      <c r="K1593" s="30"/>
      <c r="L1593" s="30"/>
      <c r="M1593" s="32"/>
      <c r="N1593" s="33"/>
      <c r="O1593" s="33"/>
      <c r="R1593" s="40"/>
      <c r="S1593" s="40"/>
      <c r="T1593" s="40"/>
      <c r="U1593" s="40"/>
      <c r="V1593" s="40"/>
      <c r="W1593" s="40"/>
    </row>
    <row r="1594">
      <c r="F1594" s="30"/>
      <c r="G1594" s="30"/>
      <c r="H1594" s="30"/>
      <c r="I1594" s="30"/>
      <c r="J1594" s="30"/>
      <c r="K1594" s="30"/>
      <c r="L1594" s="30"/>
      <c r="M1594" s="32"/>
      <c r="N1594" s="33"/>
      <c r="O1594" s="64"/>
      <c r="R1594" s="40"/>
      <c r="S1594" s="40"/>
      <c r="T1594" s="40"/>
      <c r="U1594" s="40"/>
      <c r="V1594" s="40"/>
      <c r="W1594" s="40"/>
    </row>
    <row r="1595">
      <c r="F1595" s="30"/>
      <c r="G1595" s="30"/>
      <c r="H1595" s="30"/>
      <c r="I1595" s="30"/>
      <c r="J1595" s="30"/>
      <c r="K1595" s="30"/>
      <c r="L1595" s="30"/>
      <c r="M1595" s="32"/>
      <c r="N1595" s="33"/>
      <c r="O1595" s="33"/>
      <c r="R1595" s="40"/>
      <c r="S1595" s="40"/>
      <c r="T1595" s="40"/>
      <c r="U1595" s="40"/>
      <c r="V1595" s="40"/>
      <c r="W1595" s="40"/>
    </row>
    <row r="1596">
      <c r="F1596" s="30"/>
      <c r="G1596" s="30"/>
      <c r="H1596" s="30"/>
      <c r="I1596" s="30"/>
      <c r="J1596" s="30"/>
      <c r="K1596" s="30"/>
      <c r="L1596" s="30"/>
      <c r="M1596" s="32"/>
      <c r="N1596" s="33"/>
      <c r="O1596" s="33"/>
      <c r="R1596" s="40"/>
      <c r="S1596" s="40"/>
      <c r="T1596" s="40"/>
      <c r="U1596" s="40"/>
      <c r="V1596" s="40"/>
      <c r="W1596" s="40"/>
    </row>
    <row r="1597">
      <c r="F1597" s="30"/>
      <c r="G1597" s="30"/>
      <c r="H1597" s="30"/>
      <c r="I1597" s="30"/>
      <c r="J1597" s="30"/>
      <c r="K1597" s="30"/>
      <c r="L1597" s="30"/>
      <c r="M1597" s="32"/>
      <c r="N1597" s="33"/>
      <c r="O1597" s="33"/>
      <c r="R1597" s="40"/>
      <c r="S1597" s="40"/>
      <c r="T1597" s="40"/>
      <c r="U1597" s="40"/>
      <c r="V1597" s="40"/>
      <c r="W1597" s="40"/>
    </row>
    <row r="1598">
      <c r="F1598" s="30"/>
      <c r="G1598" s="30"/>
      <c r="H1598" s="30"/>
      <c r="I1598" s="30"/>
      <c r="J1598" s="30"/>
      <c r="K1598" s="30"/>
      <c r="L1598" s="30"/>
      <c r="M1598" s="32"/>
      <c r="N1598" s="33"/>
      <c r="O1598" s="33"/>
      <c r="R1598" s="40"/>
      <c r="S1598" s="40"/>
      <c r="T1598" s="40"/>
      <c r="U1598" s="40"/>
      <c r="V1598" s="40"/>
      <c r="W1598" s="40"/>
    </row>
    <row r="1599">
      <c r="F1599" s="30"/>
      <c r="G1599" s="30"/>
      <c r="H1599" s="30"/>
      <c r="I1599" s="30"/>
      <c r="J1599" s="30"/>
      <c r="K1599" s="30"/>
      <c r="L1599" s="30"/>
      <c r="M1599" s="32"/>
      <c r="N1599" s="33"/>
      <c r="O1599" s="33"/>
      <c r="R1599" s="40"/>
      <c r="S1599" s="40"/>
      <c r="T1599" s="40"/>
      <c r="U1599" s="40"/>
      <c r="V1599" s="40"/>
      <c r="W1599" s="40"/>
    </row>
    <row r="1600">
      <c r="F1600" s="30"/>
      <c r="G1600" s="30"/>
      <c r="H1600" s="30"/>
      <c r="I1600" s="30"/>
      <c r="J1600" s="30"/>
      <c r="K1600" s="30"/>
      <c r="L1600" s="30"/>
      <c r="M1600" s="32"/>
      <c r="N1600" s="33"/>
      <c r="O1600" s="58"/>
      <c r="R1600" s="40"/>
      <c r="S1600" s="40"/>
      <c r="T1600" s="40"/>
      <c r="U1600" s="40"/>
      <c r="V1600" s="40"/>
      <c r="W1600" s="40"/>
    </row>
    <row r="1601">
      <c r="F1601" s="30"/>
      <c r="G1601" s="30"/>
      <c r="H1601" s="30"/>
      <c r="I1601" s="30"/>
      <c r="J1601" s="30"/>
      <c r="K1601" s="30"/>
      <c r="L1601" s="30"/>
      <c r="M1601" s="32"/>
      <c r="N1601" s="33"/>
      <c r="O1601" s="33"/>
      <c r="R1601" s="40"/>
      <c r="S1601" s="40"/>
      <c r="T1601" s="40"/>
      <c r="U1601" s="40"/>
      <c r="V1601" s="40"/>
      <c r="W1601" s="40"/>
    </row>
    <row r="1602">
      <c r="F1602" s="30"/>
      <c r="G1602" s="30"/>
      <c r="H1602" s="30"/>
      <c r="I1602" s="30"/>
      <c r="J1602" s="30"/>
      <c r="K1602" s="30"/>
      <c r="L1602" s="30"/>
      <c r="M1602" s="32"/>
      <c r="N1602" s="33"/>
      <c r="O1602" s="33"/>
      <c r="R1602" s="40"/>
      <c r="S1602" s="40"/>
      <c r="T1602" s="40"/>
      <c r="U1602" s="40"/>
      <c r="V1602" s="40"/>
      <c r="W1602" s="40"/>
    </row>
    <row r="1603">
      <c r="F1603" s="30"/>
      <c r="G1603" s="30"/>
      <c r="H1603" s="30"/>
      <c r="I1603" s="30"/>
      <c r="J1603" s="30"/>
      <c r="K1603" s="30"/>
      <c r="L1603" s="30"/>
      <c r="M1603" s="32"/>
      <c r="N1603" s="33"/>
      <c r="O1603" s="33"/>
      <c r="R1603" s="40"/>
      <c r="S1603" s="40"/>
      <c r="T1603" s="40"/>
      <c r="U1603" s="40"/>
      <c r="V1603" s="40"/>
      <c r="W1603" s="40"/>
    </row>
    <row r="1604">
      <c r="F1604" s="30"/>
      <c r="G1604" s="30"/>
      <c r="H1604" s="30"/>
      <c r="I1604" s="30"/>
      <c r="J1604" s="30"/>
      <c r="K1604" s="30"/>
      <c r="L1604" s="30"/>
      <c r="M1604" s="32"/>
      <c r="N1604" s="33"/>
      <c r="O1604" s="33"/>
      <c r="R1604" s="40"/>
      <c r="S1604" s="40"/>
      <c r="T1604" s="40"/>
      <c r="U1604" s="40"/>
      <c r="V1604" s="40"/>
      <c r="W1604" s="40"/>
    </row>
    <row r="1605">
      <c r="F1605" s="30"/>
      <c r="G1605" s="30"/>
      <c r="H1605" s="30"/>
      <c r="I1605" s="30"/>
      <c r="J1605" s="30"/>
      <c r="K1605" s="30"/>
      <c r="L1605" s="30"/>
      <c r="M1605" s="32"/>
      <c r="N1605" s="33"/>
      <c r="O1605" s="64"/>
      <c r="R1605" s="40"/>
      <c r="S1605" s="40"/>
      <c r="T1605" s="40"/>
      <c r="U1605" s="40"/>
      <c r="V1605" s="40"/>
      <c r="W1605" s="40"/>
    </row>
    <row r="1606">
      <c r="F1606" s="30"/>
      <c r="G1606" s="30"/>
      <c r="H1606" s="30"/>
      <c r="I1606" s="30"/>
      <c r="J1606" s="30"/>
      <c r="K1606" s="30"/>
      <c r="L1606" s="30"/>
      <c r="M1606" s="32"/>
      <c r="N1606" s="33"/>
      <c r="O1606" s="33"/>
      <c r="R1606" s="40"/>
      <c r="S1606" s="40"/>
      <c r="T1606" s="40"/>
      <c r="U1606" s="40"/>
      <c r="V1606" s="40"/>
      <c r="W1606" s="40"/>
    </row>
    <row r="1607">
      <c r="F1607" s="30"/>
      <c r="G1607" s="30"/>
      <c r="H1607" s="30"/>
      <c r="I1607" s="30"/>
      <c r="J1607" s="30"/>
      <c r="K1607" s="30"/>
      <c r="L1607" s="30"/>
      <c r="M1607" s="32"/>
      <c r="N1607" s="33"/>
      <c r="O1607" s="33"/>
      <c r="R1607" s="40"/>
      <c r="S1607" s="40"/>
      <c r="T1607" s="40"/>
      <c r="U1607" s="40"/>
      <c r="V1607" s="40"/>
      <c r="W1607" s="40"/>
    </row>
    <row r="1608">
      <c r="F1608" s="30"/>
      <c r="G1608" s="30"/>
      <c r="H1608" s="30"/>
      <c r="I1608" s="30"/>
      <c r="J1608" s="30"/>
      <c r="K1608" s="30"/>
      <c r="L1608" s="30"/>
      <c r="M1608" s="32"/>
      <c r="N1608" s="33"/>
      <c r="O1608" s="33"/>
      <c r="R1608" s="40"/>
      <c r="S1608" s="40"/>
      <c r="T1608" s="40"/>
      <c r="U1608" s="40"/>
      <c r="V1608" s="40"/>
      <c r="W1608" s="40"/>
    </row>
    <row r="1609">
      <c r="F1609" s="30"/>
      <c r="G1609" s="30"/>
      <c r="H1609" s="30"/>
      <c r="I1609" s="30"/>
      <c r="J1609" s="30"/>
      <c r="K1609" s="30"/>
      <c r="L1609" s="30"/>
      <c r="M1609" s="32"/>
      <c r="N1609" s="33"/>
      <c r="O1609" s="33"/>
      <c r="R1609" s="40"/>
      <c r="S1609" s="40"/>
      <c r="T1609" s="40"/>
      <c r="U1609" s="40"/>
      <c r="V1609" s="40"/>
      <c r="W1609" s="40"/>
    </row>
    <row r="1610">
      <c r="F1610" s="30"/>
      <c r="G1610" s="30"/>
      <c r="H1610" s="30"/>
      <c r="I1610" s="30"/>
      <c r="J1610" s="30"/>
      <c r="K1610" s="30"/>
      <c r="L1610" s="30"/>
      <c r="M1610" s="32"/>
      <c r="N1610" s="33"/>
      <c r="O1610" s="33"/>
      <c r="R1610" s="40"/>
      <c r="S1610" s="40"/>
      <c r="T1610" s="40"/>
      <c r="U1610" s="40"/>
      <c r="V1610" s="40"/>
      <c r="W1610" s="40"/>
    </row>
    <row r="1611">
      <c r="F1611" s="30"/>
      <c r="G1611" s="30"/>
      <c r="H1611" s="30"/>
      <c r="I1611" s="30"/>
      <c r="J1611" s="30"/>
      <c r="K1611" s="30"/>
      <c r="L1611" s="30"/>
      <c r="M1611" s="32"/>
      <c r="N1611" s="33"/>
      <c r="O1611" s="33"/>
      <c r="R1611" s="40"/>
      <c r="S1611" s="40"/>
      <c r="T1611" s="40"/>
      <c r="U1611" s="40"/>
      <c r="V1611" s="40"/>
      <c r="W1611" s="40"/>
    </row>
    <row r="1612">
      <c r="F1612" s="30"/>
      <c r="G1612" s="30"/>
      <c r="H1612" s="30"/>
      <c r="I1612" s="30"/>
      <c r="J1612" s="30"/>
      <c r="K1612" s="30"/>
      <c r="L1612" s="30"/>
      <c r="M1612" s="32"/>
      <c r="N1612" s="33"/>
      <c r="O1612" s="33"/>
      <c r="R1612" s="40"/>
      <c r="S1612" s="40"/>
      <c r="T1612" s="40"/>
      <c r="U1612" s="40"/>
      <c r="V1612" s="40"/>
      <c r="W1612" s="40"/>
    </row>
    <row r="1613">
      <c r="F1613" s="30"/>
      <c r="G1613" s="30"/>
      <c r="H1613" s="30"/>
      <c r="I1613" s="30"/>
      <c r="J1613" s="30"/>
      <c r="K1613" s="30"/>
      <c r="L1613" s="30"/>
      <c r="M1613" s="32"/>
      <c r="N1613" s="33"/>
      <c r="O1613" s="33"/>
      <c r="R1613" s="40"/>
      <c r="S1613" s="40"/>
      <c r="T1613" s="40"/>
      <c r="U1613" s="40"/>
      <c r="V1613" s="40"/>
      <c r="W1613" s="40"/>
    </row>
    <row r="1614">
      <c r="F1614" s="30"/>
      <c r="G1614" s="30"/>
      <c r="H1614" s="30"/>
      <c r="I1614" s="30"/>
      <c r="J1614" s="30"/>
      <c r="K1614" s="30"/>
      <c r="L1614" s="30"/>
      <c r="M1614" s="32"/>
      <c r="N1614" s="33"/>
      <c r="O1614" s="33"/>
      <c r="R1614" s="40"/>
      <c r="S1614" s="40"/>
      <c r="T1614" s="40"/>
      <c r="U1614" s="40"/>
      <c r="V1614" s="40"/>
      <c r="W1614" s="40"/>
    </row>
    <row r="1615">
      <c r="F1615" s="30"/>
      <c r="G1615" s="30"/>
      <c r="H1615" s="30"/>
      <c r="I1615" s="30"/>
      <c r="J1615" s="30"/>
      <c r="K1615" s="30"/>
      <c r="L1615" s="30"/>
      <c r="M1615" s="32"/>
      <c r="N1615" s="33"/>
      <c r="O1615" s="64"/>
      <c r="R1615" s="40"/>
      <c r="S1615" s="40"/>
      <c r="T1615" s="40"/>
      <c r="U1615" s="40"/>
      <c r="V1615" s="40"/>
      <c r="W1615" s="40"/>
    </row>
    <row r="1616">
      <c r="F1616" s="30"/>
      <c r="G1616" s="30"/>
      <c r="H1616" s="30"/>
      <c r="I1616" s="30"/>
      <c r="J1616" s="30"/>
      <c r="K1616" s="30"/>
      <c r="L1616" s="30"/>
      <c r="M1616" s="32"/>
      <c r="N1616" s="33"/>
      <c r="O1616" s="33"/>
      <c r="R1616" s="40"/>
      <c r="S1616" s="40"/>
      <c r="T1616" s="40"/>
      <c r="U1616" s="40"/>
      <c r="V1616" s="40"/>
      <c r="W1616" s="40"/>
    </row>
    <row r="1617">
      <c r="F1617" s="30"/>
      <c r="G1617" s="30"/>
      <c r="H1617" s="30"/>
      <c r="I1617" s="30"/>
      <c r="J1617" s="30"/>
      <c r="K1617" s="30"/>
      <c r="L1617" s="30"/>
      <c r="M1617" s="32"/>
      <c r="N1617" s="33"/>
      <c r="O1617" s="33"/>
      <c r="R1617" s="40"/>
      <c r="S1617" s="40"/>
      <c r="T1617" s="40"/>
      <c r="U1617" s="40"/>
      <c r="V1617" s="40"/>
      <c r="W1617" s="40"/>
    </row>
    <row r="1618">
      <c r="F1618" s="30"/>
      <c r="G1618" s="30"/>
      <c r="H1618" s="30"/>
      <c r="I1618" s="30"/>
      <c r="J1618" s="30"/>
      <c r="K1618" s="30"/>
      <c r="L1618" s="30"/>
      <c r="M1618" s="32"/>
      <c r="N1618" s="33"/>
      <c r="O1618" s="58"/>
      <c r="R1618" s="40"/>
      <c r="S1618" s="40"/>
      <c r="T1618" s="40"/>
      <c r="U1618" s="40"/>
      <c r="V1618" s="40"/>
      <c r="W1618" s="40"/>
    </row>
    <row r="1619">
      <c r="F1619" s="30"/>
      <c r="G1619" s="30"/>
      <c r="H1619" s="30"/>
      <c r="I1619" s="30"/>
      <c r="J1619" s="30"/>
      <c r="K1619" s="30"/>
      <c r="L1619" s="30"/>
      <c r="M1619" s="32"/>
      <c r="N1619" s="33"/>
      <c r="O1619" s="64"/>
      <c r="R1619" s="40"/>
      <c r="S1619" s="40"/>
      <c r="T1619" s="40"/>
      <c r="U1619" s="40"/>
      <c r="V1619" s="40"/>
      <c r="W1619" s="40"/>
    </row>
    <row r="1620">
      <c r="F1620" s="30"/>
      <c r="G1620" s="30"/>
      <c r="H1620" s="30"/>
      <c r="I1620" s="30"/>
      <c r="J1620" s="30"/>
      <c r="K1620" s="30"/>
      <c r="L1620" s="30"/>
      <c r="M1620" s="32"/>
      <c r="N1620" s="33"/>
      <c r="O1620" s="33"/>
      <c r="R1620" s="40"/>
      <c r="S1620" s="40"/>
      <c r="T1620" s="40"/>
      <c r="U1620" s="40"/>
      <c r="V1620" s="40"/>
      <c r="W1620" s="40"/>
    </row>
    <row r="1621">
      <c r="F1621" s="30"/>
      <c r="G1621" s="30"/>
      <c r="H1621" s="30"/>
      <c r="I1621" s="30"/>
      <c r="J1621" s="30"/>
      <c r="K1621" s="30"/>
      <c r="L1621" s="30"/>
      <c r="M1621" s="32"/>
      <c r="N1621" s="33"/>
      <c r="O1621" s="33"/>
      <c r="R1621" s="40"/>
      <c r="S1621" s="40"/>
      <c r="T1621" s="40"/>
      <c r="U1621" s="40"/>
      <c r="V1621" s="40"/>
      <c r="W1621" s="40"/>
    </row>
    <row r="1622">
      <c r="F1622" s="30"/>
      <c r="G1622" s="30"/>
      <c r="H1622" s="30"/>
      <c r="I1622" s="30"/>
      <c r="J1622" s="30"/>
      <c r="K1622" s="30"/>
      <c r="L1622" s="30"/>
      <c r="M1622" s="32"/>
      <c r="N1622" s="33"/>
      <c r="O1622" s="33"/>
      <c r="R1622" s="40"/>
      <c r="S1622" s="40"/>
      <c r="T1622" s="40"/>
      <c r="U1622" s="40"/>
      <c r="V1622" s="40"/>
      <c r="W1622" s="40"/>
    </row>
    <row r="1623">
      <c r="F1623" s="30"/>
      <c r="G1623" s="30"/>
      <c r="H1623" s="30"/>
      <c r="I1623" s="30"/>
      <c r="J1623" s="30"/>
      <c r="K1623" s="30"/>
      <c r="L1623" s="30"/>
      <c r="M1623" s="32"/>
      <c r="N1623" s="33"/>
      <c r="O1623" s="33"/>
      <c r="R1623" s="40"/>
      <c r="S1623" s="40"/>
      <c r="T1623" s="40"/>
      <c r="U1623" s="40"/>
      <c r="V1623" s="40"/>
      <c r="W1623" s="40"/>
    </row>
    <row r="1624">
      <c r="F1624" s="30"/>
      <c r="G1624" s="30"/>
      <c r="H1624" s="30"/>
      <c r="I1624" s="30"/>
      <c r="J1624" s="30"/>
      <c r="K1624" s="30"/>
      <c r="L1624" s="30"/>
      <c r="M1624" s="32"/>
      <c r="N1624" s="33"/>
      <c r="O1624" s="33"/>
      <c r="R1624" s="40"/>
      <c r="S1624" s="40"/>
      <c r="T1624" s="40"/>
      <c r="U1624" s="40"/>
      <c r="V1624" s="40"/>
      <c r="W1624" s="40"/>
    </row>
    <row r="1625">
      <c r="F1625" s="30"/>
      <c r="G1625" s="30"/>
      <c r="H1625" s="30"/>
      <c r="I1625" s="30"/>
      <c r="J1625" s="30"/>
      <c r="K1625" s="30"/>
      <c r="L1625" s="30"/>
      <c r="M1625" s="32"/>
      <c r="N1625" s="33"/>
      <c r="O1625" s="58"/>
      <c r="R1625" s="40"/>
      <c r="S1625" s="40"/>
      <c r="T1625" s="40"/>
      <c r="U1625" s="40"/>
      <c r="V1625" s="40"/>
      <c r="W1625" s="40"/>
    </row>
    <row r="1626">
      <c r="F1626" s="30"/>
      <c r="G1626" s="30"/>
      <c r="H1626" s="30"/>
      <c r="I1626" s="30"/>
      <c r="J1626" s="30"/>
      <c r="K1626" s="30"/>
      <c r="L1626" s="30"/>
      <c r="M1626" s="32"/>
      <c r="N1626" s="33"/>
      <c r="O1626" s="33"/>
      <c r="R1626" s="40"/>
      <c r="S1626" s="40"/>
      <c r="T1626" s="40"/>
      <c r="U1626" s="40"/>
      <c r="V1626" s="40"/>
      <c r="W1626" s="40"/>
    </row>
    <row r="1627">
      <c r="F1627" s="30"/>
      <c r="G1627" s="30"/>
      <c r="H1627" s="30"/>
      <c r="I1627" s="30"/>
      <c r="J1627" s="30"/>
      <c r="K1627" s="30"/>
      <c r="L1627" s="30"/>
      <c r="M1627" s="32"/>
      <c r="N1627" s="33"/>
      <c r="O1627" s="33"/>
      <c r="R1627" s="40"/>
      <c r="S1627" s="40"/>
      <c r="T1627" s="40"/>
      <c r="U1627" s="40"/>
      <c r="V1627" s="40"/>
      <c r="W1627" s="40"/>
    </row>
    <row r="1628">
      <c r="F1628" s="30"/>
      <c r="G1628" s="30"/>
      <c r="H1628" s="30"/>
      <c r="I1628" s="30"/>
      <c r="J1628" s="30"/>
      <c r="K1628" s="30"/>
      <c r="L1628" s="30"/>
      <c r="M1628" s="32"/>
      <c r="N1628" s="33"/>
      <c r="O1628" s="33"/>
      <c r="R1628" s="40"/>
      <c r="S1628" s="40"/>
      <c r="T1628" s="40"/>
      <c r="U1628" s="40"/>
      <c r="V1628" s="40"/>
      <c r="W1628" s="40"/>
    </row>
    <row r="1629">
      <c r="F1629" s="30"/>
      <c r="G1629" s="30"/>
      <c r="H1629" s="30"/>
      <c r="I1629" s="30"/>
      <c r="J1629" s="30"/>
      <c r="K1629" s="30"/>
      <c r="L1629" s="30"/>
      <c r="M1629" s="32"/>
      <c r="N1629" s="33"/>
      <c r="O1629" s="64"/>
      <c r="R1629" s="40"/>
      <c r="S1629" s="40"/>
      <c r="T1629" s="40"/>
      <c r="U1629" s="40"/>
      <c r="V1629" s="40"/>
      <c r="W1629" s="40"/>
    </row>
    <row r="1630">
      <c r="F1630" s="30"/>
      <c r="G1630" s="30"/>
      <c r="H1630" s="30"/>
      <c r="I1630" s="30"/>
      <c r="J1630" s="30"/>
      <c r="K1630" s="30"/>
      <c r="L1630" s="30"/>
      <c r="M1630" s="32"/>
      <c r="N1630" s="33"/>
      <c r="O1630" s="33"/>
      <c r="R1630" s="40"/>
      <c r="S1630" s="40"/>
      <c r="T1630" s="40"/>
      <c r="U1630" s="40"/>
      <c r="V1630" s="40"/>
      <c r="W1630" s="40"/>
    </row>
    <row r="1631">
      <c r="F1631" s="30"/>
      <c r="G1631" s="30"/>
      <c r="H1631" s="30"/>
      <c r="I1631" s="30"/>
      <c r="J1631" s="30"/>
      <c r="K1631" s="30"/>
      <c r="L1631" s="30"/>
      <c r="M1631" s="32"/>
      <c r="N1631" s="33"/>
      <c r="O1631" s="33"/>
      <c r="R1631" s="40"/>
      <c r="S1631" s="40"/>
      <c r="T1631" s="40"/>
      <c r="U1631" s="40"/>
      <c r="V1631" s="40"/>
      <c r="W1631" s="40"/>
    </row>
    <row r="1632">
      <c r="F1632" s="30"/>
      <c r="G1632" s="30"/>
      <c r="H1632" s="30"/>
      <c r="I1632" s="30"/>
      <c r="J1632" s="30"/>
      <c r="K1632" s="30"/>
      <c r="L1632" s="30"/>
      <c r="M1632" s="32"/>
      <c r="N1632" s="33"/>
      <c r="O1632" s="58"/>
      <c r="R1632" s="40"/>
      <c r="S1632" s="40"/>
      <c r="T1632" s="40"/>
      <c r="U1632" s="40"/>
      <c r="V1632" s="40"/>
      <c r="W1632" s="40"/>
    </row>
    <row r="1633">
      <c r="F1633" s="30"/>
      <c r="G1633" s="30"/>
      <c r="H1633" s="30"/>
      <c r="I1633" s="30"/>
      <c r="J1633" s="30"/>
      <c r="K1633" s="30"/>
      <c r="L1633" s="30"/>
      <c r="M1633" s="32"/>
      <c r="N1633" s="33"/>
      <c r="O1633" s="33"/>
      <c r="R1633" s="40"/>
      <c r="S1633" s="40"/>
      <c r="T1633" s="40"/>
      <c r="U1633" s="40"/>
      <c r="V1633" s="40"/>
      <c r="W1633" s="40"/>
    </row>
    <row r="1634">
      <c r="F1634" s="30"/>
      <c r="G1634" s="30"/>
      <c r="H1634" s="30"/>
      <c r="I1634" s="30"/>
      <c r="J1634" s="30"/>
      <c r="K1634" s="30"/>
      <c r="L1634" s="30"/>
      <c r="M1634" s="32"/>
      <c r="N1634" s="33"/>
      <c r="O1634" s="33"/>
      <c r="R1634" s="40"/>
      <c r="S1634" s="40"/>
      <c r="T1634" s="40"/>
      <c r="U1634" s="40"/>
      <c r="V1634" s="40"/>
      <c r="W1634" s="40"/>
    </row>
    <row r="1635">
      <c r="F1635" s="30"/>
      <c r="G1635" s="30"/>
      <c r="H1635" s="30"/>
      <c r="I1635" s="30"/>
      <c r="J1635" s="30"/>
      <c r="K1635" s="30"/>
      <c r="L1635" s="30"/>
      <c r="M1635" s="32"/>
      <c r="N1635" s="33"/>
      <c r="O1635" s="33"/>
      <c r="R1635" s="40"/>
      <c r="S1635" s="40"/>
      <c r="T1635" s="40"/>
      <c r="U1635" s="40"/>
      <c r="V1635" s="40"/>
      <c r="W1635" s="40"/>
    </row>
    <row r="1636">
      <c r="F1636" s="30"/>
      <c r="G1636" s="30"/>
      <c r="H1636" s="30"/>
      <c r="I1636" s="30"/>
      <c r="J1636" s="30"/>
      <c r="K1636" s="30"/>
      <c r="L1636" s="30"/>
      <c r="M1636" s="32"/>
      <c r="N1636" s="33"/>
      <c r="O1636" s="33"/>
      <c r="R1636" s="40"/>
      <c r="S1636" s="40"/>
      <c r="T1636" s="40"/>
      <c r="U1636" s="40"/>
      <c r="V1636" s="40"/>
      <c r="W1636" s="40"/>
    </row>
    <row r="1637">
      <c r="F1637" s="30"/>
      <c r="G1637" s="30"/>
      <c r="H1637" s="30"/>
      <c r="I1637" s="30"/>
      <c r="J1637" s="30"/>
      <c r="K1637" s="30"/>
      <c r="L1637" s="30"/>
      <c r="M1637" s="32"/>
      <c r="N1637" s="33"/>
      <c r="O1637" s="33"/>
      <c r="R1637" s="40"/>
      <c r="S1637" s="40"/>
      <c r="T1637" s="40"/>
      <c r="U1637" s="40"/>
      <c r="V1637" s="40"/>
      <c r="W1637" s="40"/>
    </row>
    <row r="1638">
      <c r="F1638" s="30"/>
      <c r="G1638" s="30"/>
      <c r="H1638" s="30"/>
      <c r="I1638" s="30"/>
      <c r="J1638" s="30"/>
      <c r="K1638" s="30"/>
      <c r="L1638" s="30"/>
      <c r="M1638" s="32"/>
      <c r="N1638" s="33"/>
      <c r="O1638" s="33"/>
      <c r="R1638" s="40"/>
      <c r="S1638" s="40"/>
      <c r="T1638" s="40"/>
      <c r="U1638" s="40"/>
      <c r="V1638" s="40"/>
      <c r="W1638" s="40"/>
    </row>
    <row r="1639">
      <c r="F1639" s="30"/>
      <c r="G1639" s="30"/>
      <c r="H1639" s="30"/>
      <c r="I1639" s="30"/>
      <c r="J1639" s="30"/>
      <c r="K1639" s="30"/>
      <c r="L1639" s="30"/>
      <c r="M1639" s="32"/>
      <c r="N1639" s="33"/>
      <c r="O1639" s="33"/>
      <c r="R1639" s="40"/>
      <c r="S1639" s="40"/>
      <c r="T1639" s="40"/>
      <c r="U1639" s="40"/>
      <c r="V1639" s="40"/>
      <c r="W1639" s="40"/>
    </row>
    <row r="1640">
      <c r="F1640" s="30"/>
      <c r="G1640" s="30"/>
      <c r="H1640" s="30"/>
      <c r="I1640" s="30"/>
      <c r="J1640" s="30"/>
      <c r="K1640" s="30"/>
      <c r="L1640" s="30"/>
      <c r="M1640" s="32"/>
      <c r="N1640" s="33"/>
      <c r="O1640" s="33"/>
      <c r="R1640" s="40"/>
      <c r="S1640" s="40"/>
      <c r="T1640" s="40"/>
      <c r="U1640" s="40"/>
      <c r="V1640" s="40"/>
      <c r="W1640" s="40"/>
    </row>
    <row r="1641">
      <c r="F1641" s="30"/>
      <c r="G1641" s="30"/>
      <c r="H1641" s="30"/>
      <c r="I1641" s="30"/>
      <c r="J1641" s="30"/>
      <c r="K1641" s="30"/>
      <c r="L1641" s="30"/>
      <c r="M1641" s="32"/>
      <c r="N1641" s="33"/>
      <c r="O1641" s="33"/>
      <c r="R1641" s="40"/>
      <c r="S1641" s="40"/>
      <c r="T1641" s="40"/>
      <c r="U1641" s="40"/>
      <c r="V1641" s="40"/>
      <c r="W1641" s="40"/>
    </row>
    <row r="1642">
      <c r="F1642" s="30"/>
      <c r="G1642" s="30"/>
      <c r="H1642" s="30"/>
      <c r="I1642" s="30"/>
      <c r="J1642" s="30"/>
      <c r="K1642" s="30"/>
      <c r="L1642" s="30"/>
      <c r="M1642" s="32"/>
      <c r="N1642" s="33"/>
      <c r="O1642" s="33"/>
      <c r="R1642" s="40"/>
      <c r="S1642" s="40"/>
      <c r="T1642" s="40"/>
      <c r="U1642" s="40"/>
      <c r="V1642" s="40"/>
      <c r="W1642" s="40"/>
    </row>
    <row r="1643">
      <c r="F1643" s="30"/>
      <c r="G1643" s="30"/>
      <c r="H1643" s="30"/>
      <c r="I1643" s="30"/>
      <c r="J1643" s="30"/>
      <c r="K1643" s="30"/>
      <c r="L1643" s="30"/>
      <c r="M1643" s="32"/>
      <c r="N1643" s="33"/>
      <c r="O1643" s="33"/>
      <c r="R1643" s="40"/>
      <c r="S1643" s="40"/>
      <c r="T1643" s="40"/>
      <c r="U1643" s="40"/>
      <c r="V1643" s="40"/>
      <c r="W1643" s="40"/>
    </row>
    <row r="1644">
      <c r="F1644" s="30"/>
      <c r="G1644" s="30"/>
      <c r="H1644" s="30"/>
      <c r="I1644" s="30"/>
      <c r="J1644" s="30"/>
      <c r="K1644" s="30"/>
      <c r="L1644" s="30"/>
      <c r="M1644" s="32"/>
      <c r="N1644" s="33"/>
      <c r="O1644" s="33"/>
      <c r="R1644" s="40"/>
      <c r="S1644" s="40"/>
      <c r="T1644" s="40"/>
      <c r="U1644" s="40"/>
      <c r="V1644" s="40"/>
      <c r="W1644" s="40"/>
    </row>
    <row r="1645">
      <c r="F1645" s="30"/>
      <c r="G1645" s="30"/>
      <c r="H1645" s="30"/>
      <c r="I1645" s="30"/>
      <c r="J1645" s="30"/>
      <c r="K1645" s="30"/>
      <c r="L1645" s="30"/>
      <c r="M1645" s="32"/>
      <c r="N1645" s="33"/>
      <c r="O1645" s="64"/>
      <c r="R1645" s="40"/>
      <c r="S1645" s="40"/>
      <c r="T1645" s="40"/>
      <c r="U1645" s="40"/>
      <c r="V1645" s="40"/>
      <c r="W1645" s="40"/>
    </row>
    <row r="1646">
      <c r="F1646" s="30"/>
      <c r="G1646" s="30"/>
      <c r="H1646" s="30"/>
      <c r="I1646" s="30"/>
      <c r="J1646" s="30"/>
      <c r="K1646" s="30"/>
      <c r="L1646" s="30"/>
      <c r="M1646" s="32"/>
      <c r="N1646" s="33"/>
      <c r="O1646" s="33"/>
      <c r="R1646" s="40"/>
      <c r="S1646" s="40"/>
      <c r="T1646" s="40"/>
      <c r="U1646" s="40"/>
      <c r="V1646" s="40"/>
      <c r="W1646" s="40"/>
    </row>
    <row r="1647">
      <c r="F1647" s="30"/>
      <c r="G1647" s="30"/>
      <c r="H1647" s="30"/>
      <c r="I1647" s="30"/>
      <c r="J1647" s="30"/>
      <c r="K1647" s="30"/>
      <c r="L1647" s="30"/>
      <c r="M1647" s="32"/>
      <c r="N1647" s="33"/>
      <c r="O1647" s="33"/>
      <c r="R1647" s="40"/>
      <c r="S1647" s="40"/>
      <c r="T1647" s="40"/>
      <c r="U1647" s="40"/>
      <c r="V1647" s="40"/>
      <c r="W1647" s="40"/>
    </row>
    <row r="1648">
      <c r="F1648" s="30"/>
      <c r="G1648" s="30"/>
      <c r="H1648" s="30"/>
      <c r="I1648" s="30"/>
      <c r="J1648" s="30"/>
      <c r="K1648" s="30"/>
      <c r="L1648" s="30"/>
      <c r="M1648" s="32"/>
      <c r="N1648" s="33"/>
      <c r="O1648" s="33"/>
      <c r="R1648" s="40"/>
      <c r="S1648" s="40"/>
      <c r="T1648" s="40"/>
      <c r="U1648" s="40"/>
      <c r="V1648" s="40"/>
      <c r="W1648" s="40"/>
    </row>
    <row r="1649">
      <c r="F1649" s="30"/>
      <c r="G1649" s="30"/>
      <c r="H1649" s="30"/>
      <c r="I1649" s="30"/>
      <c r="J1649" s="30"/>
      <c r="K1649" s="30"/>
      <c r="L1649" s="30"/>
      <c r="M1649" s="32"/>
      <c r="N1649" s="33"/>
      <c r="O1649" s="64"/>
      <c r="R1649" s="40"/>
      <c r="S1649" s="40"/>
      <c r="T1649" s="40"/>
      <c r="U1649" s="40"/>
      <c r="V1649" s="40"/>
      <c r="W1649" s="40"/>
    </row>
    <row r="1650">
      <c r="F1650" s="30"/>
      <c r="G1650" s="30"/>
      <c r="H1650" s="30"/>
      <c r="I1650" s="30"/>
      <c r="J1650" s="30"/>
      <c r="K1650" s="30"/>
      <c r="L1650" s="30"/>
      <c r="M1650" s="32"/>
      <c r="N1650" s="33"/>
      <c r="O1650" s="58"/>
      <c r="R1650" s="40"/>
      <c r="S1650" s="40"/>
      <c r="T1650" s="40"/>
      <c r="U1650" s="40"/>
      <c r="V1650" s="40"/>
      <c r="W1650" s="40"/>
    </row>
    <row r="1651">
      <c r="F1651" s="30"/>
      <c r="G1651" s="30"/>
      <c r="H1651" s="30"/>
      <c r="I1651" s="30"/>
      <c r="J1651" s="30"/>
      <c r="K1651" s="30"/>
      <c r="L1651" s="30"/>
      <c r="M1651" s="32"/>
      <c r="N1651" s="33"/>
      <c r="O1651" s="33"/>
      <c r="R1651" s="40"/>
      <c r="S1651" s="40"/>
      <c r="T1651" s="40"/>
      <c r="U1651" s="40"/>
      <c r="V1651" s="40"/>
      <c r="W1651" s="40"/>
    </row>
    <row r="1652">
      <c r="F1652" s="30"/>
      <c r="G1652" s="30"/>
      <c r="H1652" s="30"/>
      <c r="I1652" s="30"/>
      <c r="J1652" s="30"/>
      <c r="K1652" s="30"/>
      <c r="L1652" s="30"/>
      <c r="M1652" s="32"/>
      <c r="N1652" s="33"/>
      <c r="O1652" s="33"/>
      <c r="R1652" s="40"/>
      <c r="S1652" s="40"/>
      <c r="T1652" s="40"/>
      <c r="U1652" s="40"/>
      <c r="V1652" s="40"/>
      <c r="W1652" s="40"/>
    </row>
    <row r="1653">
      <c r="F1653" s="30"/>
      <c r="G1653" s="30"/>
      <c r="H1653" s="30"/>
      <c r="I1653" s="30"/>
      <c r="J1653" s="30"/>
      <c r="K1653" s="30"/>
      <c r="L1653" s="30"/>
      <c r="M1653" s="32"/>
      <c r="N1653" s="33"/>
      <c r="O1653" s="33"/>
      <c r="R1653" s="40"/>
      <c r="S1653" s="40"/>
      <c r="T1653" s="40"/>
      <c r="U1653" s="40"/>
      <c r="V1653" s="40"/>
      <c r="W1653" s="40"/>
    </row>
    <row r="1654">
      <c r="F1654" s="30"/>
      <c r="G1654" s="30"/>
      <c r="H1654" s="30"/>
      <c r="I1654" s="30"/>
      <c r="J1654" s="30"/>
      <c r="K1654" s="30"/>
      <c r="L1654" s="30"/>
      <c r="M1654" s="32"/>
      <c r="N1654" s="33"/>
      <c r="O1654" s="33"/>
      <c r="R1654" s="40"/>
      <c r="S1654" s="40"/>
      <c r="T1654" s="40"/>
      <c r="U1654" s="40"/>
      <c r="V1654" s="40"/>
      <c r="W1654" s="40"/>
    </row>
    <row r="1655">
      <c r="F1655" s="30"/>
      <c r="G1655" s="30"/>
      <c r="H1655" s="30"/>
      <c r="I1655" s="30"/>
      <c r="J1655" s="30"/>
      <c r="K1655" s="30"/>
      <c r="L1655" s="30"/>
      <c r="M1655" s="32"/>
      <c r="N1655" s="33"/>
      <c r="O1655" s="64"/>
      <c r="R1655" s="40"/>
      <c r="S1655" s="40"/>
      <c r="T1655" s="40"/>
      <c r="U1655" s="40"/>
      <c r="V1655" s="40"/>
      <c r="W1655" s="40"/>
    </row>
    <row r="1656">
      <c r="F1656" s="30"/>
      <c r="G1656" s="30"/>
      <c r="H1656" s="30"/>
      <c r="I1656" s="30"/>
      <c r="J1656" s="30"/>
      <c r="K1656" s="30"/>
      <c r="L1656" s="30"/>
      <c r="M1656" s="32"/>
      <c r="N1656" s="33"/>
      <c r="O1656" s="33"/>
      <c r="R1656" s="40"/>
      <c r="S1656" s="40"/>
      <c r="T1656" s="40"/>
      <c r="U1656" s="40"/>
      <c r="V1656" s="40"/>
      <c r="W1656" s="40"/>
    </row>
    <row r="1657">
      <c r="F1657" s="30"/>
      <c r="G1657" s="30"/>
      <c r="H1657" s="30"/>
      <c r="I1657" s="30"/>
      <c r="J1657" s="30"/>
      <c r="K1657" s="30"/>
      <c r="L1657" s="30"/>
      <c r="M1657" s="32"/>
      <c r="N1657" s="33"/>
      <c r="O1657" s="64"/>
      <c r="R1657" s="40"/>
      <c r="S1657" s="40"/>
      <c r="T1657" s="40"/>
      <c r="U1657" s="40"/>
      <c r="V1657" s="40"/>
      <c r="W1657" s="40"/>
    </row>
    <row r="1658">
      <c r="F1658" s="30"/>
      <c r="G1658" s="30"/>
      <c r="H1658" s="30"/>
      <c r="I1658" s="30"/>
      <c r="J1658" s="30"/>
      <c r="K1658" s="30"/>
      <c r="L1658" s="30"/>
      <c r="M1658" s="32"/>
      <c r="N1658" s="33"/>
      <c r="O1658" s="33"/>
      <c r="R1658" s="40"/>
      <c r="S1658" s="40"/>
      <c r="T1658" s="40"/>
      <c r="U1658" s="40"/>
      <c r="V1658" s="40"/>
      <c r="W1658" s="40"/>
    </row>
    <row r="1659">
      <c r="F1659" s="30"/>
      <c r="G1659" s="30"/>
      <c r="H1659" s="30"/>
      <c r="I1659" s="30"/>
      <c r="J1659" s="30"/>
      <c r="K1659" s="30"/>
      <c r="L1659" s="30"/>
      <c r="M1659" s="32"/>
      <c r="N1659" s="33"/>
      <c r="O1659" s="33"/>
      <c r="R1659" s="40"/>
      <c r="S1659" s="40"/>
      <c r="T1659" s="40"/>
      <c r="U1659" s="40"/>
      <c r="V1659" s="40"/>
      <c r="W1659" s="40"/>
    </row>
    <row r="1660">
      <c r="F1660" s="30"/>
      <c r="G1660" s="30"/>
      <c r="H1660" s="30"/>
      <c r="I1660" s="30"/>
      <c r="J1660" s="30"/>
      <c r="K1660" s="30"/>
      <c r="L1660" s="30"/>
      <c r="M1660" s="32"/>
      <c r="N1660" s="33"/>
      <c r="O1660" s="33"/>
      <c r="R1660" s="40"/>
      <c r="S1660" s="40"/>
      <c r="T1660" s="40"/>
      <c r="U1660" s="40"/>
      <c r="V1660" s="40"/>
      <c r="W1660" s="40"/>
    </row>
    <row r="1661">
      <c r="F1661" s="30"/>
      <c r="G1661" s="30"/>
      <c r="H1661" s="30"/>
      <c r="I1661" s="30"/>
      <c r="J1661" s="30"/>
      <c r="K1661" s="30"/>
      <c r="L1661" s="30"/>
      <c r="M1661" s="32"/>
      <c r="N1661" s="33"/>
      <c r="O1661" s="33"/>
      <c r="R1661" s="40"/>
      <c r="S1661" s="40"/>
      <c r="T1661" s="40"/>
      <c r="U1661" s="40"/>
      <c r="V1661" s="40"/>
      <c r="W1661" s="40"/>
    </row>
    <row r="1662">
      <c r="F1662" s="30"/>
      <c r="G1662" s="30"/>
      <c r="H1662" s="30"/>
      <c r="I1662" s="30"/>
      <c r="J1662" s="30"/>
      <c r="K1662" s="30"/>
      <c r="L1662" s="30"/>
      <c r="M1662" s="32"/>
      <c r="N1662" s="33"/>
      <c r="O1662" s="33"/>
      <c r="R1662" s="40"/>
      <c r="S1662" s="40"/>
      <c r="T1662" s="40"/>
      <c r="U1662" s="40"/>
      <c r="V1662" s="40"/>
      <c r="W1662" s="40"/>
    </row>
    <row r="1663">
      <c r="F1663" s="30"/>
      <c r="G1663" s="30"/>
      <c r="H1663" s="30"/>
      <c r="I1663" s="30"/>
      <c r="J1663" s="30"/>
      <c r="K1663" s="30"/>
      <c r="L1663" s="30"/>
      <c r="M1663" s="32"/>
      <c r="N1663" s="33"/>
      <c r="O1663" s="33"/>
      <c r="R1663" s="40"/>
      <c r="S1663" s="40"/>
      <c r="T1663" s="40"/>
      <c r="U1663" s="40"/>
      <c r="V1663" s="40"/>
      <c r="W1663" s="40"/>
    </row>
    <row r="1664">
      <c r="F1664" s="30"/>
      <c r="G1664" s="30"/>
      <c r="H1664" s="30"/>
      <c r="I1664" s="30"/>
      <c r="J1664" s="30"/>
      <c r="K1664" s="30"/>
      <c r="L1664" s="30"/>
      <c r="M1664" s="32"/>
      <c r="N1664" s="33"/>
      <c r="O1664" s="33"/>
      <c r="R1664" s="40"/>
      <c r="S1664" s="40"/>
      <c r="T1664" s="40"/>
      <c r="U1664" s="40"/>
      <c r="V1664" s="40"/>
      <c r="W1664" s="40"/>
    </row>
    <row r="1665">
      <c r="F1665" s="30"/>
      <c r="G1665" s="30"/>
      <c r="H1665" s="30"/>
      <c r="I1665" s="30"/>
      <c r="J1665" s="30"/>
      <c r="K1665" s="30"/>
      <c r="L1665" s="30"/>
      <c r="M1665" s="32"/>
      <c r="N1665" s="33"/>
      <c r="O1665" s="33"/>
      <c r="R1665" s="40"/>
      <c r="S1665" s="40"/>
      <c r="T1665" s="40"/>
      <c r="U1665" s="40"/>
      <c r="V1665" s="40"/>
      <c r="W1665" s="40"/>
    </row>
    <row r="1666">
      <c r="F1666" s="30"/>
      <c r="G1666" s="30"/>
      <c r="H1666" s="30"/>
      <c r="I1666" s="30"/>
      <c r="J1666" s="30"/>
      <c r="K1666" s="30"/>
      <c r="L1666" s="30"/>
      <c r="M1666" s="32"/>
      <c r="N1666" s="33"/>
      <c r="O1666" s="33"/>
      <c r="R1666" s="40"/>
      <c r="S1666" s="40"/>
      <c r="T1666" s="40"/>
      <c r="U1666" s="40"/>
      <c r="V1666" s="40"/>
      <c r="W1666" s="40"/>
    </row>
    <row r="1667">
      <c r="F1667" s="30"/>
      <c r="G1667" s="30"/>
      <c r="H1667" s="30"/>
      <c r="I1667" s="30"/>
      <c r="J1667" s="30"/>
      <c r="K1667" s="30"/>
      <c r="L1667" s="30"/>
      <c r="M1667" s="32"/>
      <c r="N1667" s="33"/>
      <c r="O1667" s="33"/>
      <c r="R1667" s="40"/>
      <c r="S1667" s="40"/>
      <c r="T1667" s="40"/>
      <c r="U1667" s="40"/>
      <c r="V1667" s="40"/>
      <c r="W1667" s="40"/>
    </row>
    <row r="1668">
      <c r="F1668" s="30"/>
      <c r="G1668" s="30"/>
      <c r="H1668" s="30"/>
      <c r="I1668" s="30"/>
      <c r="J1668" s="30"/>
      <c r="K1668" s="30"/>
      <c r="L1668" s="30"/>
      <c r="M1668" s="32"/>
      <c r="N1668" s="33"/>
      <c r="O1668" s="33"/>
      <c r="R1668" s="40"/>
      <c r="S1668" s="40"/>
      <c r="T1668" s="40"/>
      <c r="U1668" s="40"/>
      <c r="V1668" s="40"/>
      <c r="W1668" s="40"/>
    </row>
    <row r="1669">
      <c r="F1669" s="30"/>
      <c r="G1669" s="30"/>
      <c r="H1669" s="30"/>
      <c r="I1669" s="30"/>
      <c r="J1669" s="30"/>
      <c r="K1669" s="30"/>
      <c r="L1669" s="30"/>
      <c r="M1669" s="32"/>
      <c r="N1669" s="33"/>
      <c r="O1669" s="33"/>
      <c r="R1669" s="40"/>
      <c r="S1669" s="40"/>
      <c r="T1669" s="40"/>
      <c r="U1669" s="40"/>
      <c r="V1669" s="40"/>
      <c r="W1669" s="40"/>
    </row>
    <row r="1670">
      <c r="F1670" s="30"/>
      <c r="G1670" s="30"/>
      <c r="H1670" s="30"/>
      <c r="I1670" s="30"/>
      <c r="J1670" s="30"/>
      <c r="K1670" s="30"/>
      <c r="L1670" s="30"/>
      <c r="M1670" s="32"/>
      <c r="N1670" s="33"/>
      <c r="O1670" s="33"/>
      <c r="R1670" s="40"/>
      <c r="S1670" s="40"/>
      <c r="T1670" s="40"/>
      <c r="U1670" s="40"/>
      <c r="V1670" s="40"/>
      <c r="W1670" s="40"/>
    </row>
    <row r="1671">
      <c r="F1671" s="30"/>
      <c r="G1671" s="30"/>
      <c r="H1671" s="30"/>
      <c r="I1671" s="30"/>
      <c r="J1671" s="30"/>
      <c r="K1671" s="30"/>
      <c r="L1671" s="30"/>
      <c r="M1671" s="32"/>
      <c r="N1671" s="33"/>
      <c r="O1671" s="33"/>
      <c r="R1671" s="40"/>
      <c r="S1671" s="40"/>
      <c r="T1671" s="40"/>
      <c r="U1671" s="40"/>
      <c r="V1671" s="40"/>
      <c r="W1671" s="40"/>
    </row>
    <row r="1672">
      <c r="F1672" s="30"/>
      <c r="G1672" s="30"/>
      <c r="H1672" s="30"/>
      <c r="I1672" s="30"/>
      <c r="J1672" s="30"/>
      <c r="K1672" s="30"/>
      <c r="L1672" s="30"/>
      <c r="M1672" s="32"/>
      <c r="N1672" s="33"/>
      <c r="O1672" s="33"/>
      <c r="R1672" s="40"/>
      <c r="S1672" s="40"/>
      <c r="T1672" s="40"/>
      <c r="U1672" s="40"/>
      <c r="V1672" s="40"/>
      <c r="W1672" s="40"/>
    </row>
    <row r="1673">
      <c r="F1673" s="30"/>
      <c r="G1673" s="30"/>
      <c r="H1673" s="30"/>
      <c r="I1673" s="30"/>
      <c r="J1673" s="30"/>
      <c r="K1673" s="30"/>
      <c r="L1673" s="30"/>
      <c r="M1673" s="32"/>
      <c r="N1673" s="33"/>
      <c r="O1673" s="33"/>
      <c r="R1673" s="40"/>
      <c r="S1673" s="40"/>
      <c r="T1673" s="40"/>
      <c r="U1673" s="40"/>
      <c r="V1673" s="40"/>
      <c r="W1673" s="40"/>
    </row>
    <row r="1674">
      <c r="F1674" s="30"/>
      <c r="G1674" s="30"/>
      <c r="H1674" s="30"/>
      <c r="I1674" s="30"/>
      <c r="J1674" s="30"/>
      <c r="K1674" s="30"/>
      <c r="L1674" s="30"/>
      <c r="M1674" s="32"/>
      <c r="N1674" s="33"/>
      <c r="O1674" s="33"/>
      <c r="R1674" s="40"/>
      <c r="S1674" s="40"/>
      <c r="T1674" s="40"/>
      <c r="U1674" s="40"/>
      <c r="V1674" s="40"/>
      <c r="W1674" s="40"/>
    </row>
    <row r="1675">
      <c r="F1675" s="30"/>
      <c r="G1675" s="30"/>
      <c r="H1675" s="30"/>
      <c r="I1675" s="30"/>
      <c r="J1675" s="30"/>
      <c r="K1675" s="30"/>
      <c r="L1675" s="30"/>
      <c r="M1675" s="32"/>
      <c r="N1675" s="33"/>
      <c r="O1675" s="33"/>
      <c r="R1675" s="40"/>
      <c r="S1675" s="40"/>
      <c r="T1675" s="40"/>
      <c r="U1675" s="40"/>
      <c r="V1675" s="40"/>
      <c r="W1675" s="40"/>
    </row>
    <row r="1676">
      <c r="F1676" s="30"/>
      <c r="G1676" s="30"/>
      <c r="H1676" s="30"/>
      <c r="I1676" s="30"/>
      <c r="J1676" s="30"/>
      <c r="K1676" s="30"/>
      <c r="L1676" s="30"/>
      <c r="M1676" s="32"/>
      <c r="N1676" s="33"/>
      <c r="O1676" s="33"/>
      <c r="R1676" s="40"/>
      <c r="S1676" s="40"/>
      <c r="T1676" s="40"/>
      <c r="U1676" s="40"/>
      <c r="V1676" s="40"/>
      <c r="W1676" s="40"/>
    </row>
    <row r="1677">
      <c r="F1677" s="30"/>
      <c r="G1677" s="30"/>
      <c r="H1677" s="30"/>
      <c r="I1677" s="30"/>
      <c r="J1677" s="30"/>
      <c r="K1677" s="30"/>
      <c r="L1677" s="30"/>
      <c r="M1677" s="32"/>
      <c r="N1677" s="33"/>
      <c r="O1677" s="33"/>
      <c r="R1677" s="40"/>
      <c r="S1677" s="40"/>
      <c r="T1677" s="40"/>
      <c r="U1677" s="40"/>
      <c r="V1677" s="40"/>
      <c r="W1677" s="40"/>
    </row>
    <row r="1678">
      <c r="F1678" s="30"/>
      <c r="G1678" s="30"/>
      <c r="H1678" s="30"/>
      <c r="I1678" s="30"/>
      <c r="J1678" s="30"/>
      <c r="K1678" s="30"/>
      <c r="L1678" s="30"/>
      <c r="M1678" s="32"/>
      <c r="N1678" s="33"/>
      <c r="O1678" s="33"/>
      <c r="R1678" s="40"/>
      <c r="S1678" s="40"/>
      <c r="T1678" s="40"/>
      <c r="U1678" s="40"/>
      <c r="V1678" s="40"/>
      <c r="W1678" s="40"/>
    </row>
    <row r="1679">
      <c r="F1679" s="30"/>
      <c r="G1679" s="30"/>
      <c r="H1679" s="30"/>
      <c r="I1679" s="30"/>
      <c r="J1679" s="30"/>
      <c r="K1679" s="30"/>
      <c r="L1679" s="30"/>
      <c r="M1679" s="32"/>
      <c r="N1679" s="33"/>
      <c r="O1679" s="58"/>
      <c r="R1679" s="40"/>
      <c r="S1679" s="40"/>
      <c r="T1679" s="40"/>
      <c r="U1679" s="40"/>
      <c r="V1679" s="40"/>
      <c r="W1679" s="40"/>
    </row>
    <row r="1680">
      <c r="F1680" s="30"/>
      <c r="G1680" s="30"/>
      <c r="H1680" s="30"/>
      <c r="I1680" s="30"/>
      <c r="J1680" s="30"/>
      <c r="K1680" s="30"/>
      <c r="L1680" s="30"/>
      <c r="M1680" s="32"/>
      <c r="N1680" s="33"/>
      <c r="O1680" s="33"/>
      <c r="R1680" s="40"/>
      <c r="S1680" s="40"/>
      <c r="T1680" s="40"/>
      <c r="U1680" s="40"/>
      <c r="V1680" s="40"/>
      <c r="W1680" s="40"/>
    </row>
    <row r="1681">
      <c r="F1681" s="30"/>
      <c r="G1681" s="30"/>
      <c r="H1681" s="30"/>
      <c r="I1681" s="30"/>
      <c r="J1681" s="30"/>
      <c r="K1681" s="30"/>
      <c r="L1681" s="30"/>
      <c r="M1681" s="32"/>
      <c r="N1681" s="33"/>
      <c r="O1681" s="33"/>
      <c r="R1681" s="40"/>
      <c r="S1681" s="40"/>
      <c r="T1681" s="40"/>
      <c r="U1681" s="40"/>
      <c r="V1681" s="40"/>
      <c r="W1681" s="40"/>
    </row>
    <row r="1682">
      <c r="F1682" s="30"/>
      <c r="G1682" s="30"/>
      <c r="H1682" s="30"/>
      <c r="I1682" s="30"/>
      <c r="J1682" s="30"/>
      <c r="K1682" s="30"/>
      <c r="L1682" s="30"/>
      <c r="M1682" s="32"/>
      <c r="N1682" s="33"/>
      <c r="O1682" s="33"/>
      <c r="R1682" s="40"/>
      <c r="S1682" s="40"/>
      <c r="T1682" s="40"/>
      <c r="U1682" s="40"/>
      <c r="V1682" s="40"/>
      <c r="W1682" s="40"/>
    </row>
    <row r="1683">
      <c r="F1683" s="30"/>
      <c r="G1683" s="30"/>
      <c r="H1683" s="30"/>
      <c r="I1683" s="30"/>
      <c r="J1683" s="30"/>
      <c r="K1683" s="30"/>
      <c r="L1683" s="30"/>
      <c r="M1683" s="32"/>
      <c r="N1683" s="33"/>
      <c r="O1683" s="33"/>
      <c r="R1683" s="40"/>
      <c r="S1683" s="40"/>
      <c r="T1683" s="40"/>
      <c r="U1683" s="40"/>
      <c r="V1683" s="40"/>
      <c r="W1683" s="40"/>
    </row>
    <row r="1684">
      <c r="F1684" s="30"/>
      <c r="G1684" s="30"/>
      <c r="H1684" s="30"/>
      <c r="I1684" s="30"/>
      <c r="J1684" s="30"/>
      <c r="K1684" s="30"/>
      <c r="L1684" s="30"/>
      <c r="M1684" s="32"/>
      <c r="N1684" s="33"/>
      <c r="O1684" s="33"/>
      <c r="R1684" s="40"/>
      <c r="S1684" s="40"/>
      <c r="T1684" s="40"/>
      <c r="U1684" s="40"/>
      <c r="V1684" s="40"/>
      <c r="W1684" s="40"/>
    </row>
    <row r="1685">
      <c r="F1685" s="30"/>
      <c r="G1685" s="30"/>
      <c r="H1685" s="30"/>
      <c r="I1685" s="30"/>
      <c r="J1685" s="30"/>
      <c r="K1685" s="30"/>
      <c r="L1685" s="30"/>
      <c r="M1685" s="32"/>
      <c r="N1685" s="33"/>
      <c r="O1685" s="33"/>
      <c r="R1685" s="40"/>
      <c r="S1685" s="40"/>
      <c r="T1685" s="40"/>
      <c r="U1685" s="40"/>
      <c r="V1685" s="40"/>
      <c r="W1685" s="40"/>
    </row>
    <row r="1686">
      <c r="F1686" s="30"/>
      <c r="G1686" s="30"/>
      <c r="H1686" s="30"/>
      <c r="I1686" s="30"/>
      <c r="J1686" s="30"/>
      <c r="K1686" s="30"/>
      <c r="L1686" s="30"/>
      <c r="M1686" s="32"/>
      <c r="N1686" s="33"/>
      <c r="O1686" s="58"/>
      <c r="R1686" s="40"/>
      <c r="S1686" s="40"/>
      <c r="T1686" s="40"/>
      <c r="U1686" s="40"/>
      <c r="V1686" s="40"/>
      <c r="W1686" s="40"/>
    </row>
    <row r="1687">
      <c r="F1687" s="30"/>
      <c r="G1687" s="30"/>
      <c r="H1687" s="30"/>
      <c r="I1687" s="30"/>
      <c r="J1687" s="30"/>
      <c r="K1687" s="30"/>
      <c r="L1687" s="30"/>
      <c r="M1687" s="32"/>
      <c r="N1687" s="33"/>
      <c r="O1687" s="33"/>
      <c r="R1687" s="40"/>
      <c r="S1687" s="40"/>
      <c r="T1687" s="40"/>
      <c r="U1687" s="40"/>
      <c r="V1687" s="40"/>
      <c r="W1687" s="40"/>
    </row>
    <row r="1688">
      <c r="F1688" s="30"/>
      <c r="G1688" s="30"/>
      <c r="H1688" s="30"/>
      <c r="I1688" s="30"/>
      <c r="J1688" s="30"/>
      <c r="K1688" s="30"/>
      <c r="L1688" s="30"/>
      <c r="M1688" s="32"/>
      <c r="N1688" s="33"/>
      <c r="O1688" s="33"/>
      <c r="R1688" s="40"/>
      <c r="S1688" s="40"/>
      <c r="T1688" s="40"/>
      <c r="U1688" s="40"/>
      <c r="V1688" s="40"/>
      <c r="W1688" s="40"/>
    </row>
    <row r="1689">
      <c r="F1689" s="30"/>
      <c r="G1689" s="30"/>
      <c r="H1689" s="30"/>
      <c r="I1689" s="30"/>
      <c r="J1689" s="30"/>
      <c r="K1689" s="30"/>
      <c r="L1689" s="30"/>
      <c r="M1689" s="32"/>
      <c r="N1689" s="33"/>
      <c r="O1689" s="33"/>
      <c r="R1689" s="40"/>
      <c r="S1689" s="40"/>
      <c r="T1689" s="40"/>
      <c r="U1689" s="40"/>
      <c r="V1689" s="40"/>
      <c r="W1689" s="40"/>
    </row>
    <row r="1690">
      <c r="F1690" s="30"/>
      <c r="G1690" s="30"/>
      <c r="H1690" s="30"/>
      <c r="I1690" s="30"/>
      <c r="J1690" s="30"/>
      <c r="K1690" s="30"/>
      <c r="L1690" s="30"/>
      <c r="M1690" s="32"/>
      <c r="N1690" s="33"/>
      <c r="O1690" s="33"/>
      <c r="R1690" s="40"/>
      <c r="S1690" s="40"/>
      <c r="T1690" s="40"/>
      <c r="U1690" s="40"/>
      <c r="V1690" s="40"/>
      <c r="W1690" s="40"/>
    </row>
    <row r="1691">
      <c r="F1691" s="30"/>
      <c r="G1691" s="30"/>
      <c r="H1691" s="30"/>
      <c r="I1691" s="30"/>
      <c r="J1691" s="30"/>
      <c r="K1691" s="30"/>
      <c r="L1691" s="30"/>
      <c r="M1691" s="32"/>
      <c r="N1691" s="33"/>
      <c r="O1691" s="58"/>
      <c r="R1691" s="40"/>
      <c r="S1691" s="40"/>
      <c r="T1691" s="40"/>
      <c r="U1691" s="40"/>
      <c r="V1691" s="40"/>
      <c r="W1691" s="40"/>
    </row>
    <row r="1692">
      <c r="F1692" s="30"/>
      <c r="G1692" s="30"/>
      <c r="H1692" s="30"/>
      <c r="I1692" s="30"/>
      <c r="J1692" s="30"/>
      <c r="K1692" s="30"/>
      <c r="L1692" s="30"/>
      <c r="M1692" s="32"/>
      <c r="N1692" s="33"/>
      <c r="O1692" s="33"/>
      <c r="R1692" s="40"/>
      <c r="S1692" s="40"/>
      <c r="T1692" s="40"/>
      <c r="U1692" s="40"/>
      <c r="V1692" s="40"/>
      <c r="W1692" s="40"/>
    </row>
    <row r="1693">
      <c r="F1693" s="30"/>
      <c r="G1693" s="30"/>
      <c r="H1693" s="30"/>
      <c r="I1693" s="30"/>
      <c r="J1693" s="30"/>
      <c r="K1693" s="30"/>
      <c r="L1693" s="30"/>
      <c r="M1693" s="32"/>
      <c r="N1693" s="33"/>
      <c r="O1693" s="64"/>
      <c r="R1693" s="40"/>
      <c r="S1693" s="40"/>
      <c r="T1693" s="40"/>
      <c r="U1693" s="40"/>
      <c r="V1693" s="40"/>
      <c r="W1693" s="40"/>
    </row>
    <row r="1694">
      <c r="F1694" s="30"/>
      <c r="G1694" s="30"/>
      <c r="H1694" s="30"/>
      <c r="I1694" s="30"/>
      <c r="J1694" s="30"/>
      <c r="K1694" s="30"/>
      <c r="L1694" s="30"/>
      <c r="M1694" s="32"/>
      <c r="N1694" s="33"/>
      <c r="O1694" s="33"/>
      <c r="R1694" s="40"/>
      <c r="S1694" s="40"/>
      <c r="T1694" s="40"/>
      <c r="U1694" s="40"/>
      <c r="V1694" s="40"/>
      <c r="W1694" s="40"/>
    </row>
    <row r="1695">
      <c r="F1695" s="30"/>
      <c r="G1695" s="30"/>
      <c r="H1695" s="30"/>
      <c r="I1695" s="30"/>
      <c r="J1695" s="30"/>
      <c r="K1695" s="30"/>
      <c r="L1695" s="30"/>
      <c r="M1695" s="32"/>
      <c r="N1695" s="33"/>
      <c r="O1695" s="33"/>
      <c r="R1695" s="40"/>
      <c r="S1695" s="40"/>
      <c r="T1695" s="40"/>
      <c r="U1695" s="40"/>
      <c r="V1695" s="40"/>
      <c r="W1695" s="40"/>
    </row>
    <row r="1696">
      <c r="F1696" s="30"/>
      <c r="G1696" s="30"/>
      <c r="H1696" s="30"/>
      <c r="I1696" s="30"/>
      <c r="J1696" s="30"/>
      <c r="K1696" s="30"/>
      <c r="L1696" s="30"/>
      <c r="M1696" s="32"/>
      <c r="N1696" s="33"/>
      <c r="O1696" s="64"/>
      <c r="R1696" s="40"/>
      <c r="S1696" s="40"/>
      <c r="T1696" s="40"/>
      <c r="U1696" s="40"/>
      <c r="V1696" s="40"/>
      <c r="W1696" s="40"/>
    </row>
    <row r="1697">
      <c r="F1697" s="30"/>
      <c r="G1697" s="30"/>
      <c r="H1697" s="30"/>
      <c r="I1697" s="30"/>
      <c r="J1697" s="30"/>
      <c r="K1697" s="30"/>
      <c r="L1697" s="30"/>
      <c r="M1697" s="32"/>
      <c r="N1697" s="33"/>
      <c r="O1697" s="64"/>
      <c r="R1697" s="40"/>
      <c r="S1697" s="40"/>
      <c r="T1697" s="40"/>
      <c r="U1697" s="40"/>
      <c r="V1697" s="40"/>
      <c r="W1697" s="40"/>
    </row>
    <row r="1698">
      <c r="F1698" s="30"/>
      <c r="G1698" s="30"/>
      <c r="H1698" s="30"/>
      <c r="I1698" s="30"/>
      <c r="J1698" s="30"/>
      <c r="K1698" s="30"/>
      <c r="L1698" s="30"/>
      <c r="M1698" s="32"/>
      <c r="N1698" s="33"/>
      <c r="O1698" s="33"/>
      <c r="R1698" s="40"/>
      <c r="S1698" s="40"/>
      <c r="T1698" s="40"/>
      <c r="U1698" s="40"/>
      <c r="V1698" s="40"/>
      <c r="W1698" s="40"/>
    </row>
    <row r="1699">
      <c r="F1699" s="30"/>
      <c r="G1699" s="30"/>
      <c r="H1699" s="30"/>
      <c r="I1699" s="30"/>
      <c r="J1699" s="30"/>
      <c r="K1699" s="30"/>
      <c r="L1699" s="30"/>
      <c r="M1699" s="32"/>
      <c r="N1699" s="33"/>
      <c r="O1699" s="64"/>
      <c r="R1699" s="40"/>
      <c r="S1699" s="40"/>
      <c r="T1699" s="40"/>
      <c r="U1699" s="40"/>
      <c r="V1699" s="40"/>
      <c r="W1699" s="40"/>
    </row>
    <row r="1700">
      <c r="F1700" s="30"/>
      <c r="G1700" s="30"/>
      <c r="H1700" s="30"/>
      <c r="I1700" s="30"/>
      <c r="J1700" s="30"/>
      <c r="K1700" s="30"/>
      <c r="L1700" s="30"/>
      <c r="M1700" s="32"/>
      <c r="N1700" s="33"/>
      <c r="O1700" s="33"/>
      <c r="R1700" s="40"/>
      <c r="S1700" s="40"/>
      <c r="T1700" s="40"/>
      <c r="U1700" s="40"/>
      <c r="V1700" s="40"/>
      <c r="W1700" s="40"/>
    </row>
    <row r="1701">
      <c r="F1701" s="30"/>
      <c r="G1701" s="30"/>
      <c r="H1701" s="30"/>
      <c r="I1701" s="30"/>
      <c r="J1701" s="30"/>
      <c r="K1701" s="30"/>
      <c r="L1701" s="30"/>
      <c r="M1701" s="32"/>
      <c r="N1701" s="33"/>
      <c r="O1701" s="33"/>
      <c r="R1701" s="40"/>
      <c r="S1701" s="40"/>
      <c r="T1701" s="40"/>
      <c r="U1701" s="40"/>
      <c r="V1701" s="40"/>
      <c r="W1701" s="40"/>
    </row>
    <row r="1702">
      <c r="F1702" s="30"/>
      <c r="G1702" s="30"/>
      <c r="H1702" s="30"/>
      <c r="I1702" s="30"/>
      <c r="J1702" s="30"/>
      <c r="K1702" s="30"/>
      <c r="L1702" s="30"/>
      <c r="M1702" s="32"/>
      <c r="N1702" s="33"/>
      <c r="O1702" s="33"/>
      <c r="R1702" s="40"/>
      <c r="S1702" s="40"/>
      <c r="T1702" s="40"/>
      <c r="U1702" s="40"/>
      <c r="V1702" s="40"/>
      <c r="W1702" s="40"/>
    </row>
    <row r="1703">
      <c r="F1703" s="30"/>
      <c r="G1703" s="30"/>
      <c r="H1703" s="30"/>
      <c r="I1703" s="30"/>
      <c r="J1703" s="30"/>
      <c r="K1703" s="30"/>
      <c r="L1703" s="30"/>
      <c r="M1703" s="32"/>
      <c r="N1703" s="33"/>
      <c r="O1703" s="33"/>
      <c r="R1703" s="40"/>
      <c r="S1703" s="40"/>
      <c r="T1703" s="40"/>
      <c r="U1703" s="40"/>
      <c r="V1703" s="40"/>
      <c r="W1703" s="40"/>
    </row>
    <row r="1704">
      <c r="F1704" s="30"/>
      <c r="G1704" s="30"/>
      <c r="H1704" s="30"/>
      <c r="I1704" s="30"/>
      <c r="J1704" s="30"/>
      <c r="K1704" s="30"/>
      <c r="L1704" s="30"/>
      <c r="M1704" s="32"/>
      <c r="N1704" s="33"/>
      <c r="O1704" s="33"/>
      <c r="R1704" s="40"/>
      <c r="S1704" s="40"/>
      <c r="T1704" s="40"/>
      <c r="U1704" s="40"/>
      <c r="V1704" s="40"/>
      <c r="W1704" s="40"/>
    </row>
    <row r="1705">
      <c r="F1705" s="30"/>
      <c r="G1705" s="30"/>
      <c r="H1705" s="30"/>
      <c r="I1705" s="30"/>
      <c r="J1705" s="30"/>
      <c r="K1705" s="30"/>
      <c r="L1705" s="30"/>
      <c r="M1705" s="32"/>
      <c r="N1705" s="33"/>
      <c r="O1705" s="33"/>
      <c r="R1705" s="40"/>
      <c r="S1705" s="40"/>
      <c r="T1705" s="40"/>
      <c r="U1705" s="40"/>
      <c r="V1705" s="40"/>
      <c r="W1705" s="40"/>
    </row>
    <row r="1706">
      <c r="F1706" s="30"/>
      <c r="G1706" s="30"/>
      <c r="H1706" s="30"/>
      <c r="I1706" s="30"/>
      <c r="J1706" s="30"/>
      <c r="K1706" s="30"/>
      <c r="L1706" s="30"/>
      <c r="M1706" s="32"/>
      <c r="N1706" s="33"/>
      <c r="O1706" s="33"/>
      <c r="R1706" s="40"/>
      <c r="S1706" s="40"/>
      <c r="T1706" s="40"/>
      <c r="U1706" s="40"/>
      <c r="V1706" s="40"/>
      <c r="W1706" s="40"/>
    </row>
    <row r="1707">
      <c r="F1707" s="30"/>
      <c r="G1707" s="30"/>
      <c r="H1707" s="30"/>
      <c r="I1707" s="30"/>
      <c r="J1707" s="30"/>
      <c r="K1707" s="30"/>
      <c r="L1707" s="30"/>
      <c r="M1707" s="32"/>
      <c r="N1707" s="33"/>
      <c r="O1707" s="58"/>
      <c r="R1707" s="40"/>
      <c r="S1707" s="40"/>
      <c r="T1707" s="40"/>
      <c r="U1707" s="40"/>
      <c r="V1707" s="40"/>
      <c r="W1707" s="40"/>
    </row>
    <row r="1708">
      <c r="F1708" s="30"/>
      <c r="G1708" s="30"/>
      <c r="H1708" s="30"/>
      <c r="I1708" s="30"/>
      <c r="J1708" s="30"/>
      <c r="K1708" s="30"/>
      <c r="L1708" s="30"/>
      <c r="M1708" s="32"/>
      <c r="N1708" s="33"/>
      <c r="O1708" s="33"/>
      <c r="R1708" s="40"/>
      <c r="S1708" s="40"/>
      <c r="T1708" s="40"/>
      <c r="U1708" s="40"/>
      <c r="V1708" s="40"/>
      <c r="W1708" s="40"/>
    </row>
    <row r="1709">
      <c r="F1709" s="30"/>
      <c r="G1709" s="30"/>
      <c r="H1709" s="30"/>
      <c r="I1709" s="30"/>
      <c r="J1709" s="30"/>
      <c r="K1709" s="30"/>
      <c r="L1709" s="30"/>
      <c r="M1709" s="32"/>
      <c r="N1709" s="33"/>
      <c r="O1709" s="33"/>
      <c r="R1709" s="40"/>
      <c r="S1709" s="40"/>
      <c r="T1709" s="40"/>
      <c r="U1709" s="40"/>
      <c r="V1709" s="40"/>
      <c r="W1709" s="40"/>
    </row>
    <row r="1710">
      <c r="F1710" s="30"/>
      <c r="G1710" s="30"/>
      <c r="H1710" s="30"/>
      <c r="I1710" s="30"/>
      <c r="J1710" s="30"/>
      <c r="K1710" s="30"/>
      <c r="L1710" s="30"/>
      <c r="M1710" s="32"/>
      <c r="N1710" s="33"/>
      <c r="O1710" s="33"/>
      <c r="R1710" s="40"/>
      <c r="S1710" s="40"/>
      <c r="T1710" s="40"/>
      <c r="U1710" s="40"/>
      <c r="V1710" s="40"/>
      <c r="W1710" s="40"/>
    </row>
    <row r="1711">
      <c r="F1711" s="30"/>
      <c r="G1711" s="30"/>
      <c r="H1711" s="30"/>
      <c r="I1711" s="30"/>
      <c r="J1711" s="30"/>
      <c r="K1711" s="30"/>
      <c r="L1711" s="30"/>
      <c r="M1711" s="32"/>
      <c r="N1711" s="33"/>
      <c r="O1711" s="33"/>
      <c r="R1711" s="40"/>
      <c r="S1711" s="40"/>
      <c r="T1711" s="40"/>
      <c r="U1711" s="40"/>
      <c r="V1711" s="40"/>
      <c r="W1711" s="40"/>
    </row>
    <row r="1712">
      <c r="F1712" s="30"/>
      <c r="G1712" s="30"/>
      <c r="H1712" s="30"/>
      <c r="I1712" s="30"/>
      <c r="J1712" s="30"/>
      <c r="K1712" s="30"/>
      <c r="L1712" s="30"/>
      <c r="M1712" s="32"/>
      <c r="N1712" s="33"/>
      <c r="O1712" s="33"/>
      <c r="R1712" s="40"/>
      <c r="S1712" s="40"/>
      <c r="T1712" s="40"/>
      <c r="U1712" s="40"/>
      <c r="V1712" s="40"/>
      <c r="W1712" s="40"/>
    </row>
    <row r="1713">
      <c r="F1713" s="30"/>
      <c r="G1713" s="30"/>
      <c r="H1713" s="30"/>
      <c r="I1713" s="30"/>
      <c r="J1713" s="30"/>
      <c r="K1713" s="30"/>
      <c r="L1713" s="30"/>
      <c r="M1713" s="32"/>
      <c r="N1713" s="33"/>
      <c r="O1713" s="64"/>
      <c r="R1713" s="40"/>
      <c r="S1713" s="40"/>
      <c r="T1713" s="40"/>
      <c r="U1713" s="40"/>
      <c r="V1713" s="40"/>
      <c r="W1713" s="40"/>
    </row>
    <row r="1714">
      <c r="F1714" s="30"/>
      <c r="G1714" s="30"/>
      <c r="H1714" s="30"/>
      <c r="I1714" s="30"/>
      <c r="J1714" s="30"/>
      <c r="K1714" s="30"/>
      <c r="L1714" s="30"/>
      <c r="M1714" s="32"/>
      <c r="N1714" s="33"/>
      <c r="O1714" s="33"/>
      <c r="R1714" s="40"/>
      <c r="S1714" s="40"/>
      <c r="T1714" s="40"/>
      <c r="U1714" s="40"/>
      <c r="V1714" s="40"/>
      <c r="W1714" s="40"/>
    </row>
    <row r="1715">
      <c r="F1715" s="30"/>
      <c r="G1715" s="30"/>
      <c r="H1715" s="30"/>
      <c r="I1715" s="30"/>
      <c r="J1715" s="30"/>
      <c r="K1715" s="30"/>
      <c r="L1715" s="30"/>
      <c r="M1715" s="32"/>
      <c r="N1715" s="33"/>
      <c r="O1715" s="33"/>
      <c r="R1715" s="40"/>
      <c r="S1715" s="40"/>
      <c r="T1715" s="40"/>
      <c r="U1715" s="40"/>
      <c r="V1715" s="40"/>
      <c r="W1715" s="40"/>
    </row>
    <row r="1716">
      <c r="F1716" s="30"/>
      <c r="G1716" s="30"/>
      <c r="H1716" s="30"/>
      <c r="I1716" s="30"/>
      <c r="J1716" s="30"/>
      <c r="K1716" s="30"/>
      <c r="L1716" s="30"/>
      <c r="M1716" s="32"/>
      <c r="N1716" s="33"/>
      <c r="O1716" s="33"/>
      <c r="R1716" s="40"/>
      <c r="S1716" s="40"/>
      <c r="T1716" s="40"/>
      <c r="U1716" s="40"/>
      <c r="V1716" s="40"/>
      <c r="W1716" s="40"/>
    </row>
    <row r="1717">
      <c r="F1717" s="30"/>
      <c r="G1717" s="30"/>
      <c r="H1717" s="30"/>
      <c r="I1717" s="30"/>
      <c r="J1717" s="30"/>
      <c r="K1717" s="30"/>
      <c r="L1717" s="30"/>
      <c r="M1717" s="32"/>
      <c r="N1717" s="33"/>
      <c r="O1717" s="33"/>
      <c r="R1717" s="40"/>
      <c r="S1717" s="40"/>
      <c r="T1717" s="40"/>
      <c r="U1717" s="40"/>
      <c r="V1717" s="40"/>
      <c r="W1717" s="40"/>
    </row>
    <row r="1718">
      <c r="F1718" s="30"/>
      <c r="G1718" s="30"/>
      <c r="H1718" s="30"/>
      <c r="I1718" s="30"/>
      <c r="J1718" s="30"/>
      <c r="K1718" s="30"/>
      <c r="L1718" s="30"/>
      <c r="M1718" s="32"/>
      <c r="N1718" s="33"/>
      <c r="O1718" s="33"/>
      <c r="R1718" s="40"/>
      <c r="S1718" s="40"/>
      <c r="T1718" s="40"/>
      <c r="U1718" s="40"/>
      <c r="V1718" s="40"/>
      <c r="W1718" s="40"/>
    </row>
    <row r="1719">
      <c r="F1719" s="30"/>
      <c r="G1719" s="30"/>
      <c r="H1719" s="30"/>
      <c r="I1719" s="30"/>
      <c r="J1719" s="30"/>
      <c r="K1719" s="30"/>
      <c r="L1719" s="30"/>
      <c r="M1719" s="32"/>
      <c r="N1719" s="33"/>
      <c r="O1719" s="33"/>
      <c r="R1719" s="40"/>
      <c r="S1719" s="40"/>
      <c r="T1719" s="40"/>
      <c r="U1719" s="40"/>
      <c r="V1719" s="40"/>
      <c r="W1719" s="40"/>
    </row>
    <row r="1720">
      <c r="F1720" s="30"/>
      <c r="G1720" s="30"/>
      <c r="H1720" s="30"/>
      <c r="I1720" s="30"/>
      <c r="J1720" s="30"/>
      <c r="K1720" s="30"/>
      <c r="L1720" s="30"/>
      <c r="M1720" s="32"/>
      <c r="N1720" s="33"/>
      <c r="O1720" s="58"/>
      <c r="R1720" s="40"/>
      <c r="S1720" s="40"/>
      <c r="T1720" s="40"/>
      <c r="U1720" s="40"/>
      <c r="V1720" s="40"/>
      <c r="W1720" s="40"/>
    </row>
    <row r="1721">
      <c r="F1721" s="30"/>
      <c r="G1721" s="30"/>
      <c r="H1721" s="30"/>
      <c r="I1721" s="30"/>
      <c r="J1721" s="30"/>
      <c r="K1721" s="30"/>
      <c r="L1721" s="30"/>
      <c r="M1721" s="32"/>
      <c r="N1721" s="33"/>
      <c r="O1721" s="33"/>
      <c r="R1721" s="40"/>
      <c r="S1721" s="40"/>
      <c r="T1721" s="40"/>
      <c r="U1721" s="40"/>
      <c r="V1721" s="40"/>
      <c r="W1721" s="40"/>
    </row>
    <row r="1722">
      <c r="F1722" s="30"/>
      <c r="G1722" s="30"/>
      <c r="H1722" s="30"/>
      <c r="I1722" s="30"/>
      <c r="J1722" s="30"/>
      <c r="K1722" s="30"/>
      <c r="L1722" s="30"/>
      <c r="M1722" s="32"/>
      <c r="N1722" s="33"/>
      <c r="O1722" s="33"/>
      <c r="R1722" s="40"/>
      <c r="S1722" s="40"/>
      <c r="T1722" s="40"/>
      <c r="U1722" s="40"/>
      <c r="V1722" s="40"/>
      <c r="W1722" s="40"/>
    </row>
    <row r="1723">
      <c r="F1723" s="30"/>
      <c r="G1723" s="30"/>
      <c r="H1723" s="30"/>
      <c r="I1723" s="30"/>
      <c r="J1723" s="30"/>
      <c r="K1723" s="30"/>
      <c r="L1723" s="30"/>
      <c r="M1723" s="32"/>
      <c r="N1723" s="33"/>
      <c r="O1723" s="33"/>
      <c r="R1723" s="40"/>
      <c r="S1723" s="40"/>
      <c r="T1723" s="40"/>
      <c r="U1723" s="40"/>
      <c r="V1723" s="40"/>
      <c r="W1723" s="40"/>
    </row>
    <row r="1724">
      <c r="F1724" s="30"/>
      <c r="G1724" s="30"/>
      <c r="H1724" s="30"/>
      <c r="I1724" s="30"/>
      <c r="J1724" s="30"/>
      <c r="K1724" s="30"/>
      <c r="L1724" s="30"/>
      <c r="M1724" s="32"/>
      <c r="N1724" s="33"/>
      <c r="O1724" s="33"/>
      <c r="R1724" s="40"/>
      <c r="S1724" s="40"/>
      <c r="T1724" s="40"/>
      <c r="U1724" s="40"/>
      <c r="V1724" s="40"/>
      <c r="W1724" s="40"/>
    </row>
    <row r="1725">
      <c r="F1725" s="30"/>
      <c r="G1725" s="30"/>
      <c r="H1725" s="30"/>
      <c r="I1725" s="30"/>
      <c r="J1725" s="30"/>
      <c r="K1725" s="30"/>
      <c r="L1725" s="30"/>
      <c r="M1725" s="32"/>
      <c r="N1725" s="33"/>
      <c r="O1725" s="58"/>
      <c r="R1725" s="40"/>
      <c r="S1725" s="40"/>
      <c r="T1725" s="40"/>
      <c r="U1725" s="40"/>
      <c r="V1725" s="40"/>
      <c r="W1725" s="40"/>
    </row>
    <row r="1726">
      <c r="F1726" s="30"/>
      <c r="G1726" s="30"/>
      <c r="H1726" s="30"/>
      <c r="I1726" s="30"/>
      <c r="J1726" s="30"/>
      <c r="K1726" s="30"/>
      <c r="L1726" s="30"/>
      <c r="M1726" s="32"/>
      <c r="N1726" s="33"/>
      <c r="O1726" s="33"/>
      <c r="R1726" s="40"/>
      <c r="S1726" s="40"/>
      <c r="T1726" s="40"/>
      <c r="U1726" s="40"/>
      <c r="V1726" s="40"/>
      <c r="W1726" s="40"/>
    </row>
    <row r="1727">
      <c r="F1727" s="30"/>
      <c r="G1727" s="30"/>
      <c r="H1727" s="30"/>
      <c r="I1727" s="30"/>
      <c r="J1727" s="30"/>
      <c r="K1727" s="30"/>
      <c r="L1727" s="30"/>
      <c r="M1727" s="32"/>
      <c r="N1727" s="33"/>
      <c r="O1727" s="33"/>
      <c r="R1727" s="40"/>
      <c r="S1727" s="40"/>
      <c r="T1727" s="40"/>
      <c r="U1727" s="40"/>
      <c r="V1727" s="40"/>
      <c r="W1727" s="40"/>
    </row>
    <row r="1728">
      <c r="F1728" s="30"/>
      <c r="G1728" s="30"/>
      <c r="H1728" s="30"/>
      <c r="I1728" s="30"/>
      <c r="J1728" s="30"/>
      <c r="K1728" s="30"/>
      <c r="L1728" s="30"/>
      <c r="M1728" s="32"/>
      <c r="N1728" s="33"/>
      <c r="O1728" s="33"/>
      <c r="R1728" s="40"/>
      <c r="S1728" s="40"/>
      <c r="T1728" s="40"/>
      <c r="U1728" s="40"/>
      <c r="V1728" s="40"/>
      <c r="W1728" s="40"/>
    </row>
    <row r="1729">
      <c r="F1729" s="30"/>
      <c r="G1729" s="30"/>
      <c r="H1729" s="30"/>
      <c r="I1729" s="30"/>
      <c r="J1729" s="30"/>
      <c r="K1729" s="30"/>
      <c r="L1729" s="30"/>
      <c r="M1729" s="32"/>
      <c r="N1729" s="33"/>
      <c r="O1729" s="33"/>
      <c r="R1729" s="40"/>
      <c r="S1729" s="40"/>
      <c r="T1729" s="40"/>
      <c r="U1729" s="40"/>
      <c r="V1729" s="40"/>
      <c r="W1729" s="40"/>
    </row>
    <row r="1730">
      <c r="F1730" s="30"/>
      <c r="G1730" s="30"/>
      <c r="H1730" s="30"/>
      <c r="I1730" s="30"/>
      <c r="J1730" s="30"/>
      <c r="K1730" s="30"/>
      <c r="L1730" s="30"/>
      <c r="M1730" s="32"/>
      <c r="N1730" s="33"/>
      <c r="O1730" s="33"/>
      <c r="R1730" s="40"/>
      <c r="S1730" s="40"/>
      <c r="T1730" s="40"/>
      <c r="U1730" s="40"/>
      <c r="V1730" s="40"/>
      <c r="W1730" s="40"/>
    </row>
    <row r="1731">
      <c r="F1731" s="30"/>
      <c r="G1731" s="30"/>
      <c r="H1731" s="30"/>
      <c r="I1731" s="30"/>
      <c r="J1731" s="30"/>
      <c r="K1731" s="30"/>
      <c r="L1731" s="30"/>
      <c r="M1731" s="32"/>
      <c r="N1731" s="33"/>
      <c r="O1731" s="33"/>
      <c r="R1731" s="40"/>
      <c r="S1731" s="40"/>
      <c r="T1731" s="40"/>
      <c r="U1731" s="40"/>
      <c r="V1731" s="40"/>
      <c r="W1731" s="40"/>
    </row>
    <row r="1732">
      <c r="F1732" s="30"/>
      <c r="G1732" s="30"/>
      <c r="H1732" s="30"/>
      <c r="I1732" s="30"/>
      <c r="J1732" s="30"/>
      <c r="K1732" s="30"/>
      <c r="L1732" s="30"/>
      <c r="M1732" s="32"/>
      <c r="N1732" s="33"/>
      <c r="O1732" s="33"/>
      <c r="R1732" s="40"/>
      <c r="S1732" s="40"/>
      <c r="T1732" s="40"/>
      <c r="U1732" s="40"/>
      <c r="V1732" s="40"/>
      <c r="W1732" s="40"/>
    </row>
    <row r="1733">
      <c r="F1733" s="30"/>
      <c r="G1733" s="30"/>
      <c r="H1733" s="30"/>
      <c r="I1733" s="30"/>
      <c r="J1733" s="30"/>
      <c r="K1733" s="30"/>
      <c r="L1733" s="30"/>
      <c r="M1733" s="32"/>
      <c r="N1733" s="33"/>
      <c r="O1733" s="33"/>
      <c r="R1733" s="40"/>
      <c r="S1733" s="40"/>
      <c r="T1733" s="40"/>
      <c r="U1733" s="40"/>
      <c r="V1733" s="40"/>
      <c r="W1733" s="40"/>
    </row>
    <row r="1734">
      <c r="F1734" s="30"/>
      <c r="G1734" s="30"/>
      <c r="H1734" s="30"/>
      <c r="I1734" s="30"/>
      <c r="J1734" s="30"/>
      <c r="K1734" s="30"/>
      <c r="L1734" s="30"/>
      <c r="M1734" s="32"/>
      <c r="N1734" s="33"/>
      <c r="O1734" s="33"/>
      <c r="R1734" s="40"/>
      <c r="S1734" s="40"/>
      <c r="T1734" s="40"/>
      <c r="U1734" s="40"/>
      <c r="V1734" s="40"/>
      <c r="W1734" s="40"/>
    </row>
    <row r="1735">
      <c r="F1735" s="30"/>
      <c r="G1735" s="30"/>
      <c r="H1735" s="30"/>
      <c r="I1735" s="30"/>
      <c r="J1735" s="30"/>
      <c r="K1735" s="30"/>
      <c r="L1735" s="30"/>
      <c r="M1735" s="32"/>
      <c r="N1735" s="33"/>
      <c r="O1735" s="33"/>
      <c r="R1735" s="40"/>
      <c r="S1735" s="40"/>
      <c r="T1735" s="40"/>
      <c r="U1735" s="40"/>
      <c r="V1735" s="40"/>
      <c r="W1735" s="40"/>
    </row>
    <row r="1736">
      <c r="F1736" s="30"/>
      <c r="G1736" s="30"/>
      <c r="H1736" s="30"/>
      <c r="I1736" s="30"/>
      <c r="J1736" s="30"/>
      <c r="K1736" s="30"/>
      <c r="L1736" s="30"/>
      <c r="M1736" s="32"/>
      <c r="N1736" s="33"/>
      <c r="O1736" s="33"/>
      <c r="R1736" s="40"/>
      <c r="S1736" s="40"/>
      <c r="T1736" s="40"/>
      <c r="U1736" s="40"/>
      <c r="V1736" s="40"/>
      <c r="W1736" s="40"/>
    </row>
    <row r="1737">
      <c r="F1737" s="30"/>
      <c r="G1737" s="30"/>
      <c r="H1737" s="30"/>
      <c r="I1737" s="30"/>
      <c r="J1737" s="30"/>
      <c r="K1737" s="30"/>
      <c r="L1737" s="30"/>
      <c r="M1737" s="32"/>
      <c r="N1737" s="33"/>
      <c r="O1737" s="58"/>
      <c r="R1737" s="40"/>
      <c r="S1737" s="40"/>
      <c r="T1737" s="40"/>
      <c r="U1737" s="40"/>
      <c r="V1737" s="40"/>
      <c r="W1737" s="40"/>
    </row>
    <row r="1738">
      <c r="F1738" s="30"/>
      <c r="G1738" s="30"/>
      <c r="H1738" s="30"/>
      <c r="I1738" s="30"/>
      <c r="J1738" s="30"/>
      <c r="K1738" s="30"/>
      <c r="L1738" s="30"/>
      <c r="M1738" s="32"/>
      <c r="N1738" s="33"/>
      <c r="O1738" s="33"/>
      <c r="R1738" s="40"/>
      <c r="S1738" s="40"/>
      <c r="T1738" s="40"/>
      <c r="U1738" s="40"/>
      <c r="V1738" s="40"/>
      <c r="W1738" s="40"/>
    </row>
    <row r="1739">
      <c r="F1739" s="30"/>
      <c r="G1739" s="30"/>
      <c r="H1739" s="30"/>
      <c r="I1739" s="30"/>
      <c r="J1739" s="30"/>
      <c r="K1739" s="30"/>
      <c r="L1739" s="30"/>
      <c r="M1739" s="32"/>
      <c r="N1739" s="33"/>
      <c r="O1739" s="33"/>
      <c r="R1739" s="40"/>
      <c r="S1739" s="40"/>
      <c r="T1739" s="40"/>
      <c r="U1739" s="40"/>
      <c r="V1739" s="40"/>
      <c r="W1739" s="40"/>
    </row>
    <row r="1740">
      <c r="F1740" s="30"/>
      <c r="G1740" s="30"/>
      <c r="H1740" s="30"/>
      <c r="I1740" s="30"/>
      <c r="J1740" s="30"/>
      <c r="K1740" s="30"/>
      <c r="L1740" s="30"/>
      <c r="M1740" s="32"/>
      <c r="N1740" s="33"/>
      <c r="O1740" s="33"/>
      <c r="R1740" s="40"/>
      <c r="S1740" s="40"/>
      <c r="T1740" s="40"/>
      <c r="U1740" s="40"/>
      <c r="V1740" s="40"/>
      <c r="W1740" s="40"/>
    </row>
    <row r="1741">
      <c r="F1741" s="30"/>
      <c r="G1741" s="30"/>
      <c r="H1741" s="30"/>
      <c r="I1741" s="30"/>
      <c r="J1741" s="30"/>
      <c r="K1741" s="30"/>
      <c r="L1741" s="30"/>
      <c r="M1741" s="32"/>
      <c r="N1741" s="33"/>
      <c r="O1741" s="33"/>
      <c r="R1741" s="40"/>
      <c r="S1741" s="40"/>
      <c r="T1741" s="40"/>
      <c r="U1741" s="40"/>
      <c r="V1741" s="40"/>
      <c r="W1741" s="40"/>
    </row>
    <row r="1742">
      <c r="F1742" s="30"/>
      <c r="G1742" s="30"/>
      <c r="H1742" s="30"/>
      <c r="I1742" s="30"/>
      <c r="J1742" s="30"/>
      <c r="K1742" s="30"/>
      <c r="L1742" s="30"/>
      <c r="M1742" s="32"/>
      <c r="N1742" s="33"/>
      <c r="O1742" s="33"/>
      <c r="R1742" s="40"/>
      <c r="S1742" s="40"/>
      <c r="T1742" s="40"/>
      <c r="U1742" s="40"/>
      <c r="V1742" s="40"/>
      <c r="W1742" s="40"/>
    </row>
    <row r="1743">
      <c r="F1743" s="30"/>
      <c r="G1743" s="30"/>
      <c r="H1743" s="30"/>
      <c r="I1743" s="30"/>
      <c r="J1743" s="30"/>
      <c r="K1743" s="30"/>
      <c r="L1743" s="30"/>
      <c r="M1743" s="32"/>
      <c r="N1743" s="33"/>
      <c r="O1743" s="33"/>
      <c r="R1743" s="40"/>
      <c r="S1743" s="40"/>
      <c r="T1743" s="40"/>
      <c r="U1743" s="40"/>
      <c r="V1743" s="40"/>
      <c r="W1743" s="40"/>
    </row>
    <row r="1744">
      <c r="F1744" s="30"/>
      <c r="G1744" s="30"/>
      <c r="H1744" s="30"/>
      <c r="I1744" s="30"/>
      <c r="J1744" s="30"/>
      <c r="K1744" s="30"/>
      <c r="L1744" s="30"/>
      <c r="M1744" s="32"/>
      <c r="N1744" s="33"/>
      <c r="O1744" s="33"/>
      <c r="R1744" s="40"/>
      <c r="S1744" s="40"/>
      <c r="T1744" s="40"/>
      <c r="U1744" s="40"/>
      <c r="V1744" s="40"/>
      <c r="W1744" s="40"/>
    </row>
    <row r="1745">
      <c r="F1745" s="30"/>
      <c r="G1745" s="30"/>
      <c r="H1745" s="30"/>
      <c r="I1745" s="30"/>
      <c r="J1745" s="30"/>
      <c r="K1745" s="30"/>
      <c r="L1745" s="30"/>
      <c r="M1745" s="32"/>
      <c r="N1745" s="33"/>
      <c r="O1745" s="33"/>
      <c r="R1745" s="40"/>
      <c r="S1745" s="40"/>
      <c r="T1745" s="40"/>
      <c r="U1745" s="40"/>
      <c r="V1745" s="40"/>
      <c r="W1745" s="40"/>
    </row>
    <row r="1746">
      <c r="F1746" s="30"/>
      <c r="G1746" s="30"/>
      <c r="H1746" s="30"/>
      <c r="I1746" s="30"/>
      <c r="J1746" s="30"/>
      <c r="K1746" s="30"/>
      <c r="L1746" s="30"/>
      <c r="M1746" s="32"/>
      <c r="N1746" s="33"/>
      <c r="O1746" s="33"/>
      <c r="R1746" s="40"/>
      <c r="S1746" s="40"/>
      <c r="T1746" s="40"/>
      <c r="U1746" s="40"/>
      <c r="V1746" s="40"/>
      <c r="W1746" s="40"/>
    </row>
    <row r="1747">
      <c r="F1747" s="30"/>
      <c r="G1747" s="30"/>
      <c r="H1747" s="30"/>
      <c r="I1747" s="30"/>
      <c r="J1747" s="30"/>
      <c r="K1747" s="30"/>
      <c r="L1747" s="30"/>
      <c r="M1747" s="32"/>
      <c r="N1747" s="33"/>
      <c r="O1747" s="33"/>
      <c r="R1747" s="40"/>
      <c r="S1747" s="40"/>
      <c r="T1747" s="40"/>
      <c r="U1747" s="40"/>
      <c r="V1747" s="40"/>
      <c r="W1747" s="40"/>
    </row>
    <row r="1748">
      <c r="F1748" s="30"/>
      <c r="G1748" s="30"/>
      <c r="H1748" s="30"/>
      <c r="I1748" s="30"/>
      <c r="J1748" s="30"/>
      <c r="K1748" s="30"/>
      <c r="L1748" s="30"/>
      <c r="M1748" s="32"/>
      <c r="N1748" s="33"/>
      <c r="O1748" s="33"/>
      <c r="R1748" s="40"/>
      <c r="S1748" s="40"/>
      <c r="T1748" s="40"/>
      <c r="U1748" s="40"/>
      <c r="V1748" s="40"/>
      <c r="W1748" s="40"/>
    </row>
    <row r="1749">
      <c r="F1749" s="30"/>
      <c r="G1749" s="30"/>
      <c r="H1749" s="30"/>
      <c r="I1749" s="30"/>
      <c r="J1749" s="30"/>
      <c r="K1749" s="30"/>
      <c r="L1749" s="30"/>
      <c r="M1749" s="32"/>
      <c r="N1749" s="33"/>
      <c r="O1749" s="33"/>
      <c r="R1749" s="40"/>
      <c r="S1749" s="40"/>
      <c r="T1749" s="40"/>
      <c r="U1749" s="40"/>
      <c r="V1749" s="40"/>
      <c r="W1749" s="40"/>
    </row>
    <row r="1750">
      <c r="F1750" s="30"/>
      <c r="G1750" s="30"/>
      <c r="H1750" s="30"/>
      <c r="I1750" s="30"/>
      <c r="J1750" s="30"/>
      <c r="K1750" s="30"/>
      <c r="L1750" s="30"/>
      <c r="M1750" s="32"/>
      <c r="N1750" s="33"/>
      <c r="O1750" s="33"/>
      <c r="R1750" s="40"/>
      <c r="S1750" s="40"/>
      <c r="T1750" s="40"/>
      <c r="U1750" s="40"/>
      <c r="V1750" s="40"/>
      <c r="W1750" s="40"/>
    </row>
    <row r="1751">
      <c r="F1751" s="30"/>
      <c r="G1751" s="30"/>
      <c r="H1751" s="30"/>
      <c r="I1751" s="30"/>
      <c r="J1751" s="30"/>
      <c r="K1751" s="30"/>
      <c r="L1751" s="30"/>
      <c r="M1751" s="32"/>
      <c r="N1751" s="33"/>
      <c r="O1751" s="33"/>
      <c r="R1751" s="40"/>
      <c r="S1751" s="40"/>
      <c r="T1751" s="40"/>
      <c r="U1751" s="40"/>
      <c r="V1751" s="40"/>
      <c r="W1751" s="40"/>
    </row>
    <row r="1752">
      <c r="F1752" s="30"/>
      <c r="G1752" s="30"/>
      <c r="H1752" s="30"/>
      <c r="I1752" s="30"/>
      <c r="J1752" s="30"/>
      <c r="K1752" s="30"/>
      <c r="L1752" s="30"/>
      <c r="M1752" s="32"/>
      <c r="N1752" s="33"/>
      <c r="O1752" s="33"/>
      <c r="R1752" s="40"/>
      <c r="S1752" s="40"/>
      <c r="T1752" s="40"/>
      <c r="U1752" s="40"/>
      <c r="V1752" s="40"/>
      <c r="W1752" s="40"/>
    </row>
    <row r="1753">
      <c r="F1753" s="30"/>
      <c r="G1753" s="30"/>
      <c r="H1753" s="30"/>
      <c r="I1753" s="30"/>
      <c r="J1753" s="30"/>
      <c r="K1753" s="30"/>
      <c r="L1753" s="30"/>
      <c r="M1753" s="32"/>
      <c r="N1753" s="33"/>
      <c r="O1753" s="33"/>
      <c r="R1753" s="40"/>
      <c r="S1753" s="40"/>
      <c r="T1753" s="40"/>
      <c r="U1753" s="40"/>
      <c r="V1753" s="40"/>
      <c r="W1753" s="40"/>
    </row>
    <row r="1754">
      <c r="F1754" s="30"/>
      <c r="G1754" s="30"/>
      <c r="H1754" s="30"/>
      <c r="I1754" s="30"/>
      <c r="J1754" s="30"/>
      <c r="K1754" s="30"/>
      <c r="L1754" s="30"/>
      <c r="M1754" s="32"/>
      <c r="N1754" s="33"/>
      <c r="O1754" s="33"/>
      <c r="R1754" s="40"/>
      <c r="S1754" s="40"/>
      <c r="T1754" s="40"/>
      <c r="U1754" s="40"/>
      <c r="V1754" s="40"/>
      <c r="W1754" s="40"/>
    </row>
    <row r="1755">
      <c r="F1755" s="30"/>
      <c r="G1755" s="30"/>
      <c r="H1755" s="30"/>
      <c r="I1755" s="30"/>
      <c r="J1755" s="30"/>
      <c r="K1755" s="30"/>
      <c r="L1755" s="30"/>
      <c r="M1755" s="32"/>
      <c r="N1755" s="33"/>
      <c r="O1755" s="64"/>
      <c r="R1755" s="40"/>
      <c r="S1755" s="40"/>
      <c r="T1755" s="40"/>
      <c r="U1755" s="40"/>
      <c r="V1755" s="40"/>
      <c r="W1755" s="40"/>
    </row>
    <row r="1756">
      <c r="F1756" s="30"/>
      <c r="G1756" s="30"/>
      <c r="H1756" s="30"/>
      <c r="I1756" s="30"/>
      <c r="J1756" s="30"/>
      <c r="K1756" s="30"/>
      <c r="L1756" s="30"/>
      <c r="M1756" s="32"/>
      <c r="N1756" s="33"/>
      <c r="O1756" s="33"/>
      <c r="R1756" s="40"/>
      <c r="S1756" s="40"/>
      <c r="T1756" s="40"/>
      <c r="U1756" s="40"/>
      <c r="V1756" s="40"/>
      <c r="W1756" s="40"/>
    </row>
    <row r="1757">
      <c r="F1757" s="30"/>
      <c r="G1757" s="30"/>
      <c r="H1757" s="30"/>
      <c r="I1757" s="30"/>
      <c r="J1757" s="30"/>
      <c r="K1757" s="30"/>
      <c r="L1757" s="30"/>
      <c r="M1757" s="32"/>
      <c r="N1757" s="33"/>
      <c r="O1757" s="64"/>
      <c r="R1757" s="40"/>
      <c r="S1757" s="40"/>
      <c r="T1757" s="40"/>
      <c r="U1757" s="40"/>
      <c r="V1757" s="40"/>
      <c r="W1757" s="40"/>
    </row>
    <row r="1758">
      <c r="F1758" s="30"/>
      <c r="G1758" s="30"/>
      <c r="H1758" s="30"/>
      <c r="I1758" s="30"/>
      <c r="J1758" s="30"/>
      <c r="K1758" s="30"/>
      <c r="L1758" s="30"/>
      <c r="M1758" s="32"/>
      <c r="N1758" s="33"/>
      <c r="O1758" s="33"/>
      <c r="R1758" s="40"/>
      <c r="S1758" s="40"/>
      <c r="T1758" s="40"/>
      <c r="U1758" s="40"/>
      <c r="V1758" s="40"/>
      <c r="W1758" s="40"/>
    </row>
    <row r="1759">
      <c r="F1759" s="30"/>
      <c r="G1759" s="30"/>
      <c r="H1759" s="30"/>
      <c r="I1759" s="30"/>
      <c r="J1759" s="30"/>
      <c r="K1759" s="30"/>
      <c r="L1759" s="30"/>
      <c r="M1759" s="32"/>
      <c r="N1759" s="33"/>
      <c r="O1759" s="58"/>
      <c r="R1759" s="40"/>
      <c r="S1759" s="40"/>
      <c r="T1759" s="40"/>
      <c r="U1759" s="40"/>
      <c r="V1759" s="40"/>
      <c r="W1759" s="40"/>
    </row>
    <row r="1760">
      <c r="F1760" s="30"/>
      <c r="G1760" s="30"/>
      <c r="H1760" s="30"/>
      <c r="I1760" s="30"/>
      <c r="J1760" s="30"/>
      <c r="K1760" s="30"/>
      <c r="L1760" s="30"/>
      <c r="M1760" s="32"/>
      <c r="N1760" s="33"/>
      <c r="O1760" s="33"/>
      <c r="R1760" s="40"/>
      <c r="S1760" s="40"/>
      <c r="T1760" s="40"/>
      <c r="U1760" s="40"/>
      <c r="V1760" s="40"/>
      <c r="W1760" s="40"/>
    </row>
    <row r="1761">
      <c r="F1761" s="30"/>
      <c r="G1761" s="30"/>
      <c r="H1761" s="30"/>
      <c r="I1761" s="30"/>
      <c r="J1761" s="30"/>
      <c r="K1761" s="30"/>
      <c r="L1761" s="30"/>
      <c r="M1761" s="32"/>
      <c r="N1761" s="33"/>
      <c r="O1761" s="64"/>
      <c r="R1761" s="40"/>
      <c r="S1761" s="40"/>
      <c r="T1761" s="40"/>
      <c r="U1761" s="40"/>
      <c r="V1761" s="40"/>
      <c r="W1761" s="40"/>
    </row>
    <row r="1762">
      <c r="F1762" s="30"/>
      <c r="G1762" s="30"/>
      <c r="H1762" s="30"/>
      <c r="I1762" s="30"/>
      <c r="J1762" s="30"/>
      <c r="K1762" s="30"/>
      <c r="L1762" s="30"/>
      <c r="M1762" s="32"/>
      <c r="N1762" s="33"/>
      <c r="O1762" s="33"/>
      <c r="R1762" s="40"/>
      <c r="S1762" s="40"/>
      <c r="T1762" s="40"/>
      <c r="U1762" s="40"/>
      <c r="V1762" s="40"/>
      <c r="W1762" s="40"/>
    </row>
    <row r="1763">
      <c r="F1763" s="30"/>
      <c r="G1763" s="30"/>
      <c r="H1763" s="30"/>
      <c r="I1763" s="30"/>
      <c r="J1763" s="30"/>
      <c r="K1763" s="30"/>
      <c r="L1763" s="30"/>
      <c r="M1763" s="32"/>
      <c r="N1763" s="33"/>
      <c r="O1763" s="33"/>
      <c r="R1763" s="40"/>
      <c r="S1763" s="40"/>
      <c r="T1763" s="40"/>
      <c r="U1763" s="40"/>
      <c r="V1763" s="40"/>
      <c r="W1763" s="40"/>
    </row>
    <row r="1764">
      <c r="F1764" s="30"/>
      <c r="G1764" s="30"/>
      <c r="H1764" s="30"/>
      <c r="I1764" s="30"/>
      <c r="J1764" s="30"/>
      <c r="K1764" s="30"/>
      <c r="L1764" s="30"/>
      <c r="M1764" s="32"/>
      <c r="N1764" s="33"/>
      <c r="O1764" s="64"/>
      <c r="R1764" s="40"/>
      <c r="S1764" s="40"/>
      <c r="T1764" s="40"/>
      <c r="U1764" s="40"/>
      <c r="V1764" s="40"/>
      <c r="W1764" s="40"/>
    </row>
    <row r="1765">
      <c r="F1765" s="30"/>
      <c r="G1765" s="30"/>
      <c r="H1765" s="30"/>
      <c r="I1765" s="30"/>
      <c r="J1765" s="30"/>
      <c r="K1765" s="30"/>
      <c r="L1765" s="30"/>
      <c r="M1765" s="32"/>
      <c r="N1765" s="33"/>
      <c r="O1765" s="33"/>
      <c r="R1765" s="40"/>
      <c r="S1765" s="40"/>
      <c r="T1765" s="40"/>
      <c r="U1765" s="40"/>
      <c r="V1765" s="40"/>
      <c r="W1765" s="40"/>
    </row>
    <row r="1766">
      <c r="F1766" s="30"/>
      <c r="G1766" s="30"/>
      <c r="H1766" s="30"/>
      <c r="I1766" s="30"/>
      <c r="J1766" s="30"/>
      <c r="K1766" s="30"/>
      <c r="L1766" s="30"/>
      <c r="M1766" s="32"/>
      <c r="N1766" s="33"/>
      <c r="O1766" s="33"/>
      <c r="R1766" s="40"/>
      <c r="S1766" s="40"/>
      <c r="T1766" s="40"/>
      <c r="U1766" s="40"/>
      <c r="V1766" s="40"/>
      <c r="W1766" s="40"/>
    </row>
    <row r="1767">
      <c r="F1767" s="30"/>
      <c r="G1767" s="30"/>
      <c r="H1767" s="30"/>
      <c r="I1767" s="30"/>
      <c r="J1767" s="30"/>
      <c r="K1767" s="30"/>
      <c r="L1767" s="30"/>
      <c r="M1767" s="32"/>
      <c r="N1767" s="33"/>
      <c r="O1767" s="33"/>
      <c r="R1767" s="40"/>
      <c r="S1767" s="40"/>
      <c r="T1767" s="40"/>
      <c r="U1767" s="40"/>
      <c r="V1767" s="40"/>
      <c r="W1767" s="40"/>
    </row>
    <row r="1768">
      <c r="F1768" s="30"/>
      <c r="G1768" s="30"/>
      <c r="H1768" s="30"/>
      <c r="I1768" s="30"/>
      <c r="J1768" s="30"/>
      <c r="K1768" s="30"/>
      <c r="L1768" s="30"/>
      <c r="M1768" s="32"/>
      <c r="N1768" s="33"/>
      <c r="O1768" s="33"/>
      <c r="R1768" s="40"/>
      <c r="S1768" s="40"/>
      <c r="T1768" s="40"/>
      <c r="U1768" s="40"/>
      <c r="V1768" s="40"/>
      <c r="W1768" s="40"/>
    </row>
    <row r="1769">
      <c r="F1769" s="30"/>
      <c r="G1769" s="30"/>
      <c r="H1769" s="30"/>
      <c r="I1769" s="30"/>
      <c r="J1769" s="30"/>
      <c r="K1769" s="30"/>
      <c r="L1769" s="30"/>
      <c r="M1769" s="32"/>
      <c r="N1769" s="33"/>
      <c r="O1769" s="58"/>
      <c r="R1769" s="40"/>
      <c r="S1769" s="40"/>
      <c r="T1769" s="40"/>
      <c r="U1769" s="40"/>
      <c r="V1769" s="40"/>
      <c r="W1769" s="40"/>
    </row>
    <row r="1770">
      <c r="F1770" s="30"/>
      <c r="G1770" s="30"/>
      <c r="H1770" s="30"/>
      <c r="I1770" s="30"/>
      <c r="J1770" s="30"/>
      <c r="K1770" s="30"/>
      <c r="L1770" s="30"/>
      <c r="M1770" s="32"/>
      <c r="N1770" s="33"/>
      <c r="O1770" s="33"/>
      <c r="R1770" s="40"/>
      <c r="S1770" s="40"/>
      <c r="T1770" s="40"/>
      <c r="U1770" s="40"/>
      <c r="V1770" s="40"/>
      <c r="W1770" s="40"/>
    </row>
    <row r="1771">
      <c r="F1771" s="30"/>
      <c r="G1771" s="30"/>
      <c r="H1771" s="30"/>
      <c r="I1771" s="30"/>
      <c r="J1771" s="30"/>
      <c r="K1771" s="30"/>
      <c r="L1771" s="30"/>
      <c r="M1771" s="32"/>
      <c r="N1771" s="33"/>
      <c r="O1771" s="33"/>
      <c r="R1771" s="40"/>
      <c r="S1771" s="40"/>
      <c r="T1771" s="40"/>
      <c r="U1771" s="40"/>
      <c r="V1771" s="40"/>
      <c r="W1771" s="40"/>
    </row>
    <row r="1772">
      <c r="F1772" s="30"/>
      <c r="G1772" s="30"/>
      <c r="H1772" s="30"/>
      <c r="I1772" s="30"/>
      <c r="J1772" s="30"/>
      <c r="K1772" s="30"/>
      <c r="L1772" s="30"/>
      <c r="M1772" s="32"/>
      <c r="N1772" s="33"/>
      <c r="O1772" s="33"/>
      <c r="R1772" s="40"/>
      <c r="S1772" s="40"/>
      <c r="T1772" s="40"/>
      <c r="U1772" s="40"/>
      <c r="V1772" s="40"/>
      <c r="W1772" s="40"/>
    </row>
    <row r="1773">
      <c r="F1773" s="30"/>
      <c r="G1773" s="30"/>
      <c r="H1773" s="30"/>
      <c r="I1773" s="30"/>
      <c r="J1773" s="30"/>
      <c r="K1773" s="30"/>
      <c r="L1773" s="30"/>
      <c r="M1773" s="32"/>
      <c r="N1773" s="33"/>
      <c r="O1773" s="64"/>
      <c r="R1773" s="40"/>
      <c r="S1773" s="40"/>
      <c r="T1773" s="40"/>
      <c r="U1773" s="40"/>
      <c r="V1773" s="40"/>
      <c r="W1773" s="40"/>
    </row>
    <row r="1774">
      <c r="F1774" s="30"/>
      <c r="G1774" s="30"/>
      <c r="H1774" s="30"/>
      <c r="I1774" s="30"/>
      <c r="J1774" s="30"/>
      <c r="K1774" s="30"/>
      <c r="L1774" s="30"/>
      <c r="M1774" s="32"/>
      <c r="N1774" s="33"/>
      <c r="O1774" s="33"/>
      <c r="R1774" s="40"/>
      <c r="S1774" s="40"/>
      <c r="T1774" s="40"/>
      <c r="U1774" s="40"/>
      <c r="V1774" s="40"/>
      <c r="W1774" s="40"/>
    </row>
    <row r="1775">
      <c r="F1775" s="30"/>
      <c r="G1775" s="30"/>
      <c r="H1775" s="30"/>
      <c r="I1775" s="30"/>
      <c r="J1775" s="30"/>
      <c r="K1775" s="30"/>
      <c r="L1775" s="30"/>
      <c r="M1775" s="32"/>
      <c r="N1775" s="33"/>
      <c r="O1775" s="33"/>
      <c r="R1775" s="40"/>
      <c r="S1775" s="40"/>
      <c r="T1775" s="40"/>
      <c r="U1775" s="40"/>
      <c r="V1775" s="40"/>
      <c r="W1775" s="40"/>
    </row>
    <row r="1776">
      <c r="F1776" s="30"/>
      <c r="G1776" s="30"/>
      <c r="H1776" s="30"/>
      <c r="I1776" s="30"/>
      <c r="J1776" s="30"/>
      <c r="K1776" s="30"/>
      <c r="L1776" s="30"/>
      <c r="M1776" s="32"/>
      <c r="N1776" s="33"/>
      <c r="O1776" s="33"/>
      <c r="R1776" s="40"/>
      <c r="S1776" s="40"/>
      <c r="T1776" s="40"/>
      <c r="U1776" s="40"/>
      <c r="V1776" s="40"/>
      <c r="W1776" s="40"/>
    </row>
    <row r="1777">
      <c r="F1777" s="30"/>
      <c r="G1777" s="30"/>
      <c r="H1777" s="30"/>
      <c r="I1777" s="30"/>
      <c r="J1777" s="30"/>
      <c r="K1777" s="30"/>
      <c r="L1777" s="30"/>
      <c r="M1777" s="32"/>
      <c r="N1777" s="33"/>
      <c r="O1777" s="33"/>
      <c r="R1777" s="40"/>
      <c r="S1777" s="40"/>
      <c r="T1777" s="40"/>
      <c r="U1777" s="40"/>
      <c r="V1777" s="40"/>
      <c r="W1777" s="40"/>
    </row>
    <row r="1778">
      <c r="F1778" s="30"/>
      <c r="G1778" s="30"/>
      <c r="H1778" s="30"/>
      <c r="I1778" s="30"/>
      <c r="J1778" s="30"/>
      <c r="K1778" s="30"/>
      <c r="L1778" s="30"/>
      <c r="M1778" s="32"/>
      <c r="N1778" s="33"/>
      <c r="O1778" s="64"/>
      <c r="R1778" s="40"/>
      <c r="S1778" s="40"/>
      <c r="T1778" s="40"/>
      <c r="U1778" s="40"/>
      <c r="V1778" s="40"/>
      <c r="W1778" s="40"/>
    </row>
    <row r="1779">
      <c r="F1779" s="30"/>
      <c r="G1779" s="30"/>
      <c r="H1779" s="30"/>
      <c r="I1779" s="30"/>
      <c r="J1779" s="30"/>
      <c r="K1779" s="30"/>
      <c r="L1779" s="30"/>
      <c r="M1779" s="32"/>
      <c r="N1779" s="33"/>
      <c r="O1779" s="33"/>
      <c r="R1779" s="40"/>
      <c r="S1779" s="40"/>
      <c r="T1779" s="40"/>
      <c r="U1779" s="40"/>
      <c r="V1779" s="40"/>
      <c r="W1779" s="40"/>
    </row>
    <row r="1780">
      <c r="F1780" s="30"/>
      <c r="G1780" s="30"/>
      <c r="H1780" s="30"/>
      <c r="I1780" s="30"/>
      <c r="J1780" s="30"/>
      <c r="K1780" s="30"/>
      <c r="L1780" s="30"/>
      <c r="M1780" s="32"/>
      <c r="N1780" s="33"/>
      <c r="O1780" s="33"/>
      <c r="R1780" s="40"/>
      <c r="S1780" s="40"/>
      <c r="T1780" s="40"/>
      <c r="U1780" s="40"/>
      <c r="V1780" s="40"/>
      <c r="W1780" s="40"/>
    </row>
    <row r="1781">
      <c r="F1781" s="30"/>
      <c r="G1781" s="30"/>
      <c r="H1781" s="30"/>
      <c r="I1781" s="30"/>
      <c r="J1781" s="30"/>
      <c r="K1781" s="30"/>
      <c r="L1781" s="30"/>
      <c r="M1781" s="32"/>
      <c r="N1781" s="33"/>
      <c r="O1781" s="33"/>
      <c r="R1781" s="40"/>
      <c r="S1781" s="40"/>
      <c r="T1781" s="40"/>
      <c r="U1781" s="40"/>
      <c r="V1781" s="40"/>
      <c r="W1781" s="40"/>
    </row>
    <row r="1782">
      <c r="F1782" s="30"/>
      <c r="G1782" s="30"/>
      <c r="H1782" s="30"/>
      <c r="I1782" s="30"/>
      <c r="J1782" s="30"/>
      <c r="K1782" s="30"/>
      <c r="L1782" s="30"/>
      <c r="M1782" s="32"/>
      <c r="N1782" s="33"/>
      <c r="O1782" s="33"/>
      <c r="R1782" s="40"/>
      <c r="S1782" s="40"/>
      <c r="T1782" s="40"/>
      <c r="U1782" s="40"/>
      <c r="V1782" s="40"/>
      <c r="W1782" s="40"/>
    </row>
    <row r="1783">
      <c r="F1783" s="30"/>
      <c r="G1783" s="30"/>
      <c r="H1783" s="30"/>
      <c r="I1783" s="30"/>
      <c r="J1783" s="30"/>
      <c r="K1783" s="30"/>
      <c r="L1783" s="30"/>
      <c r="M1783" s="32"/>
      <c r="N1783" s="33"/>
      <c r="O1783" s="33"/>
      <c r="R1783" s="40"/>
      <c r="S1783" s="40"/>
      <c r="T1783" s="40"/>
      <c r="U1783" s="40"/>
      <c r="V1783" s="40"/>
      <c r="W1783" s="40"/>
    </row>
    <row r="1784">
      <c r="F1784" s="30"/>
      <c r="G1784" s="30"/>
      <c r="H1784" s="30"/>
      <c r="I1784" s="30"/>
      <c r="J1784" s="30"/>
      <c r="K1784" s="30"/>
      <c r="L1784" s="30"/>
      <c r="M1784" s="32"/>
      <c r="N1784" s="33"/>
      <c r="O1784" s="33"/>
      <c r="R1784" s="40"/>
      <c r="S1784" s="40"/>
      <c r="T1784" s="40"/>
      <c r="U1784" s="40"/>
      <c r="V1784" s="40"/>
      <c r="W1784" s="40"/>
    </row>
    <row r="1785">
      <c r="F1785" s="30"/>
      <c r="G1785" s="30"/>
      <c r="H1785" s="30"/>
      <c r="I1785" s="30"/>
      <c r="J1785" s="30"/>
      <c r="K1785" s="30"/>
      <c r="L1785" s="30"/>
      <c r="M1785" s="32"/>
      <c r="N1785" s="33"/>
      <c r="O1785" s="64"/>
      <c r="R1785" s="40"/>
      <c r="S1785" s="40"/>
      <c r="T1785" s="40"/>
      <c r="U1785" s="40"/>
      <c r="V1785" s="40"/>
      <c r="W1785" s="40"/>
    </row>
    <row r="1786">
      <c r="F1786" s="30"/>
      <c r="G1786" s="30"/>
      <c r="H1786" s="30"/>
      <c r="I1786" s="30"/>
      <c r="J1786" s="30"/>
      <c r="K1786" s="30"/>
      <c r="L1786" s="30"/>
      <c r="M1786" s="32"/>
      <c r="N1786" s="33"/>
      <c r="O1786" s="58"/>
      <c r="R1786" s="40"/>
      <c r="S1786" s="40"/>
      <c r="T1786" s="40"/>
      <c r="U1786" s="40"/>
      <c r="V1786" s="40"/>
      <c r="W1786" s="40"/>
    </row>
    <row r="1787">
      <c r="F1787" s="30"/>
      <c r="G1787" s="30"/>
      <c r="H1787" s="30"/>
      <c r="I1787" s="30"/>
      <c r="J1787" s="30"/>
      <c r="K1787" s="30"/>
      <c r="L1787" s="30"/>
      <c r="M1787" s="32"/>
      <c r="N1787" s="33"/>
      <c r="O1787" s="33"/>
      <c r="R1787" s="40"/>
      <c r="S1787" s="40"/>
      <c r="T1787" s="40"/>
      <c r="U1787" s="40"/>
      <c r="V1787" s="40"/>
      <c r="W1787" s="40"/>
    </row>
    <row r="1788">
      <c r="F1788" s="30"/>
      <c r="G1788" s="30"/>
      <c r="H1788" s="30"/>
      <c r="I1788" s="30"/>
      <c r="J1788" s="30"/>
      <c r="K1788" s="30"/>
      <c r="L1788" s="30"/>
      <c r="M1788" s="32"/>
      <c r="N1788" s="33"/>
      <c r="O1788" s="33"/>
      <c r="R1788" s="40"/>
      <c r="S1788" s="40"/>
      <c r="T1788" s="40"/>
      <c r="U1788" s="40"/>
      <c r="V1788" s="40"/>
      <c r="W1788" s="40"/>
    </row>
    <row r="1789">
      <c r="F1789" s="30"/>
      <c r="G1789" s="30"/>
      <c r="H1789" s="30"/>
      <c r="I1789" s="30"/>
      <c r="J1789" s="30"/>
      <c r="K1789" s="30"/>
      <c r="L1789" s="30"/>
      <c r="M1789" s="32"/>
      <c r="N1789" s="33"/>
      <c r="O1789" s="33"/>
      <c r="R1789" s="40"/>
      <c r="S1789" s="40"/>
      <c r="T1789" s="40"/>
      <c r="U1789" s="40"/>
      <c r="V1789" s="40"/>
      <c r="W1789" s="40"/>
    </row>
    <row r="1790">
      <c r="F1790" s="30"/>
      <c r="G1790" s="30"/>
      <c r="H1790" s="30"/>
      <c r="I1790" s="30"/>
      <c r="J1790" s="30"/>
      <c r="K1790" s="30"/>
      <c r="L1790" s="30"/>
      <c r="M1790" s="32"/>
      <c r="N1790" s="33"/>
      <c r="O1790" s="33"/>
      <c r="R1790" s="40"/>
      <c r="S1790" s="40"/>
      <c r="T1790" s="40"/>
      <c r="U1790" s="40"/>
      <c r="V1790" s="40"/>
      <c r="W1790" s="40"/>
    </row>
    <row r="1791">
      <c r="F1791" s="30"/>
      <c r="G1791" s="30"/>
      <c r="H1791" s="30"/>
      <c r="I1791" s="30"/>
      <c r="J1791" s="30"/>
      <c r="K1791" s="30"/>
      <c r="L1791" s="30"/>
      <c r="M1791" s="32"/>
      <c r="N1791" s="33"/>
      <c r="O1791" s="33"/>
      <c r="R1791" s="40"/>
      <c r="S1791" s="40"/>
      <c r="T1791" s="40"/>
      <c r="U1791" s="40"/>
      <c r="V1791" s="40"/>
      <c r="W1791" s="40"/>
    </row>
    <row r="1792">
      <c r="F1792" s="30"/>
      <c r="G1792" s="30"/>
      <c r="H1792" s="30"/>
      <c r="I1792" s="30"/>
      <c r="J1792" s="30"/>
      <c r="K1792" s="30"/>
      <c r="L1792" s="30"/>
      <c r="M1792" s="32"/>
      <c r="N1792" s="33"/>
      <c r="O1792" s="33"/>
      <c r="R1792" s="40"/>
      <c r="S1792" s="40"/>
      <c r="T1792" s="40"/>
      <c r="U1792" s="40"/>
      <c r="V1792" s="40"/>
      <c r="W1792" s="40"/>
    </row>
    <row r="1793">
      <c r="F1793" s="30"/>
      <c r="G1793" s="30"/>
      <c r="H1793" s="30"/>
      <c r="I1793" s="30"/>
      <c r="J1793" s="30"/>
      <c r="K1793" s="30"/>
      <c r="L1793" s="30"/>
      <c r="M1793" s="32"/>
      <c r="N1793" s="33"/>
      <c r="O1793" s="33"/>
      <c r="R1793" s="40"/>
      <c r="S1793" s="40"/>
      <c r="T1793" s="40"/>
      <c r="U1793" s="40"/>
      <c r="V1793" s="40"/>
      <c r="W1793" s="40"/>
    </row>
    <row r="1794">
      <c r="F1794" s="30"/>
      <c r="G1794" s="30"/>
      <c r="H1794" s="30"/>
      <c r="I1794" s="30"/>
      <c r="J1794" s="30"/>
      <c r="K1794" s="30"/>
      <c r="L1794" s="30"/>
      <c r="M1794" s="32"/>
      <c r="N1794" s="33"/>
      <c r="O1794" s="33"/>
      <c r="R1794" s="40"/>
      <c r="S1794" s="40"/>
      <c r="T1794" s="40"/>
      <c r="U1794" s="40"/>
      <c r="V1794" s="40"/>
      <c r="W1794" s="40"/>
    </row>
    <row r="1795">
      <c r="F1795" s="30"/>
      <c r="G1795" s="30"/>
      <c r="H1795" s="30"/>
      <c r="I1795" s="30"/>
      <c r="J1795" s="30"/>
      <c r="K1795" s="30"/>
      <c r="L1795" s="30"/>
      <c r="M1795" s="32"/>
      <c r="N1795" s="33"/>
      <c r="O1795" s="58"/>
      <c r="R1795" s="40"/>
      <c r="S1795" s="40"/>
      <c r="T1795" s="40"/>
      <c r="U1795" s="40"/>
      <c r="V1795" s="40"/>
      <c r="W1795" s="40"/>
    </row>
    <row r="1796">
      <c r="F1796" s="30"/>
      <c r="G1796" s="30"/>
      <c r="H1796" s="30"/>
      <c r="I1796" s="30"/>
      <c r="J1796" s="30"/>
      <c r="K1796" s="30"/>
      <c r="L1796" s="30"/>
      <c r="M1796" s="32"/>
      <c r="N1796" s="33"/>
      <c r="O1796" s="33"/>
      <c r="R1796" s="40"/>
      <c r="S1796" s="40"/>
      <c r="T1796" s="40"/>
      <c r="U1796" s="40"/>
      <c r="V1796" s="40"/>
      <c r="W1796" s="40"/>
    </row>
    <row r="1797">
      <c r="F1797" s="30"/>
      <c r="G1797" s="30"/>
      <c r="H1797" s="30"/>
      <c r="I1797" s="30"/>
      <c r="J1797" s="30"/>
      <c r="K1797" s="30"/>
      <c r="L1797" s="30"/>
      <c r="M1797" s="32"/>
      <c r="N1797" s="33"/>
      <c r="O1797" s="33"/>
      <c r="R1797" s="40"/>
      <c r="S1797" s="40"/>
      <c r="T1797" s="40"/>
      <c r="U1797" s="40"/>
      <c r="V1797" s="40"/>
      <c r="W1797" s="40"/>
    </row>
    <row r="1798">
      <c r="F1798" s="30"/>
      <c r="G1798" s="30"/>
      <c r="H1798" s="30"/>
      <c r="I1798" s="30"/>
      <c r="J1798" s="30"/>
      <c r="K1798" s="30"/>
      <c r="L1798" s="30"/>
      <c r="M1798" s="32"/>
      <c r="N1798" s="33"/>
      <c r="O1798" s="64"/>
      <c r="R1798" s="40"/>
      <c r="S1798" s="40"/>
      <c r="T1798" s="40"/>
      <c r="U1798" s="40"/>
      <c r="V1798" s="40"/>
      <c r="W1798" s="40"/>
    </row>
    <row r="1799">
      <c r="F1799" s="30"/>
      <c r="G1799" s="30"/>
      <c r="H1799" s="30"/>
      <c r="I1799" s="30"/>
      <c r="J1799" s="30"/>
      <c r="K1799" s="30"/>
      <c r="L1799" s="30"/>
      <c r="M1799" s="32"/>
      <c r="N1799" s="33"/>
      <c r="O1799" s="58"/>
      <c r="R1799" s="40"/>
      <c r="S1799" s="40"/>
      <c r="T1799" s="40"/>
      <c r="U1799" s="40"/>
      <c r="V1799" s="40"/>
      <c r="W1799" s="40"/>
    </row>
    <row r="1800">
      <c r="F1800" s="30"/>
      <c r="G1800" s="30"/>
      <c r="H1800" s="30"/>
      <c r="I1800" s="30"/>
      <c r="J1800" s="30"/>
      <c r="K1800" s="30"/>
      <c r="L1800" s="30"/>
      <c r="M1800" s="32"/>
      <c r="N1800" s="33"/>
      <c r="O1800" s="33"/>
      <c r="R1800" s="40"/>
      <c r="S1800" s="40"/>
      <c r="T1800" s="40"/>
      <c r="U1800" s="40"/>
      <c r="V1800" s="40"/>
      <c r="W1800" s="40"/>
    </row>
    <row r="1801">
      <c r="F1801" s="30"/>
      <c r="G1801" s="30"/>
      <c r="H1801" s="30"/>
      <c r="I1801" s="30"/>
      <c r="J1801" s="30"/>
      <c r="K1801" s="30"/>
      <c r="L1801" s="30"/>
      <c r="M1801" s="32"/>
      <c r="N1801" s="33"/>
      <c r="O1801" s="58"/>
      <c r="R1801" s="40"/>
      <c r="S1801" s="40"/>
      <c r="T1801" s="40"/>
      <c r="U1801" s="40"/>
      <c r="V1801" s="40"/>
      <c r="W1801" s="40"/>
    </row>
    <row r="1802">
      <c r="F1802" s="30"/>
      <c r="G1802" s="30"/>
      <c r="H1802" s="30"/>
      <c r="I1802" s="30"/>
      <c r="J1802" s="30"/>
      <c r="K1802" s="30"/>
      <c r="L1802" s="30"/>
      <c r="M1802" s="32"/>
      <c r="N1802" s="33"/>
      <c r="O1802" s="33"/>
      <c r="R1802" s="40"/>
      <c r="S1802" s="40"/>
      <c r="T1802" s="40"/>
      <c r="U1802" s="40"/>
      <c r="V1802" s="40"/>
      <c r="W1802" s="40"/>
    </row>
    <row r="1803">
      <c r="F1803" s="30"/>
      <c r="G1803" s="30"/>
      <c r="H1803" s="30"/>
      <c r="I1803" s="30"/>
      <c r="J1803" s="30"/>
      <c r="K1803" s="30"/>
      <c r="L1803" s="30"/>
      <c r="M1803" s="32"/>
      <c r="N1803" s="33"/>
      <c r="O1803" s="58"/>
      <c r="R1803" s="40"/>
      <c r="S1803" s="40"/>
      <c r="T1803" s="40"/>
      <c r="U1803" s="40"/>
      <c r="V1803" s="40"/>
      <c r="W1803" s="40"/>
    </row>
    <row r="1804">
      <c r="F1804" s="30"/>
      <c r="G1804" s="30"/>
      <c r="H1804" s="30"/>
      <c r="I1804" s="30"/>
      <c r="J1804" s="30"/>
      <c r="K1804" s="30"/>
      <c r="L1804" s="30"/>
      <c r="M1804" s="32"/>
      <c r="N1804" s="33"/>
      <c r="O1804" s="58"/>
      <c r="R1804" s="40"/>
      <c r="S1804" s="40"/>
      <c r="T1804" s="40"/>
      <c r="U1804" s="40"/>
      <c r="V1804" s="40"/>
      <c r="W1804" s="40"/>
    </row>
    <row r="1805">
      <c r="F1805" s="30"/>
      <c r="G1805" s="30"/>
      <c r="H1805" s="30"/>
      <c r="I1805" s="30"/>
      <c r="J1805" s="30"/>
      <c r="K1805" s="30"/>
      <c r="L1805" s="30"/>
      <c r="M1805" s="32"/>
      <c r="N1805" s="33"/>
      <c r="O1805" s="33"/>
      <c r="R1805" s="40"/>
      <c r="S1805" s="40"/>
      <c r="T1805" s="40"/>
      <c r="U1805" s="40"/>
      <c r="V1805" s="40"/>
      <c r="W1805" s="40"/>
    </row>
    <row r="1806">
      <c r="F1806" s="30"/>
      <c r="G1806" s="30"/>
      <c r="H1806" s="30"/>
      <c r="I1806" s="30"/>
      <c r="J1806" s="30"/>
      <c r="K1806" s="30"/>
      <c r="L1806" s="30"/>
      <c r="M1806" s="32"/>
      <c r="N1806" s="33"/>
      <c r="O1806" s="33"/>
      <c r="R1806" s="40"/>
      <c r="S1806" s="40"/>
      <c r="T1806" s="40"/>
      <c r="U1806" s="40"/>
      <c r="V1806" s="40"/>
      <c r="W1806" s="40"/>
    </row>
    <row r="1807">
      <c r="F1807" s="30"/>
      <c r="G1807" s="30"/>
      <c r="H1807" s="30"/>
      <c r="I1807" s="30"/>
      <c r="J1807" s="30"/>
      <c r="K1807" s="30"/>
      <c r="L1807" s="30"/>
      <c r="M1807" s="32"/>
      <c r="N1807" s="33"/>
      <c r="O1807" s="33"/>
      <c r="R1807" s="40"/>
      <c r="S1807" s="40"/>
      <c r="T1807" s="40"/>
      <c r="U1807" s="40"/>
      <c r="V1807" s="40"/>
      <c r="W1807" s="40"/>
    </row>
    <row r="1808">
      <c r="F1808" s="30"/>
      <c r="G1808" s="30"/>
      <c r="H1808" s="30"/>
      <c r="I1808" s="30"/>
      <c r="J1808" s="30"/>
      <c r="K1808" s="30"/>
      <c r="L1808" s="30"/>
      <c r="M1808" s="32"/>
      <c r="N1808" s="33"/>
      <c r="O1808" s="33"/>
      <c r="R1808" s="40"/>
      <c r="S1808" s="40"/>
      <c r="T1808" s="40"/>
      <c r="U1808" s="40"/>
      <c r="V1808" s="40"/>
      <c r="W1808" s="40"/>
    </row>
    <row r="1809">
      <c r="F1809" s="30"/>
      <c r="G1809" s="30"/>
      <c r="H1809" s="30"/>
      <c r="I1809" s="30"/>
      <c r="J1809" s="30"/>
      <c r="K1809" s="30"/>
      <c r="L1809" s="30"/>
      <c r="M1809" s="32"/>
      <c r="N1809" s="33"/>
      <c r="O1809" s="58"/>
      <c r="R1809" s="40"/>
      <c r="S1809" s="40"/>
      <c r="T1809" s="40"/>
      <c r="U1809" s="40"/>
      <c r="V1809" s="40"/>
      <c r="W1809" s="40"/>
    </row>
    <row r="1810">
      <c r="F1810" s="30"/>
      <c r="G1810" s="30"/>
      <c r="H1810" s="30"/>
      <c r="I1810" s="30"/>
      <c r="J1810" s="30"/>
      <c r="K1810" s="30"/>
      <c r="L1810" s="30"/>
      <c r="M1810" s="32"/>
      <c r="N1810" s="33"/>
      <c r="O1810" s="33"/>
      <c r="R1810" s="40"/>
      <c r="S1810" s="40"/>
      <c r="T1810" s="40"/>
      <c r="U1810" s="40"/>
      <c r="V1810" s="40"/>
      <c r="W1810" s="40"/>
    </row>
    <row r="1811">
      <c r="F1811" s="30"/>
      <c r="G1811" s="30"/>
      <c r="H1811" s="30"/>
      <c r="I1811" s="30"/>
      <c r="J1811" s="30"/>
      <c r="K1811" s="30"/>
      <c r="L1811" s="30"/>
      <c r="M1811" s="32"/>
      <c r="N1811" s="33"/>
      <c r="O1811" s="33"/>
      <c r="R1811" s="40"/>
      <c r="S1811" s="40"/>
      <c r="T1811" s="40"/>
      <c r="U1811" s="40"/>
      <c r="V1811" s="40"/>
      <c r="W1811" s="40"/>
    </row>
    <row r="1812">
      <c r="F1812" s="30"/>
      <c r="G1812" s="30"/>
      <c r="H1812" s="30"/>
      <c r="I1812" s="30"/>
      <c r="J1812" s="30"/>
      <c r="K1812" s="30"/>
      <c r="L1812" s="30"/>
      <c r="M1812" s="32"/>
      <c r="N1812" s="33"/>
      <c r="O1812" s="33"/>
      <c r="R1812" s="40"/>
      <c r="S1812" s="40"/>
      <c r="T1812" s="40"/>
      <c r="U1812" s="40"/>
      <c r="V1812" s="40"/>
      <c r="W1812" s="40"/>
    </row>
    <row r="1813">
      <c r="F1813" s="30"/>
      <c r="G1813" s="30"/>
      <c r="H1813" s="30"/>
      <c r="I1813" s="30"/>
      <c r="J1813" s="30"/>
      <c r="K1813" s="30"/>
      <c r="L1813" s="30"/>
      <c r="M1813" s="32"/>
      <c r="N1813" s="33"/>
      <c r="O1813" s="33"/>
      <c r="R1813" s="40"/>
      <c r="S1813" s="40"/>
      <c r="T1813" s="40"/>
      <c r="U1813" s="40"/>
      <c r="V1813" s="40"/>
      <c r="W1813" s="40"/>
    </row>
    <row r="1814">
      <c r="F1814" s="30"/>
      <c r="G1814" s="30"/>
      <c r="H1814" s="30"/>
      <c r="I1814" s="30"/>
      <c r="J1814" s="30"/>
      <c r="K1814" s="30"/>
      <c r="L1814" s="30"/>
      <c r="M1814" s="32"/>
      <c r="N1814" s="33"/>
      <c r="O1814" s="58"/>
      <c r="R1814" s="40"/>
      <c r="S1814" s="40"/>
      <c r="T1814" s="40"/>
      <c r="U1814" s="40"/>
      <c r="V1814" s="40"/>
      <c r="W1814" s="40"/>
    </row>
    <row r="1815">
      <c r="F1815" s="30"/>
      <c r="G1815" s="30"/>
      <c r="H1815" s="30"/>
      <c r="I1815" s="30"/>
      <c r="J1815" s="30"/>
      <c r="K1815" s="30"/>
      <c r="L1815" s="30"/>
      <c r="M1815" s="32"/>
      <c r="N1815" s="33"/>
      <c r="O1815" s="33"/>
      <c r="R1815" s="40"/>
      <c r="S1815" s="40"/>
      <c r="T1815" s="40"/>
      <c r="U1815" s="40"/>
      <c r="V1815" s="40"/>
      <c r="W1815" s="40"/>
    </row>
    <row r="1816">
      <c r="F1816" s="30"/>
      <c r="G1816" s="30"/>
      <c r="H1816" s="30"/>
      <c r="I1816" s="30"/>
      <c r="J1816" s="30"/>
      <c r="K1816" s="30"/>
      <c r="L1816" s="30"/>
      <c r="M1816" s="32"/>
      <c r="N1816" s="33"/>
      <c r="O1816" s="33"/>
      <c r="R1816" s="40"/>
      <c r="S1816" s="40"/>
      <c r="T1816" s="40"/>
      <c r="U1816" s="40"/>
      <c r="V1816" s="40"/>
      <c r="W1816" s="40"/>
    </row>
    <row r="1817">
      <c r="F1817" s="30"/>
      <c r="G1817" s="30"/>
      <c r="H1817" s="30"/>
      <c r="I1817" s="30"/>
      <c r="J1817" s="30"/>
      <c r="K1817" s="30"/>
      <c r="L1817" s="30"/>
      <c r="M1817" s="32"/>
      <c r="N1817" s="33"/>
      <c r="O1817" s="64"/>
      <c r="R1817" s="40"/>
      <c r="S1817" s="40"/>
      <c r="T1817" s="40"/>
      <c r="U1817" s="40"/>
      <c r="V1817" s="40"/>
      <c r="W1817" s="40"/>
    </row>
    <row r="1818">
      <c r="F1818" s="30"/>
      <c r="G1818" s="30"/>
      <c r="H1818" s="30"/>
      <c r="I1818" s="30"/>
      <c r="J1818" s="30"/>
      <c r="K1818" s="30"/>
      <c r="L1818" s="30"/>
      <c r="M1818" s="32"/>
      <c r="N1818" s="33"/>
      <c r="O1818" s="33"/>
      <c r="R1818" s="40"/>
      <c r="S1818" s="40"/>
      <c r="T1818" s="40"/>
      <c r="U1818" s="40"/>
      <c r="V1818" s="40"/>
      <c r="W1818" s="40"/>
    </row>
    <row r="1819">
      <c r="F1819" s="30"/>
      <c r="G1819" s="30"/>
      <c r="H1819" s="30"/>
      <c r="I1819" s="30"/>
      <c r="J1819" s="30"/>
      <c r="K1819" s="30"/>
      <c r="L1819" s="30"/>
      <c r="M1819" s="32"/>
      <c r="N1819" s="33"/>
      <c r="O1819" s="33"/>
      <c r="R1819" s="40"/>
      <c r="S1819" s="40"/>
      <c r="T1819" s="40"/>
      <c r="U1819" s="40"/>
      <c r="V1819" s="40"/>
      <c r="W1819" s="40"/>
    </row>
    <row r="1820">
      <c r="F1820" s="30"/>
      <c r="G1820" s="30"/>
      <c r="H1820" s="30"/>
      <c r="I1820" s="30"/>
      <c r="J1820" s="30"/>
      <c r="K1820" s="30"/>
      <c r="L1820" s="30"/>
      <c r="M1820" s="32"/>
      <c r="N1820" s="33"/>
      <c r="O1820" s="33"/>
      <c r="R1820" s="40"/>
      <c r="S1820" s="40"/>
      <c r="T1820" s="40"/>
      <c r="U1820" s="40"/>
      <c r="V1820" s="40"/>
      <c r="W1820" s="40"/>
    </row>
    <row r="1821">
      <c r="F1821" s="30"/>
      <c r="G1821" s="30"/>
      <c r="H1821" s="30"/>
      <c r="I1821" s="30"/>
      <c r="J1821" s="30"/>
      <c r="K1821" s="30"/>
      <c r="L1821" s="30"/>
      <c r="M1821" s="32"/>
      <c r="N1821" s="33"/>
      <c r="O1821" s="33"/>
      <c r="R1821" s="40"/>
      <c r="S1821" s="40"/>
      <c r="T1821" s="40"/>
      <c r="U1821" s="40"/>
      <c r="V1821" s="40"/>
      <c r="W1821" s="40"/>
    </row>
    <row r="1822">
      <c r="F1822" s="30"/>
      <c r="G1822" s="30"/>
      <c r="H1822" s="30"/>
      <c r="I1822" s="30"/>
      <c r="J1822" s="30"/>
      <c r="K1822" s="30"/>
      <c r="L1822" s="30"/>
      <c r="M1822" s="32"/>
      <c r="N1822" s="33"/>
      <c r="O1822" s="33"/>
      <c r="R1822" s="40"/>
      <c r="S1822" s="40"/>
      <c r="T1822" s="40"/>
      <c r="U1822" s="40"/>
      <c r="V1822" s="40"/>
      <c r="W1822" s="40"/>
    </row>
    <row r="1823">
      <c r="F1823" s="30"/>
      <c r="G1823" s="30"/>
      <c r="H1823" s="30"/>
      <c r="I1823" s="30"/>
      <c r="J1823" s="30"/>
      <c r="K1823" s="30"/>
      <c r="L1823" s="30"/>
      <c r="M1823" s="32"/>
      <c r="N1823" s="33"/>
      <c r="O1823" s="33"/>
      <c r="R1823" s="40"/>
      <c r="S1823" s="40"/>
      <c r="T1823" s="40"/>
      <c r="U1823" s="40"/>
      <c r="V1823" s="40"/>
      <c r="W1823" s="40"/>
    </row>
    <row r="1824">
      <c r="F1824" s="30"/>
      <c r="G1824" s="30"/>
      <c r="H1824" s="30"/>
      <c r="I1824" s="30"/>
      <c r="J1824" s="30"/>
      <c r="K1824" s="30"/>
      <c r="L1824" s="30"/>
      <c r="M1824" s="32"/>
      <c r="N1824" s="33"/>
      <c r="O1824" s="33"/>
      <c r="R1824" s="40"/>
      <c r="S1824" s="40"/>
      <c r="T1824" s="40"/>
      <c r="U1824" s="40"/>
      <c r="V1824" s="40"/>
      <c r="W1824" s="40"/>
    </row>
    <row r="1825">
      <c r="F1825" s="30"/>
      <c r="G1825" s="30"/>
      <c r="H1825" s="30"/>
      <c r="I1825" s="30"/>
      <c r="J1825" s="30"/>
      <c r="K1825" s="30"/>
      <c r="L1825" s="30"/>
      <c r="M1825" s="32"/>
      <c r="N1825" s="33"/>
      <c r="O1825" s="64"/>
      <c r="R1825" s="40"/>
      <c r="S1825" s="40"/>
      <c r="T1825" s="40"/>
      <c r="U1825" s="40"/>
      <c r="V1825" s="40"/>
      <c r="W1825" s="40"/>
    </row>
    <row r="1826">
      <c r="F1826" s="30"/>
      <c r="G1826" s="30"/>
      <c r="H1826" s="30"/>
      <c r="I1826" s="30"/>
      <c r="J1826" s="30"/>
      <c r="K1826" s="30"/>
      <c r="L1826" s="30"/>
      <c r="M1826" s="32"/>
      <c r="N1826" s="33"/>
      <c r="O1826" s="33"/>
      <c r="R1826" s="40"/>
      <c r="S1826" s="40"/>
      <c r="T1826" s="40"/>
      <c r="U1826" s="40"/>
      <c r="V1826" s="40"/>
      <c r="W1826" s="40"/>
    </row>
    <row r="1827">
      <c r="F1827" s="30"/>
      <c r="G1827" s="30"/>
      <c r="H1827" s="30"/>
      <c r="I1827" s="30"/>
      <c r="J1827" s="30"/>
      <c r="K1827" s="30"/>
      <c r="L1827" s="30"/>
      <c r="M1827" s="32"/>
      <c r="N1827" s="33"/>
      <c r="O1827" s="64"/>
      <c r="R1827" s="40"/>
      <c r="S1827" s="40"/>
      <c r="T1827" s="40"/>
      <c r="U1827" s="40"/>
      <c r="V1827" s="40"/>
      <c r="W1827" s="40"/>
    </row>
    <row r="1828">
      <c r="F1828" s="30"/>
      <c r="G1828" s="30"/>
      <c r="H1828" s="30"/>
      <c r="I1828" s="30"/>
      <c r="J1828" s="30"/>
      <c r="K1828" s="30"/>
      <c r="L1828" s="30"/>
      <c r="M1828" s="32"/>
      <c r="N1828" s="33"/>
      <c r="O1828" s="33"/>
      <c r="R1828" s="40"/>
      <c r="S1828" s="40"/>
      <c r="T1828" s="40"/>
      <c r="U1828" s="40"/>
      <c r="V1828" s="40"/>
      <c r="W1828" s="40"/>
    </row>
    <row r="1829">
      <c r="F1829" s="30"/>
      <c r="G1829" s="30"/>
      <c r="H1829" s="30"/>
      <c r="I1829" s="30"/>
      <c r="J1829" s="30"/>
      <c r="K1829" s="30"/>
      <c r="L1829" s="30"/>
      <c r="M1829" s="32"/>
      <c r="N1829" s="33"/>
      <c r="O1829" s="64"/>
      <c r="R1829" s="40"/>
      <c r="S1829" s="40"/>
      <c r="T1829" s="40"/>
      <c r="U1829" s="40"/>
      <c r="V1829" s="40"/>
      <c r="W1829" s="40"/>
    </row>
    <row r="1830">
      <c r="F1830" s="30"/>
      <c r="G1830" s="30"/>
      <c r="H1830" s="30"/>
      <c r="I1830" s="30"/>
      <c r="J1830" s="30"/>
      <c r="K1830" s="30"/>
      <c r="L1830" s="30"/>
      <c r="M1830" s="32"/>
      <c r="N1830" s="33"/>
      <c r="O1830" s="33"/>
      <c r="R1830" s="40"/>
      <c r="S1830" s="40"/>
      <c r="T1830" s="40"/>
      <c r="U1830" s="40"/>
      <c r="V1830" s="40"/>
      <c r="W1830" s="40"/>
    </row>
    <row r="1831">
      <c r="F1831" s="30"/>
      <c r="G1831" s="30"/>
      <c r="H1831" s="30"/>
      <c r="I1831" s="30"/>
      <c r="J1831" s="30"/>
      <c r="K1831" s="30"/>
      <c r="L1831" s="30"/>
      <c r="M1831" s="32"/>
      <c r="N1831" s="33"/>
      <c r="O1831" s="33"/>
      <c r="R1831" s="40"/>
      <c r="S1831" s="40"/>
      <c r="T1831" s="40"/>
      <c r="U1831" s="40"/>
      <c r="V1831" s="40"/>
      <c r="W1831" s="40"/>
    </row>
    <row r="1832">
      <c r="F1832" s="30"/>
      <c r="G1832" s="30"/>
      <c r="H1832" s="30"/>
      <c r="I1832" s="30"/>
      <c r="J1832" s="30"/>
      <c r="K1832" s="30"/>
      <c r="L1832" s="30"/>
      <c r="M1832" s="32"/>
      <c r="N1832" s="33"/>
      <c r="O1832" s="33"/>
      <c r="R1832" s="40"/>
      <c r="S1832" s="40"/>
      <c r="T1832" s="40"/>
      <c r="U1832" s="40"/>
      <c r="V1832" s="40"/>
      <c r="W1832" s="40"/>
    </row>
    <row r="1833">
      <c r="F1833" s="30"/>
      <c r="G1833" s="30"/>
      <c r="H1833" s="30"/>
      <c r="I1833" s="30"/>
      <c r="J1833" s="30"/>
      <c r="K1833" s="30"/>
      <c r="L1833" s="30"/>
      <c r="M1833" s="32"/>
      <c r="N1833" s="33"/>
      <c r="O1833" s="33"/>
      <c r="R1833" s="40"/>
      <c r="S1833" s="40"/>
      <c r="T1833" s="40"/>
      <c r="U1833" s="40"/>
      <c r="V1833" s="40"/>
      <c r="W1833" s="40"/>
    </row>
    <row r="1834">
      <c r="F1834" s="30"/>
      <c r="G1834" s="30"/>
      <c r="H1834" s="30"/>
      <c r="I1834" s="30"/>
      <c r="J1834" s="30"/>
      <c r="K1834" s="30"/>
      <c r="L1834" s="30"/>
      <c r="M1834" s="32"/>
      <c r="N1834" s="33"/>
      <c r="O1834" s="33"/>
      <c r="R1834" s="40"/>
      <c r="S1834" s="40"/>
      <c r="T1834" s="40"/>
      <c r="U1834" s="40"/>
      <c r="V1834" s="40"/>
      <c r="W1834" s="40"/>
    </row>
    <row r="1835">
      <c r="F1835" s="30"/>
      <c r="G1835" s="30"/>
      <c r="H1835" s="30"/>
      <c r="I1835" s="30"/>
      <c r="J1835" s="30"/>
      <c r="K1835" s="30"/>
      <c r="L1835" s="30"/>
      <c r="M1835" s="32"/>
      <c r="N1835" s="33"/>
      <c r="O1835" s="33"/>
      <c r="R1835" s="40"/>
      <c r="S1835" s="40"/>
      <c r="T1835" s="40"/>
      <c r="U1835" s="40"/>
      <c r="V1835" s="40"/>
      <c r="W1835" s="40"/>
    </row>
    <row r="1836">
      <c r="F1836" s="30"/>
      <c r="G1836" s="30"/>
      <c r="H1836" s="30"/>
      <c r="I1836" s="30"/>
      <c r="J1836" s="30"/>
      <c r="K1836" s="30"/>
      <c r="L1836" s="30"/>
      <c r="M1836" s="32"/>
      <c r="N1836" s="33"/>
      <c r="O1836" s="33"/>
      <c r="R1836" s="40"/>
      <c r="S1836" s="40"/>
      <c r="T1836" s="40"/>
      <c r="U1836" s="40"/>
      <c r="V1836" s="40"/>
      <c r="W1836" s="40"/>
    </row>
    <row r="1837">
      <c r="F1837" s="30"/>
      <c r="G1837" s="30"/>
      <c r="H1837" s="30"/>
      <c r="I1837" s="30"/>
      <c r="J1837" s="30"/>
      <c r="K1837" s="30"/>
      <c r="L1837" s="30"/>
      <c r="M1837" s="32"/>
      <c r="N1837" s="33"/>
      <c r="O1837" s="33"/>
      <c r="R1837" s="40"/>
      <c r="S1837" s="40"/>
      <c r="T1837" s="40"/>
      <c r="U1837" s="40"/>
      <c r="V1837" s="40"/>
      <c r="W1837" s="40"/>
    </row>
    <row r="1838">
      <c r="F1838" s="30"/>
      <c r="G1838" s="30"/>
      <c r="H1838" s="30"/>
      <c r="I1838" s="30"/>
      <c r="J1838" s="30"/>
      <c r="K1838" s="30"/>
      <c r="L1838" s="30"/>
      <c r="M1838" s="32"/>
      <c r="N1838" s="33"/>
      <c r="O1838" s="33"/>
      <c r="R1838" s="40"/>
      <c r="S1838" s="40"/>
      <c r="T1838" s="40"/>
      <c r="U1838" s="40"/>
      <c r="V1838" s="40"/>
      <c r="W1838" s="40"/>
    </row>
    <row r="1839">
      <c r="F1839" s="30"/>
      <c r="G1839" s="30"/>
      <c r="H1839" s="30"/>
      <c r="I1839" s="30"/>
      <c r="J1839" s="30"/>
      <c r="K1839" s="30"/>
      <c r="L1839" s="30"/>
      <c r="M1839" s="32"/>
      <c r="N1839" s="33"/>
      <c r="O1839" s="33"/>
      <c r="R1839" s="40"/>
      <c r="S1839" s="40"/>
      <c r="T1839" s="40"/>
      <c r="U1839" s="40"/>
      <c r="V1839" s="40"/>
      <c r="W1839" s="40"/>
    </row>
    <row r="1840">
      <c r="F1840" s="30"/>
      <c r="G1840" s="30"/>
      <c r="H1840" s="30"/>
      <c r="I1840" s="30"/>
      <c r="J1840" s="30"/>
      <c r="K1840" s="30"/>
      <c r="L1840" s="30"/>
      <c r="M1840" s="32"/>
      <c r="N1840" s="33"/>
      <c r="O1840" s="33"/>
      <c r="R1840" s="40"/>
      <c r="S1840" s="40"/>
      <c r="T1840" s="40"/>
      <c r="U1840" s="40"/>
      <c r="V1840" s="40"/>
      <c r="W1840" s="40"/>
    </row>
    <row r="1841">
      <c r="F1841" s="30"/>
      <c r="G1841" s="30"/>
      <c r="H1841" s="30"/>
      <c r="I1841" s="30"/>
      <c r="J1841" s="30"/>
      <c r="K1841" s="30"/>
      <c r="L1841" s="30"/>
      <c r="M1841" s="32"/>
      <c r="N1841" s="33"/>
      <c r="O1841" s="33"/>
      <c r="R1841" s="40"/>
      <c r="S1841" s="40"/>
      <c r="T1841" s="40"/>
      <c r="U1841" s="40"/>
      <c r="V1841" s="40"/>
      <c r="W1841" s="40"/>
    </row>
    <row r="1842">
      <c r="F1842" s="30"/>
      <c r="G1842" s="30"/>
      <c r="H1842" s="30"/>
      <c r="I1842" s="30"/>
      <c r="J1842" s="30"/>
      <c r="K1842" s="30"/>
      <c r="L1842" s="30"/>
      <c r="M1842" s="32"/>
      <c r="N1842" s="33"/>
      <c r="O1842" s="33"/>
      <c r="R1842" s="40"/>
      <c r="S1842" s="40"/>
      <c r="T1842" s="40"/>
      <c r="U1842" s="40"/>
      <c r="V1842" s="40"/>
      <c r="W1842" s="40"/>
    </row>
    <row r="1843">
      <c r="F1843" s="30"/>
      <c r="G1843" s="30"/>
      <c r="H1843" s="30"/>
      <c r="I1843" s="30"/>
      <c r="J1843" s="30"/>
      <c r="K1843" s="30"/>
      <c r="L1843" s="30"/>
      <c r="M1843" s="32"/>
      <c r="N1843" s="33"/>
      <c r="O1843" s="58"/>
      <c r="R1843" s="40"/>
      <c r="S1843" s="40"/>
      <c r="T1843" s="40"/>
      <c r="U1843" s="40"/>
      <c r="V1843" s="40"/>
      <c r="W1843" s="40"/>
    </row>
    <row r="1844">
      <c r="F1844" s="30"/>
      <c r="G1844" s="30"/>
      <c r="H1844" s="30"/>
      <c r="I1844" s="30"/>
      <c r="J1844" s="30"/>
      <c r="K1844" s="30"/>
      <c r="L1844" s="30"/>
      <c r="M1844" s="32"/>
      <c r="N1844" s="33"/>
      <c r="O1844" s="33"/>
      <c r="R1844" s="40"/>
      <c r="S1844" s="40"/>
      <c r="T1844" s="40"/>
      <c r="U1844" s="40"/>
      <c r="V1844" s="40"/>
      <c r="W1844" s="40"/>
    </row>
    <row r="1845">
      <c r="F1845" s="30"/>
      <c r="G1845" s="30"/>
      <c r="H1845" s="30"/>
      <c r="I1845" s="30"/>
      <c r="J1845" s="30"/>
      <c r="K1845" s="30"/>
      <c r="L1845" s="30"/>
      <c r="M1845" s="32"/>
      <c r="N1845" s="33"/>
      <c r="O1845" s="33"/>
      <c r="R1845" s="40"/>
      <c r="S1845" s="40"/>
      <c r="T1845" s="40"/>
      <c r="U1845" s="40"/>
      <c r="V1845" s="40"/>
      <c r="W1845" s="40"/>
    </row>
    <row r="1846">
      <c r="F1846" s="30"/>
      <c r="G1846" s="30"/>
      <c r="H1846" s="30"/>
      <c r="I1846" s="30"/>
      <c r="J1846" s="30"/>
      <c r="K1846" s="30"/>
      <c r="L1846" s="30"/>
      <c r="M1846" s="32"/>
      <c r="N1846" s="33"/>
      <c r="O1846" s="64"/>
      <c r="R1846" s="40"/>
      <c r="S1846" s="40"/>
      <c r="T1846" s="40"/>
      <c r="U1846" s="40"/>
      <c r="V1846" s="40"/>
      <c r="W1846" s="40"/>
    </row>
    <row r="1847">
      <c r="F1847" s="30"/>
      <c r="G1847" s="30"/>
      <c r="H1847" s="30"/>
      <c r="I1847" s="30"/>
      <c r="J1847" s="30"/>
      <c r="K1847" s="30"/>
      <c r="L1847" s="30"/>
      <c r="M1847" s="32"/>
      <c r="N1847" s="33"/>
      <c r="O1847" s="33"/>
      <c r="R1847" s="40"/>
      <c r="S1847" s="40"/>
      <c r="T1847" s="40"/>
      <c r="U1847" s="40"/>
      <c r="V1847" s="40"/>
      <c r="W1847" s="40"/>
    </row>
    <row r="1848">
      <c r="F1848" s="30"/>
      <c r="G1848" s="30"/>
      <c r="H1848" s="30"/>
      <c r="I1848" s="30"/>
      <c r="J1848" s="30"/>
      <c r="K1848" s="30"/>
      <c r="L1848" s="30"/>
      <c r="M1848" s="32"/>
      <c r="N1848" s="33"/>
      <c r="O1848" s="58"/>
      <c r="R1848" s="40"/>
      <c r="S1848" s="40"/>
      <c r="T1848" s="40"/>
      <c r="U1848" s="40"/>
      <c r="V1848" s="40"/>
      <c r="W1848" s="40"/>
    </row>
    <row r="1849">
      <c r="F1849" s="30"/>
      <c r="G1849" s="30"/>
      <c r="H1849" s="30"/>
      <c r="I1849" s="30"/>
      <c r="J1849" s="30"/>
      <c r="K1849" s="30"/>
      <c r="L1849" s="30"/>
      <c r="M1849" s="32"/>
      <c r="N1849" s="33"/>
      <c r="O1849" s="33"/>
      <c r="R1849" s="40"/>
      <c r="S1849" s="40"/>
      <c r="T1849" s="40"/>
      <c r="U1849" s="40"/>
      <c r="V1849" s="40"/>
      <c r="W1849" s="40"/>
    </row>
    <row r="1850">
      <c r="F1850" s="30"/>
      <c r="G1850" s="30"/>
      <c r="H1850" s="30"/>
      <c r="I1850" s="30"/>
      <c r="J1850" s="30"/>
      <c r="K1850" s="30"/>
      <c r="L1850" s="30"/>
      <c r="M1850" s="32"/>
      <c r="N1850" s="33"/>
      <c r="O1850" s="58"/>
      <c r="R1850" s="40"/>
      <c r="S1850" s="40"/>
      <c r="T1850" s="40"/>
      <c r="U1850" s="40"/>
      <c r="V1850" s="40"/>
      <c r="W1850" s="40"/>
    </row>
    <row r="1851">
      <c r="F1851" s="30"/>
      <c r="G1851" s="30"/>
      <c r="H1851" s="30"/>
      <c r="I1851" s="30"/>
      <c r="J1851" s="30"/>
      <c r="K1851" s="30"/>
      <c r="L1851" s="30"/>
      <c r="M1851" s="32"/>
      <c r="N1851" s="33"/>
      <c r="O1851" s="33"/>
      <c r="R1851" s="40"/>
      <c r="S1851" s="40"/>
      <c r="T1851" s="40"/>
      <c r="U1851" s="40"/>
      <c r="V1851" s="40"/>
      <c r="W1851" s="40"/>
    </row>
    <row r="1852">
      <c r="F1852" s="30"/>
      <c r="G1852" s="30"/>
      <c r="H1852" s="30"/>
      <c r="I1852" s="30"/>
      <c r="J1852" s="30"/>
      <c r="K1852" s="30"/>
      <c r="L1852" s="30"/>
      <c r="M1852" s="32"/>
      <c r="N1852" s="33"/>
      <c r="O1852" s="64"/>
      <c r="R1852" s="40"/>
      <c r="S1852" s="40"/>
      <c r="T1852" s="40"/>
      <c r="U1852" s="40"/>
      <c r="V1852" s="40"/>
      <c r="W1852" s="40"/>
    </row>
    <row r="1853">
      <c r="F1853" s="30"/>
      <c r="G1853" s="30"/>
      <c r="H1853" s="30"/>
      <c r="I1853" s="30"/>
      <c r="J1853" s="30"/>
      <c r="K1853" s="30"/>
      <c r="L1853" s="30"/>
      <c r="M1853" s="32"/>
      <c r="N1853" s="33"/>
      <c r="O1853" s="33"/>
      <c r="R1853" s="40"/>
      <c r="S1853" s="40"/>
      <c r="T1853" s="40"/>
      <c r="U1853" s="40"/>
      <c r="V1853" s="40"/>
      <c r="W1853" s="40"/>
    </row>
    <row r="1854">
      <c r="F1854" s="30"/>
      <c r="G1854" s="30"/>
      <c r="H1854" s="30"/>
      <c r="I1854" s="30"/>
      <c r="J1854" s="30"/>
      <c r="K1854" s="30"/>
      <c r="L1854" s="30"/>
      <c r="M1854" s="32"/>
      <c r="N1854" s="33"/>
      <c r="O1854" s="33"/>
      <c r="R1854" s="40"/>
      <c r="S1854" s="40"/>
      <c r="T1854" s="40"/>
      <c r="U1854" s="40"/>
      <c r="V1854" s="40"/>
      <c r="W1854" s="40"/>
    </row>
    <row r="1855">
      <c r="F1855" s="30"/>
      <c r="G1855" s="30"/>
      <c r="H1855" s="30"/>
      <c r="I1855" s="30"/>
      <c r="J1855" s="30"/>
      <c r="K1855" s="30"/>
      <c r="L1855" s="30"/>
      <c r="M1855" s="32"/>
      <c r="N1855" s="33"/>
      <c r="O1855" s="33"/>
      <c r="R1855" s="40"/>
      <c r="S1855" s="40"/>
      <c r="T1855" s="40"/>
      <c r="U1855" s="40"/>
      <c r="V1855" s="40"/>
      <c r="W1855" s="40"/>
    </row>
    <row r="1856">
      <c r="F1856" s="30"/>
      <c r="G1856" s="30"/>
      <c r="H1856" s="30"/>
      <c r="I1856" s="30"/>
      <c r="J1856" s="30"/>
      <c r="K1856" s="30"/>
      <c r="L1856" s="30"/>
      <c r="M1856" s="32"/>
      <c r="N1856" s="33"/>
      <c r="O1856" s="33"/>
      <c r="R1856" s="40"/>
      <c r="S1856" s="40"/>
      <c r="T1856" s="40"/>
      <c r="U1856" s="40"/>
      <c r="V1856" s="40"/>
      <c r="W1856" s="40"/>
    </row>
    <row r="1857">
      <c r="F1857" s="30"/>
      <c r="G1857" s="30"/>
      <c r="H1857" s="30"/>
      <c r="I1857" s="30"/>
      <c r="J1857" s="30"/>
      <c r="K1857" s="30"/>
      <c r="L1857" s="30"/>
      <c r="M1857" s="32"/>
      <c r="N1857" s="33"/>
      <c r="O1857" s="33"/>
      <c r="R1857" s="40"/>
      <c r="S1857" s="40"/>
      <c r="T1857" s="40"/>
      <c r="U1857" s="40"/>
      <c r="V1857" s="40"/>
      <c r="W1857" s="40"/>
    </row>
    <row r="1858">
      <c r="F1858" s="30"/>
      <c r="G1858" s="30"/>
      <c r="H1858" s="30"/>
      <c r="I1858" s="30"/>
      <c r="J1858" s="30"/>
      <c r="K1858" s="30"/>
      <c r="L1858" s="30"/>
      <c r="M1858" s="32"/>
      <c r="N1858" s="33"/>
      <c r="O1858" s="33"/>
      <c r="R1858" s="40"/>
      <c r="S1858" s="40"/>
      <c r="T1858" s="40"/>
      <c r="U1858" s="40"/>
      <c r="V1858" s="40"/>
      <c r="W1858" s="40"/>
    </row>
    <row r="1859">
      <c r="F1859" s="30"/>
      <c r="G1859" s="30"/>
      <c r="H1859" s="30"/>
      <c r="I1859" s="30"/>
      <c r="J1859" s="30"/>
      <c r="K1859" s="30"/>
      <c r="L1859" s="30"/>
      <c r="M1859" s="32"/>
      <c r="N1859" s="33"/>
      <c r="O1859" s="33"/>
      <c r="R1859" s="40"/>
      <c r="S1859" s="40"/>
      <c r="T1859" s="40"/>
      <c r="U1859" s="40"/>
      <c r="V1859" s="40"/>
      <c r="W1859" s="40"/>
    </row>
    <row r="1860">
      <c r="F1860" s="30"/>
      <c r="G1860" s="30"/>
      <c r="H1860" s="30"/>
      <c r="I1860" s="30"/>
      <c r="J1860" s="30"/>
      <c r="K1860" s="30"/>
      <c r="L1860" s="30"/>
      <c r="M1860" s="32"/>
      <c r="N1860" s="33"/>
      <c r="O1860" s="33"/>
      <c r="R1860" s="40"/>
      <c r="S1860" s="40"/>
      <c r="T1860" s="40"/>
      <c r="U1860" s="40"/>
      <c r="V1860" s="40"/>
      <c r="W1860" s="40"/>
    </row>
    <row r="1861">
      <c r="F1861" s="30"/>
      <c r="G1861" s="30"/>
      <c r="H1861" s="30"/>
      <c r="I1861" s="30"/>
      <c r="J1861" s="30"/>
      <c r="K1861" s="30"/>
      <c r="L1861" s="30"/>
      <c r="M1861" s="32"/>
      <c r="N1861" s="33"/>
      <c r="O1861" s="33"/>
      <c r="R1861" s="40"/>
      <c r="S1861" s="40"/>
      <c r="T1861" s="40"/>
      <c r="U1861" s="40"/>
      <c r="V1861" s="40"/>
      <c r="W1861" s="40"/>
    </row>
    <row r="1862">
      <c r="F1862" s="30"/>
      <c r="G1862" s="30"/>
      <c r="H1862" s="30"/>
      <c r="I1862" s="30"/>
      <c r="J1862" s="30"/>
      <c r="K1862" s="30"/>
      <c r="L1862" s="30"/>
      <c r="M1862" s="32"/>
      <c r="N1862" s="33"/>
      <c r="O1862" s="33"/>
      <c r="R1862" s="40"/>
      <c r="S1862" s="40"/>
      <c r="T1862" s="40"/>
      <c r="U1862" s="40"/>
      <c r="V1862" s="40"/>
      <c r="W1862" s="40"/>
    </row>
    <row r="1863">
      <c r="F1863" s="30"/>
      <c r="G1863" s="30"/>
      <c r="H1863" s="30"/>
      <c r="I1863" s="30"/>
      <c r="J1863" s="30"/>
      <c r="K1863" s="30"/>
      <c r="L1863" s="30"/>
      <c r="M1863" s="32"/>
      <c r="N1863" s="33"/>
      <c r="O1863" s="33"/>
      <c r="R1863" s="40"/>
      <c r="S1863" s="40"/>
      <c r="T1863" s="40"/>
      <c r="U1863" s="40"/>
      <c r="V1863" s="40"/>
      <c r="W1863" s="40"/>
    </row>
    <row r="1864">
      <c r="F1864" s="30"/>
      <c r="G1864" s="30"/>
      <c r="H1864" s="30"/>
      <c r="I1864" s="30"/>
      <c r="J1864" s="30"/>
      <c r="K1864" s="30"/>
      <c r="L1864" s="30"/>
      <c r="M1864" s="32"/>
      <c r="N1864" s="33"/>
      <c r="O1864" s="33"/>
      <c r="R1864" s="40"/>
      <c r="S1864" s="40"/>
      <c r="T1864" s="40"/>
      <c r="U1864" s="40"/>
      <c r="V1864" s="40"/>
      <c r="W1864" s="40"/>
    </row>
    <row r="1865">
      <c r="F1865" s="30"/>
      <c r="G1865" s="30"/>
      <c r="H1865" s="30"/>
      <c r="I1865" s="30"/>
      <c r="J1865" s="30"/>
      <c r="K1865" s="30"/>
      <c r="L1865" s="30"/>
      <c r="M1865" s="32"/>
      <c r="N1865" s="33"/>
      <c r="O1865" s="33"/>
      <c r="R1865" s="40"/>
      <c r="S1865" s="40"/>
      <c r="T1865" s="40"/>
      <c r="U1865" s="40"/>
      <c r="V1865" s="40"/>
      <c r="W1865" s="40"/>
    </row>
    <row r="1866">
      <c r="F1866" s="30"/>
      <c r="G1866" s="30"/>
      <c r="H1866" s="30"/>
      <c r="I1866" s="30"/>
      <c r="J1866" s="30"/>
      <c r="K1866" s="30"/>
      <c r="L1866" s="30"/>
      <c r="M1866" s="32"/>
      <c r="N1866" s="33"/>
      <c r="O1866" s="33"/>
      <c r="R1866" s="40"/>
      <c r="S1866" s="40"/>
      <c r="T1866" s="40"/>
      <c r="U1866" s="40"/>
      <c r="V1866" s="40"/>
      <c r="W1866" s="40"/>
    </row>
    <row r="1867">
      <c r="F1867" s="30"/>
      <c r="G1867" s="30"/>
      <c r="H1867" s="30"/>
      <c r="I1867" s="30"/>
      <c r="J1867" s="30"/>
      <c r="K1867" s="30"/>
      <c r="L1867" s="30"/>
      <c r="M1867" s="32"/>
      <c r="N1867" s="33"/>
      <c r="O1867" s="33"/>
      <c r="R1867" s="40"/>
      <c r="S1867" s="40"/>
      <c r="T1867" s="40"/>
      <c r="U1867" s="40"/>
      <c r="V1867" s="40"/>
      <c r="W1867" s="40"/>
    </row>
    <row r="1868">
      <c r="F1868" s="30"/>
      <c r="G1868" s="30"/>
      <c r="H1868" s="30"/>
      <c r="I1868" s="30"/>
      <c r="J1868" s="30"/>
      <c r="K1868" s="30"/>
      <c r="L1868" s="30"/>
      <c r="M1868" s="32"/>
      <c r="N1868" s="33"/>
      <c r="O1868" s="58"/>
      <c r="R1868" s="40"/>
      <c r="S1868" s="40"/>
      <c r="T1868" s="40"/>
      <c r="U1868" s="40"/>
      <c r="V1868" s="40"/>
      <c r="W1868" s="40"/>
    </row>
    <row r="1869">
      <c r="F1869" s="30"/>
      <c r="G1869" s="30"/>
      <c r="H1869" s="30"/>
      <c r="I1869" s="30"/>
      <c r="J1869" s="30"/>
      <c r="K1869" s="30"/>
      <c r="L1869" s="30"/>
      <c r="M1869" s="32"/>
      <c r="N1869" s="33"/>
      <c r="O1869" s="33"/>
      <c r="R1869" s="40"/>
      <c r="S1869" s="40"/>
      <c r="T1869" s="40"/>
      <c r="U1869" s="40"/>
      <c r="V1869" s="40"/>
      <c r="W1869" s="40"/>
    </row>
    <row r="1870">
      <c r="F1870" s="30"/>
      <c r="G1870" s="30"/>
      <c r="H1870" s="30"/>
      <c r="I1870" s="30"/>
      <c r="J1870" s="30"/>
      <c r="K1870" s="30"/>
      <c r="L1870" s="30"/>
      <c r="M1870" s="32"/>
      <c r="N1870" s="33"/>
      <c r="O1870" s="33"/>
      <c r="R1870" s="40"/>
      <c r="S1870" s="40"/>
      <c r="T1870" s="40"/>
      <c r="U1870" s="40"/>
      <c r="V1870" s="40"/>
      <c r="W1870" s="40"/>
    </row>
    <row r="1871">
      <c r="F1871" s="30"/>
      <c r="G1871" s="30"/>
      <c r="H1871" s="30"/>
      <c r="I1871" s="30"/>
      <c r="J1871" s="30"/>
      <c r="K1871" s="30"/>
      <c r="L1871" s="30"/>
      <c r="M1871" s="32"/>
      <c r="N1871" s="33"/>
      <c r="O1871" s="33"/>
      <c r="R1871" s="40"/>
      <c r="S1871" s="40"/>
      <c r="T1871" s="40"/>
      <c r="U1871" s="40"/>
      <c r="V1871" s="40"/>
      <c r="W1871" s="40"/>
    </row>
    <row r="1872">
      <c r="F1872" s="30"/>
      <c r="G1872" s="30"/>
      <c r="H1872" s="30"/>
      <c r="I1872" s="30"/>
      <c r="J1872" s="30"/>
      <c r="K1872" s="30"/>
      <c r="L1872" s="30"/>
      <c r="M1872" s="32"/>
      <c r="N1872" s="33"/>
      <c r="O1872" s="64"/>
      <c r="R1872" s="40"/>
      <c r="S1872" s="40"/>
      <c r="T1872" s="40"/>
      <c r="U1872" s="40"/>
      <c r="V1872" s="40"/>
      <c r="W1872" s="40"/>
    </row>
    <row r="1873">
      <c r="F1873" s="30"/>
      <c r="G1873" s="30"/>
      <c r="H1873" s="30"/>
      <c r="I1873" s="30"/>
      <c r="J1873" s="30"/>
      <c r="K1873" s="30"/>
      <c r="L1873" s="30"/>
      <c r="M1873" s="32"/>
      <c r="N1873" s="33"/>
      <c r="O1873" s="58"/>
      <c r="R1873" s="40"/>
      <c r="S1873" s="40"/>
      <c r="T1873" s="40"/>
      <c r="U1873" s="40"/>
      <c r="V1873" s="40"/>
      <c r="W1873" s="40"/>
    </row>
    <row r="1874">
      <c r="F1874" s="30"/>
      <c r="G1874" s="30"/>
      <c r="H1874" s="30"/>
      <c r="I1874" s="30"/>
      <c r="J1874" s="30"/>
      <c r="K1874" s="30"/>
      <c r="L1874" s="30"/>
      <c r="M1874" s="32"/>
      <c r="N1874" s="33"/>
      <c r="O1874" s="64"/>
      <c r="R1874" s="40"/>
      <c r="S1874" s="40"/>
      <c r="T1874" s="40"/>
      <c r="U1874" s="40"/>
      <c r="V1874" s="40"/>
      <c r="W1874" s="40"/>
    </row>
    <row r="1875">
      <c r="F1875" s="30"/>
      <c r="G1875" s="30"/>
      <c r="H1875" s="30"/>
      <c r="I1875" s="30"/>
      <c r="J1875" s="30"/>
      <c r="K1875" s="30"/>
      <c r="L1875" s="30"/>
      <c r="M1875" s="32"/>
      <c r="N1875" s="33"/>
      <c r="O1875" s="58"/>
      <c r="R1875" s="40"/>
      <c r="S1875" s="40"/>
      <c r="T1875" s="40"/>
      <c r="U1875" s="40"/>
      <c r="V1875" s="40"/>
      <c r="W1875" s="40"/>
    </row>
    <row r="1876">
      <c r="F1876" s="30"/>
      <c r="G1876" s="30"/>
      <c r="H1876" s="30"/>
      <c r="I1876" s="30"/>
      <c r="J1876" s="30"/>
      <c r="K1876" s="30"/>
      <c r="L1876" s="30"/>
      <c r="M1876" s="32"/>
      <c r="N1876" s="33"/>
      <c r="O1876" s="58"/>
      <c r="R1876" s="40"/>
      <c r="S1876" s="40"/>
      <c r="T1876" s="40"/>
      <c r="U1876" s="40"/>
      <c r="V1876" s="40"/>
      <c r="W1876" s="40"/>
    </row>
    <row r="1877">
      <c r="F1877" s="30"/>
      <c r="G1877" s="30"/>
      <c r="H1877" s="30"/>
      <c r="I1877" s="30"/>
      <c r="J1877" s="30"/>
      <c r="K1877" s="30"/>
      <c r="L1877" s="30"/>
      <c r="M1877" s="32"/>
      <c r="N1877" s="33"/>
      <c r="O1877" s="33"/>
      <c r="R1877" s="40"/>
      <c r="S1877" s="40"/>
      <c r="T1877" s="40"/>
      <c r="U1877" s="40"/>
      <c r="V1877" s="40"/>
      <c r="W1877" s="40"/>
    </row>
    <row r="1878">
      <c r="F1878" s="30"/>
      <c r="G1878" s="30"/>
      <c r="H1878" s="30"/>
      <c r="I1878" s="30"/>
      <c r="J1878" s="30"/>
      <c r="K1878" s="30"/>
      <c r="L1878" s="30"/>
      <c r="M1878" s="32"/>
      <c r="N1878" s="33"/>
      <c r="O1878" s="33"/>
      <c r="R1878" s="40"/>
      <c r="S1878" s="40"/>
      <c r="T1878" s="40"/>
      <c r="U1878" s="40"/>
      <c r="V1878" s="40"/>
      <c r="W1878" s="40"/>
    </row>
    <row r="1879">
      <c r="F1879" s="30"/>
      <c r="G1879" s="30"/>
      <c r="H1879" s="30"/>
      <c r="I1879" s="30"/>
      <c r="J1879" s="30"/>
      <c r="K1879" s="30"/>
      <c r="L1879" s="30"/>
      <c r="M1879" s="32"/>
      <c r="N1879" s="33"/>
      <c r="O1879" s="33"/>
      <c r="R1879" s="40"/>
      <c r="S1879" s="40"/>
      <c r="T1879" s="40"/>
      <c r="U1879" s="40"/>
      <c r="V1879" s="40"/>
      <c r="W1879" s="40"/>
    </row>
    <row r="1880">
      <c r="F1880" s="30"/>
      <c r="G1880" s="30"/>
      <c r="H1880" s="30"/>
      <c r="I1880" s="30"/>
      <c r="J1880" s="30"/>
      <c r="K1880" s="30"/>
      <c r="L1880" s="30"/>
      <c r="M1880" s="32"/>
      <c r="N1880" s="33"/>
      <c r="O1880" s="33"/>
      <c r="R1880" s="40"/>
      <c r="S1880" s="40"/>
      <c r="T1880" s="40"/>
      <c r="U1880" s="40"/>
      <c r="V1880" s="40"/>
      <c r="W1880" s="40"/>
    </row>
    <row r="1881">
      <c r="F1881" s="30"/>
      <c r="G1881" s="30"/>
      <c r="H1881" s="30"/>
      <c r="I1881" s="30"/>
      <c r="J1881" s="30"/>
      <c r="K1881" s="30"/>
      <c r="L1881" s="30"/>
      <c r="M1881" s="32"/>
      <c r="N1881" s="33"/>
      <c r="O1881" s="64"/>
      <c r="R1881" s="40"/>
      <c r="S1881" s="40"/>
      <c r="T1881" s="40"/>
      <c r="U1881" s="40"/>
      <c r="V1881" s="40"/>
      <c r="W1881" s="40"/>
    </row>
    <row r="1882">
      <c r="F1882" s="30"/>
      <c r="G1882" s="30"/>
      <c r="H1882" s="30"/>
      <c r="I1882" s="30"/>
      <c r="J1882" s="30"/>
      <c r="K1882" s="30"/>
      <c r="L1882" s="30"/>
      <c r="M1882" s="32"/>
      <c r="N1882" s="33"/>
      <c r="O1882" s="64"/>
      <c r="R1882" s="40"/>
      <c r="S1882" s="40"/>
      <c r="T1882" s="40"/>
      <c r="U1882" s="40"/>
      <c r="V1882" s="40"/>
      <c r="W1882" s="40"/>
    </row>
    <row r="1883">
      <c r="F1883" s="30"/>
      <c r="G1883" s="30"/>
      <c r="H1883" s="30"/>
      <c r="I1883" s="30"/>
      <c r="J1883" s="30"/>
      <c r="K1883" s="30"/>
      <c r="L1883" s="30"/>
      <c r="M1883" s="32"/>
      <c r="N1883" s="33"/>
      <c r="O1883" s="64"/>
      <c r="R1883" s="40"/>
      <c r="S1883" s="40"/>
      <c r="T1883" s="40"/>
      <c r="U1883" s="40"/>
      <c r="V1883" s="40"/>
      <c r="W1883" s="40"/>
    </row>
    <row r="1884">
      <c r="F1884" s="30"/>
      <c r="G1884" s="30"/>
      <c r="H1884" s="30"/>
      <c r="I1884" s="30"/>
      <c r="J1884" s="30"/>
      <c r="K1884" s="30"/>
      <c r="L1884" s="30"/>
      <c r="M1884" s="32"/>
      <c r="N1884" s="33"/>
      <c r="O1884" s="58"/>
      <c r="R1884" s="40"/>
      <c r="S1884" s="40"/>
      <c r="T1884" s="40"/>
      <c r="U1884" s="40"/>
      <c r="V1884" s="40"/>
      <c r="W1884" s="40"/>
    </row>
    <row r="1885">
      <c r="F1885" s="30"/>
      <c r="G1885" s="30"/>
      <c r="H1885" s="30"/>
      <c r="I1885" s="30"/>
      <c r="J1885" s="30"/>
      <c r="K1885" s="30"/>
      <c r="L1885" s="30"/>
      <c r="M1885" s="32"/>
      <c r="N1885" s="33"/>
      <c r="O1885" s="33"/>
      <c r="R1885" s="40"/>
      <c r="S1885" s="40"/>
      <c r="T1885" s="40"/>
      <c r="U1885" s="40"/>
      <c r="V1885" s="40"/>
      <c r="W1885" s="40"/>
    </row>
    <row r="1886">
      <c r="F1886" s="30"/>
      <c r="G1886" s="30"/>
      <c r="H1886" s="30"/>
      <c r="I1886" s="30"/>
      <c r="J1886" s="30"/>
      <c r="K1886" s="30"/>
      <c r="L1886" s="30"/>
      <c r="M1886" s="32"/>
      <c r="N1886" s="33"/>
      <c r="O1886" s="33"/>
      <c r="R1886" s="40"/>
      <c r="S1886" s="40"/>
      <c r="T1886" s="40"/>
      <c r="U1886" s="40"/>
      <c r="V1886" s="40"/>
      <c r="W1886" s="40"/>
    </row>
    <row r="1887">
      <c r="F1887" s="30"/>
      <c r="G1887" s="30"/>
      <c r="H1887" s="30"/>
      <c r="I1887" s="30"/>
      <c r="J1887" s="30"/>
      <c r="K1887" s="30"/>
      <c r="L1887" s="30"/>
      <c r="M1887" s="32"/>
      <c r="N1887" s="33"/>
      <c r="O1887" s="33"/>
      <c r="R1887" s="40"/>
      <c r="S1887" s="40"/>
      <c r="T1887" s="40"/>
      <c r="U1887" s="40"/>
      <c r="V1887" s="40"/>
      <c r="W1887" s="40"/>
    </row>
    <row r="1888">
      <c r="F1888" s="30"/>
      <c r="G1888" s="30"/>
      <c r="H1888" s="30"/>
      <c r="I1888" s="30"/>
      <c r="J1888" s="30"/>
      <c r="K1888" s="30"/>
      <c r="L1888" s="30"/>
      <c r="M1888" s="32"/>
      <c r="N1888" s="33"/>
      <c r="O1888" s="33"/>
      <c r="R1888" s="40"/>
      <c r="S1888" s="40"/>
      <c r="T1888" s="40"/>
      <c r="U1888" s="40"/>
      <c r="V1888" s="40"/>
      <c r="W1888" s="40"/>
    </row>
    <row r="1889">
      <c r="F1889" s="30"/>
      <c r="G1889" s="30"/>
      <c r="H1889" s="30"/>
      <c r="I1889" s="30"/>
      <c r="J1889" s="30"/>
      <c r="K1889" s="30"/>
      <c r="L1889" s="30"/>
      <c r="M1889" s="32"/>
      <c r="N1889" s="33"/>
      <c r="O1889" s="33"/>
      <c r="R1889" s="40"/>
      <c r="S1889" s="40"/>
      <c r="T1889" s="40"/>
      <c r="U1889" s="40"/>
      <c r="V1889" s="40"/>
      <c r="W1889" s="40"/>
    </row>
    <row r="1890">
      <c r="F1890" s="30"/>
      <c r="G1890" s="30"/>
      <c r="H1890" s="30"/>
      <c r="I1890" s="30"/>
      <c r="J1890" s="30"/>
      <c r="K1890" s="30"/>
      <c r="L1890" s="30"/>
      <c r="M1890" s="32"/>
      <c r="N1890" s="33"/>
      <c r="O1890" s="33"/>
      <c r="R1890" s="40"/>
      <c r="S1890" s="40"/>
      <c r="T1890" s="40"/>
      <c r="U1890" s="40"/>
      <c r="V1890" s="40"/>
      <c r="W1890" s="40"/>
    </row>
    <row r="1891">
      <c r="F1891" s="30"/>
      <c r="G1891" s="30"/>
      <c r="H1891" s="30"/>
      <c r="I1891" s="30"/>
      <c r="J1891" s="30"/>
      <c r="K1891" s="30"/>
      <c r="L1891" s="30"/>
      <c r="M1891" s="32"/>
      <c r="N1891" s="33"/>
      <c r="O1891" s="33"/>
      <c r="R1891" s="40"/>
      <c r="S1891" s="40"/>
      <c r="T1891" s="40"/>
      <c r="U1891" s="40"/>
      <c r="V1891" s="40"/>
      <c r="W1891" s="40"/>
    </row>
    <row r="1892">
      <c r="F1892" s="30"/>
      <c r="G1892" s="30"/>
      <c r="H1892" s="30"/>
      <c r="I1892" s="30"/>
      <c r="J1892" s="30"/>
      <c r="K1892" s="30"/>
      <c r="L1892" s="30"/>
      <c r="M1892" s="32"/>
      <c r="N1892" s="33"/>
      <c r="O1892" s="33"/>
      <c r="R1892" s="40"/>
      <c r="S1892" s="40"/>
      <c r="T1892" s="40"/>
      <c r="U1892" s="40"/>
      <c r="V1892" s="40"/>
      <c r="W1892" s="40"/>
    </row>
    <row r="1893">
      <c r="F1893" s="30"/>
      <c r="G1893" s="30"/>
      <c r="H1893" s="30"/>
      <c r="I1893" s="30"/>
      <c r="J1893" s="30"/>
      <c r="K1893" s="30"/>
      <c r="L1893" s="30"/>
      <c r="M1893" s="32"/>
      <c r="N1893" s="33"/>
      <c r="O1893" s="33"/>
      <c r="R1893" s="40"/>
      <c r="S1893" s="40"/>
      <c r="T1893" s="40"/>
      <c r="U1893" s="40"/>
      <c r="V1893" s="40"/>
      <c r="W1893" s="40"/>
    </row>
    <row r="1894">
      <c r="F1894" s="30"/>
      <c r="G1894" s="30"/>
      <c r="H1894" s="30"/>
      <c r="I1894" s="30"/>
      <c r="J1894" s="30"/>
      <c r="K1894" s="30"/>
      <c r="L1894" s="30"/>
      <c r="M1894" s="32"/>
      <c r="N1894" s="33"/>
      <c r="O1894" s="33"/>
      <c r="R1894" s="40"/>
      <c r="S1894" s="40"/>
      <c r="T1894" s="40"/>
      <c r="U1894" s="40"/>
      <c r="V1894" s="40"/>
      <c r="W1894" s="40"/>
    </row>
    <row r="1895">
      <c r="F1895" s="30"/>
      <c r="G1895" s="30"/>
      <c r="H1895" s="30"/>
      <c r="I1895" s="30"/>
      <c r="J1895" s="30"/>
      <c r="K1895" s="30"/>
      <c r="L1895" s="30"/>
      <c r="M1895" s="32"/>
      <c r="N1895" s="33"/>
      <c r="O1895" s="33"/>
      <c r="R1895" s="40"/>
      <c r="S1895" s="40"/>
      <c r="T1895" s="40"/>
      <c r="U1895" s="40"/>
      <c r="V1895" s="40"/>
      <c r="W1895" s="40"/>
    </row>
    <row r="1896">
      <c r="F1896" s="30"/>
      <c r="G1896" s="30"/>
      <c r="H1896" s="30"/>
      <c r="I1896" s="30"/>
      <c r="J1896" s="30"/>
      <c r="K1896" s="30"/>
      <c r="L1896" s="30"/>
      <c r="M1896" s="32"/>
      <c r="N1896" s="33"/>
      <c r="O1896" s="33"/>
      <c r="R1896" s="40"/>
      <c r="S1896" s="40"/>
      <c r="T1896" s="40"/>
      <c r="U1896" s="40"/>
      <c r="V1896" s="40"/>
      <c r="W1896" s="40"/>
    </row>
    <row r="1897">
      <c r="F1897" s="30"/>
      <c r="G1897" s="30"/>
      <c r="H1897" s="30"/>
      <c r="I1897" s="30"/>
      <c r="J1897" s="30"/>
      <c r="K1897" s="30"/>
      <c r="L1897" s="30"/>
      <c r="M1897" s="32"/>
      <c r="N1897" s="33"/>
      <c r="O1897" s="33"/>
      <c r="R1897" s="40"/>
      <c r="S1897" s="40"/>
      <c r="T1897" s="40"/>
      <c r="U1897" s="40"/>
      <c r="V1897" s="40"/>
      <c r="W1897" s="40"/>
    </row>
    <row r="1898">
      <c r="F1898" s="30"/>
      <c r="G1898" s="30"/>
      <c r="H1898" s="30"/>
      <c r="I1898" s="30"/>
      <c r="J1898" s="30"/>
      <c r="K1898" s="30"/>
      <c r="L1898" s="30"/>
      <c r="M1898" s="32"/>
      <c r="N1898" s="33"/>
      <c r="O1898" s="64"/>
      <c r="R1898" s="40"/>
      <c r="S1898" s="40"/>
      <c r="T1898" s="40"/>
      <c r="U1898" s="40"/>
      <c r="V1898" s="40"/>
      <c r="W1898" s="40"/>
    </row>
    <row r="1899">
      <c r="F1899" s="30"/>
      <c r="G1899" s="30"/>
      <c r="H1899" s="30"/>
      <c r="I1899" s="30"/>
      <c r="J1899" s="30"/>
      <c r="K1899" s="30"/>
      <c r="L1899" s="30"/>
      <c r="M1899" s="32"/>
      <c r="N1899" s="33"/>
      <c r="O1899" s="33"/>
      <c r="R1899" s="40"/>
      <c r="S1899" s="40"/>
      <c r="T1899" s="40"/>
      <c r="U1899" s="40"/>
      <c r="V1899" s="40"/>
      <c r="W1899" s="40"/>
    </row>
    <row r="1900">
      <c r="F1900" s="30"/>
      <c r="G1900" s="30"/>
      <c r="H1900" s="30"/>
      <c r="I1900" s="30"/>
      <c r="J1900" s="30"/>
      <c r="K1900" s="30"/>
      <c r="L1900" s="30"/>
      <c r="M1900" s="32"/>
      <c r="N1900" s="33"/>
      <c r="O1900" s="58"/>
      <c r="R1900" s="40"/>
      <c r="S1900" s="40"/>
      <c r="T1900" s="40"/>
      <c r="U1900" s="40"/>
      <c r="V1900" s="40"/>
      <c r="W1900" s="40"/>
    </row>
    <row r="1901">
      <c r="F1901" s="30"/>
      <c r="G1901" s="30"/>
      <c r="H1901" s="30"/>
      <c r="I1901" s="30"/>
      <c r="J1901" s="30"/>
      <c r="K1901" s="30"/>
      <c r="L1901" s="30"/>
      <c r="M1901" s="32"/>
      <c r="N1901" s="33"/>
      <c r="O1901" s="64"/>
      <c r="R1901" s="40"/>
      <c r="S1901" s="40"/>
      <c r="T1901" s="40"/>
      <c r="U1901" s="40"/>
      <c r="V1901" s="40"/>
      <c r="W1901" s="40"/>
    </row>
    <row r="1902">
      <c r="F1902" s="30"/>
      <c r="G1902" s="30"/>
      <c r="H1902" s="30"/>
      <c r="I1902" s="30"/>
      <c r="J1902" s="30"/>
      <c r="K1902" s="30"/>
      <c r="L1902" s="30"/>
      <c r="M1902" s="32"/>
      <c r="N1902" s="33"/>
      <c r="O1902" s="33"/>
      <c r="R1902" s="40"/>
      <c r="S1902" s="40"/>
      <c r="T1902" s="40"/>
      <c r="U1902" s="40"/>
      <c r="V1902" s="40"/>
      <c r="W1902" s="40"/>
    </row>
    <row r="1903">
      <c r="F1903" s="30"/>
      <c r="G1903" s="30"/>
      <c r="H1903" s="30"/>
      <c r="I1903" s="30"/>
      <c r="J1903" s="30"/>
      <c r="K1903" s="30"/>
      <c r="L1903" s="30"/>
      <c r="M1903" s="32"/>
      <c r="N1903" s="33"/>
      <c r="O1903" s="33"/>
      <c r="R1903" s="40"/>
      <c r="S1903" s="40"/>
      <c r="T1903" s="40"/>
      <c r="U1903" s="40"/>
      <c r="V1903" s="40"/>
      <c r="W1903" s="40"/>
    </row>
    <row r="1904">
      <c r="F1904" s="30"/>
      <c r="G1904" s="30"/>
      <c r="H1904" s="30"/>
      <c r="I1904" s="30"/>
      <c r="J1904" s="30"/>
      <c r="K1904" s="30"/>
      <c r="L1904" s="30"/>
      <c r="M1904" s="32"/>
      <c r="N1904" s="33"/>
      <c r="O1904" s="33"/>
      <c r="R1904" s="40"/>
      <c r="S1904" s="40"/>
      <c r="T1904" s="40"/>
      <c r="U1904" s="40"/>
      <c r="V1904" s="40"/>
      <c r="W1904" s="40"/>
    </row>
    <row r="1905">
      <c r="F1905" s="30"/>
      <c r="G1905" s="30"/>
      <c r="H1905" s="30"/>
      <c r="I1905" s="30"/>
      <c r="J1905" s="30"/>
      <c r="K1905" s="30"/>
      <c r="L1905" s="30"/>
      <c r="M1905" s="32"/>
      <c r="N1905" s="33"/>
      <c r="O1905" s="33"/>
      <c r="R1905" s="40"/>
      <c r="S1905" s="40"/>
      <c r="T1905" s="40"/>
      <c r="U1905" s="40"/>
      <c r="V1905" s="40"/>
      <c r="W1905" s="40"/>
    </row>
    <row r="1906">
      <c r="F1906" s="30"/>
      <c r="G1906" s="30"/>
      <c r="H1906" s="30"/>
      <c r="I1906" s="30"/>
      <c r="J1906" s="30"/>
      <c r="K1906" s="30"/>
      <c r="L1906" s="30"/>
      <c r="M1906" s="32"/>
      <c r="N1906" s="33"/>
      <c r="O1906" s="64"/>
      <c r="R1906" s="40"/>
      <c r="S1906" s="40"/>
      <c r="T1906" s="40"/>
      <c r="U1906" s="40"/>
      <c r="V1906" s="40"/>
      <c r="W1906" s="40"/>
    </row>
    <row r="1907">
      <c r="F1907" s="30"/>
      <c r="G1907" s="30"/>
      <c r="H1907" s="30"/>
      <c r="I1907" s="30"/>
      <c r="J1907" s="30"/>
      <c r="K1907" s="30"/>
      <c r="L1907" s="30"/>
      <c r="M1907" s="32"/>
      <c r="N1907" s="33"/>
      <c r="O1907" s="58"/>
      <c r="R1907" s="40"/>
      <c r="S1907" s="40"/>
      <c r="T1907" s="40"/>
      <c r="U1907" s="40"/>
      <c r="V1907" s="40"/>
      <c r="W1907" s="40"/>
    </row>
    <row r="1908">
      <c r="F1908" s="30"/>
      <c r="G1908" s="30"/>
      <c r="H1908" s="30"/>
      <c r="I1908" s="30"/>
      <c r="J1908" s="30"/>
      <c r="K1908" s="30"/>
      <c r="L1908" s="30"/>
      <c r="M1908" s="32"/>
      <c r="N1908" s="33"/>
      <c r="O1908" s="58"/>
      <c r="R1908" s="40"/>
      <c r="S1908" s="40"/>
      <c r="T1908" s="40"/>
      <c r="U1908" s="40"/>
      <c r="V1908" s="40"/>
      <c r="W1908" s="40"/>
    </row>
    <row r="1909">
      <c r="F1909" s="30"/>
      <c r="G1909" s="30"/>
      <c r="H1909" s="30"/>
      <c r="I1909" s="30"/>
      <c r="J1909" s="30"/>
      <c r="K1909" s="30"/>
      <c r="L1909" s="30"/>
      <c r="M1909" s="32"/>
      <c r="N1909" s="33"/>
      <c r="O1909" s="33"/>
      <c r="R1909" s="40"/>
      <c r="S1909" s="40"/>
      <c r="T1909" s="40"/>
      <c r="U1909" s="40"/>
      <c r="V1909" s="40"/>
      <c r="W1909" s="40"/>
    </row>
    <row r="1910">
      <c r="F1910" s="30"/>
      <c r="G1910" s="30"/>
      <c r="H1910" s="30"/>
      <c r="I1910" s="30"/>
      <c r="J1910" s="30"/>
      <c r="K1910" s="30"/>
      <c r="L1910" s="30"/>
      <c r="M1910" s="32"/>
      <c r="N1910" s="33"/>
      <c r="O1910" s="33"/>
      <c r="R1910" s="40"/>
      <c r="S1910" s="40"/>
      <c r="T1910" s="40"/>
      <c r="U1910" s="40"/>
      <c r="V1910" s="40"/>
      <c r="W1910" s="40"/>
    </row>
    <row r="1911">
      <c r="F1911" s="30"/>
      <c r="G1911" s="30"/>
      <c r="H1911" s="30"/>
      <c r="I1911" s="30"/>
      <c r="J1911" s="30"/>
      <c r="K1911" s="30"/>
      <c r="L1911" s="30"/>
      <c r="M1911" s="32"/>
      <c r="N1911" s="33"/>
      <c r="O1911" s="33"/>
      <c r="R1911" s="40"/>
      <c r="S1911" s="40"/>
      <c r="T1911" s="40"/>
      <c r="U1911" s="40"/>
      <c r="V1911" s="40"/>
      <c r="W1911" s="40"/>
    </row>
    <row r="1912">
      <c r="F1912" s="30"/>
      <c r="G1912" s="30"/>
      <c r="H1912" s="30"/>
      <c r="I1912" s="30"/>
      <c r="J1912" s="30"/>
      <c r="K1912" s="30"/>
      <c r="L1912" s="30"/>
      <c r="M1912" s="32"/>
      <c r="N1912" s="33"/>
      <c r="O1912" s="33"/>
      <c r="R1912" s="40"/>
      <c r="S1912" s="40"/>
      <c r="T1912" s="40"/>
      <c r="U1912" s="40"/>
      <c r="V1912" s="40"/>
      <c r="W1912" s="40"/>
    </row>
    <row r="1913">
      <c r="F1913" s="30"/>
      <c r="G1913" s="30"/>
      <c r="H1913" s="30"/>
      <c r="I1913" s="30"/>
      <c r="J1913" s="30"/>
      <c r="K1913" s="30"/>
      <c r="L1913" s="30"/>
      <c r="M1913" s="32"/>
      <c r="N1913" s="33"/>
      <c r="O1913" s="33"/>
      <c r="R1913" s="40"/>
      <c r="S1913" s="40"/>
      <c r="T1913" s="40"/>
      <c r="U1913" s="40"/>
      <c r="V1913" s="40"/>
      <c r="W1913" s="40"/>
    </row>
    <row r="1914">
      <c r="F1914" s="30"/>
      <c r="G1914" s="30"/>
      <c r="H1914" s="30"/>
      <c r="I1914" s="30"/>
      <c r="J1914" s="30"/>
      <c r="K1914" s="30"/>
      <c r="L1914" s="30"/>
      <c r="M1914" s="32"/>
      <c r="N1914" s="33"/>
      <c r="O1914" s="33"/>
      <c r="R1914" s="40"/>
      <c r="S1914" s="40"/>
      <c r="T1914" s="40"/>
      <c r="U1914" s="40"/>
      <c r="V1914" s="40"/>
      <c r="W1914" s="40"/>
    </row>
    <row r="1915">
      <c r="F1915" s="30"/>
      <c r="G1915" s="30"/>
      <c r="H1915" s="30"/>
      <c r="I1915" s="30"/>
      <c r="J1915" s="30"/>
      <c r="K1915" s="30"/>
      <c r="L1915" s="30"/>
      <c r="M1915" s="32"/>
      <c r="N1915" s="33"/>
      <c r="O1915" s="33"/>
      <c r="R1915" s="40"/>
      <c r="S1915" s="40"/>
      <c r="T1915" s="40"/>
      <c r="U1915" s="40"/>
      <c r="V1915" s="40"/>
      <c r="W1915" s="40"/>
    </row>
    <row r="1916">
      <c r="F1916" s="30"/>
      <c r="G1916" s="30"/>
      <c r="H1916" s="30"/>
      <c r="I1916" s="30"/>
      <c r="J1916" s="30"/>
      <c r="K1916" s="30"/>
      <c r="L1916" s="30"/>
      <c r="M1916" s="32"/>
      <c r="N1916" s="33"/>
      <c r="O1916" s="58"/>
      <c r="R1916" s="40"/>
      <c r="S1916" s="40"/>
      <c r="T1916" s="40"/>
      <c r="U1916" s="40"/>
      <c r="V1916" s="40"/>
      <c r="W1916" s="40"/>
    </row>
    <row r="1917">
      <c r="F1917" s="30"/>
      <c r="G1917" s="30"/>
      <c r="H1917" s="30"/>
      <c r="I1917" s="30"/>
      <c r="J1917" s="30"/>
      <c r="K1917" s="30"/>
      <c r="L1917" s="30"/>
      <c r="M1917" s="32"/>
      <c r="N1917" s="33"/>
      <c r="O1917" s="33"/>
      <c r="R1917" s="40"/>
      <c r="S1917" s="40"/>
      <c r="T1917" s="40"/>
      <c r="U1917" s="40"/>
      <c r="V1917" s="40"/>
      <c r="W1917" s="40"/>
    </row>
    <row r="1918">
      <c r="F1918" s="30"/>
      <c r="G1918" s="30"/>
      <c r="H1918" s="30"/>
      <c r="I1918" s="30"/>
      <c r="J1918" s="30"/>
      <c r="K1918" s="30"/>
      <c r="L1918" s="30"/>
      <c r="M1918" s="32"/>
      <c r="N1918" s="33"/>
      <c r="O1918" s="33"/>
      <c r="R1918" s="40"/>
      <c r="S1918" s="40"/>
      <c r="T1918" s="40"/>
      <c r="U1918" s="40"/>
      <c r="V1918" s="40"/>
      <c r="W1918" s="40"/>
    </row>
    <row r="1919">
      <c r="F1919" s="30"/>
      <c r="G1919" s="30"/>
      <c r="H1919" s="30"/>
      <c r="I1919" s="30"/>
      <c r="J1919" s="30"/>
      <c r="K1919" s="30"/>
      <c r="L1919" s="30"/>
      <c r="M1919" s="32"/>
      <c r="N1919" s="33"/>
      <c r="O1919" s="33"/>
      <c r="R1919" s="40"/>
      <c r="S1919" s="40"/>
      <c r="T1919" s="40"/>
      <c r="U1919" s="40"/>
      <c r="V1919" s="40"/>
      <c r="W1919" s="40"/>
    </row>
    <row r="1920">
      <c r="F1920" s="30"/>
      <c r="G1920" s="30"/>
      <c r="H1920" s="30"/>
      <c r="I1920" s="30"/>
      <c r="J1920" s="30"/>
      <c r="K1920" s="30"/>
      <c r="L1920" s="30"/>
      <c r="M1920" s="32"/>
      <c r="N1920" s="33"/>
      <c r="O1920" s="64"/>
      <c r="R1920" s="40"/>
      <c r="S1920" s="40"/>
      <c r="T1920" s="40"/>
      <c r="U1920" s="40"/>
      <c r="V1920" s="40"/>
      <c r="W1920" s="40"/>
    </row>
    <row r="1921">
      <c r="F1921" s="30"/>
      <c r="G1921" s="30"/>
      <c r="H1921" s="30"/>
      <c r="I1921" s="30"/>
      <c r="J1921" s="30"/>
      <c r="K1921" s="30"/>
      <c r="L1921" s="30"/>
      <c r="M1921" s="32"/>
      <c r="N1921" s="33"/>
      <c r="O1921" s="58"/>
      <c r="R1921" s="40"/>
      <c r="S1921" s="40"/>
      <c r="T1921" s="40"/>
      <c r="U1921" s="40"/>
      <c r="V1921" s="40"/>
      <c r="W1921" s="40"/>
    </row>
    <row r="1922">
      <c r="F1922" s="30"/>
      <c r="G1922" s="30"/>
      <c r="H1922" s="30"/>
      <c r="I1922" s="30"/>
      <c r="J1922" s="30"/>
      <c r="K1922" s="30"/>
      <c r="L1922" s="30"/>
      <c r="M1922" s="32"/>
      <c r="N1922" s="33"/>
      <c r="O1922" s="33"/>
      <c r="R1922" s="40"/>
      <c r="S1922" s="40"/>
      <c r="T1922" s="40"/>
      <c r="U1922" s="40"/>
      <c r="V1922" s="40"/>
      <c r="W1922" s="40"/>
    </row>
    <row r="1923">
      <c r="F1923" s="30"/>
      <c r="G1923" s="30"/>
      <c r="H1923" s="30"/>
      <c r="I1923" s="30"/>
      <c r="J1923" s="30"/>
      <c r="K1923" s="30"/>
      <c r="L1923" s="30"/>
      <c r="M1923" s="32"/>
      <c r="N1923" s="33"/>
      <c r="O1923" s="33"/>
      <c r="R1923" s="40"/>
      <c r="S1923" s="40"/>
      <c r="T1923" s="40"/>
      <c r="U1923" s="40"/>
      <c r="V1923" s="40"/>
      <c r="W1923" s="40"/>
    </row>
    <row r="1924">
      <c r="F1924" s="30"/>
      <c r="G1924" s="30"/>
      <c r="H1924" s="30"/>
      <c r="I1924" s="30"/>
      <c r="J1924" s="30"/>
      <c r="K1924" s="30"/>
      <c r="L1924" s="30"/>
      <c r="M1924" s="32"/>
      <c r="N1924" s="33"/>
      <c r="O1924" s="33"/>
      <c r="R1924" s="40"/>
      <c r="S1924" s="40"/>
      <c r="T1924" s="40"/>
      <c r="U1924" s="40"/>
      <c r="V1924" s="40"/>
      <c r="W1924" s="40"/>
    </row>
    <row r="1925">
      <c r="F1925" s="30"/>
      <c r="G1925" s="30"/>
      <c r="H1925" s="30"/>
      <c r="I1925" s="30"/>
      <c r="J1925" s="30"/>
      <c r="K1925" s="30"/>
      <c r="L1925" s="30"/>
      <c r="M1925" s="32"/>
      <c r="N1925" s="33"/>
      <c r="O1925" s="33"/>
      <c r="R1925" s="40"/>
      <c r="S1925" s="40"/>
      <c r="T1925" s="40"/>
      <c r="U1925" s="40"/>
      <c r="V1925" s="40"/>
      <c r="W1925" s="40"/>
    </row>
    <row r="1926">
      <c r="F1926" s="30"/>
      <c r="G1926" s="30"/>
      <c r="H1926" s="30"/>
      <c r="I1926" s="30"/>
      <c r="J1926" s="30"/>
      <c r="K1926" s="30"/>
      <c r="L1926" s="30"/>
      <c r="M1926" s="32"/>
      <c r="N1926" s="33"/>
      <c r="O1926" s="33"/>
      <c r="R1926" s="40"/>
      <c r="S1926" s="40"/>
      <c r="T1926" s="40"/>
      <c r="U1926" s="40"/>
      <c r="V1926" s="40"/>
      <c r="W1926" s="40"/>
    </row>
    <row r="1927">
      <c r="F1927" s="30"/>
      <c r="G1927" s="30"/>
      <c r="H1927" s="30"/>
      <c r="I1927" s="30"/>
      <c r="J1927" s="30"/>
      <c r="K1927" s="30"/>
      <c r="L1927" s="30"/>
      <c r="M1927" s="32"/>
      <c r="N1927" s="33"/>
      <c r="O1927" s="64"/>
      <c r="R1927" s="40"/>
      <c r="S1927" s="40"/>
      <c r="T1927" s="40"/>
      <c r="U1927" s="40"/>
      <c r="V1927" s="40"/>
      <c r="W1927" s="40"/>
    </row>
    <row r="1928">
      <c r="F1928" s="30"/>
      <c r="G1928" s="30"/>
      <c r="H1928" s="30"/>
      <c r="I1928" s="30"/>
      <c r="J1928" s="30"/>
      <c r="K1928" s="30"/>
      <c r="L1928" s="30"/>
      <c r="M1928" s="32"/>
      <c r="N1928" s="33"/>
      <c r="O1928" s="64"/>
      <c r="R1928" s="40"/>
      <c r="S1928" s="40"/>
      <c r="T1928" s="40"/>
      <c r="U1928" s="40"/>
      <c r="V1928" s="40"/>
      <c r="W1928" s="40"/>
    </row>
    <row r="1929">
      <c r="F1929" s="30"/>
      <c r="G1929" s="30"/>
      <c r="H1929" s="30"/>
      <c r="I1929" s="30"/>
      <c r="J1929" s="30"/>
      <c r="K1929" s="30"/>
      <c r="L1929" s="30"/>
      <c r="M1929" s="32"/>
      <c r="N1929" s="33"/>
      <c r="O1929" s="64"/>
      <c r="R1929" s="40"/>
      <c r="S1929" s="40"/>
      <c r="T1929" s="40"/>
      <c r="U1929" s="40"/>
      <c r="V1929" s="40"/>
      <c r="W1929" s="40"/>
    </row>
    <row r="1930">
      <c r="F1930" s="30"/>
      <c r="G1930" s="30"/>
      <c r="H1930" s="30"/>
      <c r="I1930" s="30"/>
      <c r="J1930" s="30"/>
      <c r="K1930" s="30"/>
      <c r="L1930" s="30"/>
      <c r="M1930" s="32"/>
      <c r="N1930" s="33"/>
      <c r="O1930" s="33"/>
      <c r="R1930" s="40"/>
      <c r="S1930" s="40"/>
      <c r="T1930" s="40"/>
      <c r="U1930" s="40"/>
      <c r="V1930" s="40"/>
      <c r="W1930" s="40"/>
    </row>
    <row r="1931">
      <c r="F1931" s="30"/>
      <c r="G1931" s="30"/>
      <c r="H1931" s="30"/>
      <c r="I1931" s="30"/>
      <c r="J1931" s="30"/>
      <c r="K1931" s="30"/>
      <c r="L1931" s="30"/>
      <c r="M1931" s="32"/>
      <c r="N1931" s="33"/>
      <c r="O1931" s="33"/>
      <c r="R1931" s="40"/>
      <c r="S1931" s="40"/>
      <c r="T1931" s="40"/>
      <c r="U1931" s="40"/>
      <c r="V1931" s="40"/>
      <c r="W1931" s="40"/>
    </row>
    <row r="1932">
      <c r="F1932" s="30"/>
      <c r="G1932" s="30"/>
      <c r="H1932" s="30"/>
      <c r="I1932" s="30"/>
      <c r="J1932" s="30"/>
      <c r="K1932" s="30"/>
      <c r="L1932" s="30"/>
      <c r="M1932" s="32"/>
      <c r="N1932" s="33"/>
      <c r="O1932" s="33"/>
      <c r="R1932" s="40"/>
      <c r="S1932" s="40"/>
      <c r="T1932" s="40"/>
      <c r="U1932" s="40"/>
      <c r="V1932" s="40"/>
      <c r="W1932" s="40"/>
    </row>
    <row r="1933">
      <c r="F1933" s="30"/>
      <c r="G1933" s="30"/>
      <c r="H1933" s="30"/>
      <c r="I1933" s="30"/>
      <c r="J1933" s="30"/>
      <c r="K1933" s="30"/>
      <c r="L1933" s="30"/>
      <c r="M1933" s="32"/>
      <c r="N1933" s="33"/>
      <c r="O1933" s="33"/>
      <c r="R1933" s="40"/>
      <c r="S1933" s="40"/>
      <c r="T1933" s="40"/>
      <c r="U1933" s="40"/>
      <c r="V1933" s="40"/>
      <c r="W1933" s="40"/>
    </row>
    <row r="1934">
      <c r="F1934" s="30"/>
      <c r="G1934" s="30"/>
      <c r="H1934" s="30"/>
      <c r="I1934" s="30"/>
      <c r="J1934" s="30"/>
      <c r="K1934" s="30"/>
      <c r="L1934" s="30"/>
      <c r="M1934" s="32"/>
      <c r="N1934" s="33"/>
      <c r="O1934" s="33"/>
      <c r="R1934" s="40"/>
      <c r="S1934" s="40"/>
      <c r="T1934" s="40"/>
      <c r="U1934" s="40"/>
      <c r="V1934" s="40"/>
      <c r="W1934" s="40"/>
    </row>
    <row r="1935">
      <c r="F1935" s="30"/>
      <c r="G1935" s="30"/>
      <c r="H1935" s="30"/>
      <c r="I1935" s="30"/>
      <c r="J1935" s="30"/>
      <c r="K1935" s="30"/>
      <c r="L1935" s="30"/>
      <c r="M1935" s="32"/>
      <c r="N1935" s="33"/>
      <c r="O1935" s="64"/>
      <c r="R1935" s="40"/>
      <c r="S1935" s="40"/>
      <c r="T1935" s="40"/>
      <c r="U1935" s="40"/>
      <c r="V1935" s="40"/>
      <c r="W1935" s="40"/>
    </row>
    <row r="1936">
      <c r="F1936" s="30"/>
      <c r="G1936" s="30"/>
      <c r="H1936" s="30"/>
      <c r="I1936" s="30"/>
      <c r="J1936" s="30"/>
      <c r="K1936" s="30"/>
      <c r="L1936" s="30"/>
      <c r="M1936" s="32"/>
      <c r="N1936" s="33"/>
      <c r="O1936" s="33"/>
      <c r="R1936" s="40"/>
      <c r="S1936" s="40"/>
      <c r="T1936" s="40"/>
      <c r="U1936" s="40"/>
      <c r="V1936" s="40"/>
      <c r="W1936" s="40"/>
    </row>
    <row r="1937">
      <c r="F1937" s="30"/>
      <c r="G1937" s="30"/>
      <c r="H1937" s="30"/>
      <c r="I1937" s="30"/>
      <c r="J1937" s="30"/>
      <c r="K1937" s="30"/>
      <c r="L1937" s="30"/>
      <c r="M1937" s="32"/>
      <c r="N1937" s="33"/>
      <c r="O1937" s="33"/>
      <c r="R1937" s="40"/>
      <c r="S1937" s="40"/>
      <c r="T1937" s="40"/>
      <c r="U1937" s="40"/>
      <c r="V1937" s="40"/>
      <c r="W1937" s="40"/>
    </row>
    <row r="1938">
      <c r="F1938" s="30"/>
      <c r="G1938" s="30"/>
      <c r="H1938" s="30"/>
      <c r="I1938" s="30"/>
      <c r="J1938" s="30"/>
      <c r="K1938" s="30"/>
      <c r="L1938" s="30"/>
      <c r="M1938" s="32"/>
      <c r="N1938" s="33"/>
      <c r="O1938" s="33"/>
      <c r="R1938" s="40"/>
      <c r="S1938" s="40"/>
      <c r="T1938" s="40"/>
      <c r="U1938" s="40"/>
      <c r="V1938" s="40"/>
      <c r="W1938" s="40"/>
    </row>
    <row r="1939">
      <c r="F1939" s="30"/>
      <c r="G1939" s="30"/>
      <c r="H1939" s="30"/>
      <c r="I1939" s="30"/>
      <c r="J1939" s="30"/>
      <c r="K1939" s="30"/>
      <c r="L1939" s="30"/>
      <c r="M1939" s="32"/>
      <c r="N1939" s="33"/>
      <c r="O1939" s="33"/>
      <c r="R1939" s="40"/>
      <c r="S1939" s="40"/>
      <c r="T1939" s="40"/>
      <c r="U1939" s="40"/>
      <c r="V1939" s="40"/>
      <c r="W1939" s="40"/>
    </row>
    <row r="1940">
      <c r="F1940" s="30"/>
      <c r="G1940" s="30"/>
      <c r="H1940" s="30"/>
      <c r="I1940" s="30"/>
      <c r="J1940" s="30"/>
      <c r="K1940" s="30"/>
      <c r="L1940" s="30"/>
      <c r="M1940" s="32"/>
      <c r="N1940" s="33"/>
      <c r="O1940" s="33"/>
      <c r="R1940" s="40"/>
      <c r="S1940" s="40"/>
      <c r="T1940" s="40"/>
      <c r="U1940" s="40"/>
      <c r="V1940" s="40"/>
      <c r="W1940" s="40"/>
    </row>
    <row r="1941">
      <c r="F1941" s="30"/>
      <c r="G1941" s="30"/>
      <c r="H1941" s="30"/>
      <c r="I1941" s="30"/>
      <c r="J1941" s="30"/>
      <c r="K1941" s="30"/>
      <c r="L1941" s="30"/>
      <c r="M1941" s="32"/>
      <c r="N1941" s="33"/>
      <c r="O1941" s="33"/>
      <c r="R1941" s="40"/>
      <c r="S1941" s="40"/>
      <c r="T1941" s="40"/>
      <c r="U1941" s="40"/>
      <c r="V1941" s="40"/>
      <c r="W1941" s="40"/>
    </row>
    <row r="1942">
      <c r="F1942" s="30"/>
      <c r="G1942" s="30"/>
      <c r="H1942" s="30"/>
      <c r="I1942" s="30"/>
      <c r="J1942" s="30"/>
      <c r="K1942" s="30"/>
      <c r="L1942" s="30"/>
      <c r="M1942" s="32"/>
      <c r="N1942" s="33"/>
      <c r="O1942" s="33"/>
      <c r="R1942" s="40"/>
      <c r="S1942" s="40"/>
      <c r="T1942" s="40"/>
      <c r="U1942" s="40"/>
      <c r="V1942" s="40"/>
      <c r="W1942" s="40"/>
    </row>
    <row r="1943">
      <c r="F1943" s="30"/>
      <c r="G1943" s="30"/>
      <c r="H1943" s="30"/>
      <c r="I1943" s="30"/>
      <c r="J1943" s="30"/>
      <c r="K1943" s="30"/>
      <c r="L1943" s="30"/>
      <c r="M1943" s="32"/>
      <c r="N1943" s="33"/>
      <c r="O1943" s="58"/>
      <c r="R1943" s="40"/>
      <c r="S1943" s="40"/>
      <c r="T1943" s="40"/>
      <c r="U1943" s="40"/>
      <c r="V1943" s="40"/>
      <c r="W1943" s="40"/>
    </row>
    <row r="1944">
      <c r="F1944" s="30"/>
      <c r="G1944" s="30"/>
      <c r="H1944" s="30"/>
      <c r="I1944" s="30"/>
      <c r="J1944" s="30"/>
      <c r="K1944" s="30"/>
      <c r="L1944" s="30"/>
      <c r="M1944" s="32"/>
      <c r="N1944" s="33"/>
      <c r="O1944" s="33"/>
      <c r="R1944" s="40"/>
      <c r="S1944" s="40"/>
      <c r="T1944" s="40"/>
      <c r="U1944" s="40"/>
      <c r="V1944" s="40"/>
      <c r="W1944" s="40"/>
    </row>
    <row r="1945">
      <c r="F1945" s="30"/>
      <c r="G1945" s="30"/>
      <c r="H1945" s="30"/>
      <c r="I1945" s="30"/>
      <c r="J1945" s="30"/>
      <c r="K1945" s="30"/>
      <c r="L1945" s="30"/>
      <c r="M1945" s="32"/>
      <c r="N1945" s="33"/>
      <c r="O1945" s="33"/>
      <c r="R1945" s="40"/>
      <c r="S1945" s="40"/>
      <c r="T1945" s="40"/>
      <c r="U1945" s="40"/>
      <c r="V1945" s="40"/>
      <c r="W1945" s="40"/>
    </row>
    <row r="1946">
      <c r="F1946" s="30"/>
      <c r="G1946" s="30"/>
      <c r="H1946" s="30"/>
      <c r="I1946" s="30"/>
      <c r="J1946" s="30"/>
      <c r="K1946" s="30"/>
      <c r="L1946" s="30"/>
      <c r="M1946" s="32"/>
      <c r="N1946" s="33"/>
      <c r="O1946" s="33"/>
      <c r="R1946" s="40"/>
      <c r="S1946" s="40"/>
      <c r="T1946" s="40"/>
      <c r="U1946" s="40"/>
      <c r="V1946" s="40"/>
      <c r="W1946" s="40"/>
    </row>
    <row r="1947">
      <c r="F1947" s="30"/>
      <c r="G1947" s="30"/>
      <c r="H1947" s="30"/>
      <c r="I1947" s="30"/>
      <c r="J1947" s="30"/>
      <c r="K1947" s="30"/>
      <c r="L1947" s="30"/>
      <c r="M1947" s="32"/>
      <c r="N1947" s="33"/>
      <c r="O1947" s="64"/>
      <c r="R1947" s="40"/>
      <c r="S1947" s="40"/>
      <c r="T1947" s="40"/>
      <c r="U1947" s="40"/>
      <c r="V1947" s="40"/>
      <c r="W1947" s="40"/>
    </row>
    <row r="1948">
      <c r="F1948" s="30"/>
      <c r="G1948" s="30"/>
      <c r="H1948" s="30"/>
      <c r="I1948" s="30"/>
      <c r="J1948" s="30"/>
      <c r="K1948" s="30"/>
      <c r="L1948" s="30"/>
      <c r="M1948" s="32"/>
      <c r="N1948" s="33"/>
      <c r="O1948" s="33"/>
      <c r="R1948" s="40"/>
      <c r="S1948" s="40"/>
      <c r="T1948" s="40"/>
      <c r="U1948" s="40"/>
      <c r="V1948" s="40"/>
      <c r="W1948" s="40"/>
    </row>
    <row r="1949">
      <c r="F1949" s="30"/>
      <c r="G1949" s="30"/>
      <c r="H1949" s="30"/>
      <c r="I1949" s="30"/>
      <c r="J1949" s="30"/>
      <c r="K1949" s="30"/>
      <c r="L1949" s="30"/>
      <c r="M1949" s="32"/>
      <c r="N1949" s="33"/>
      <c r="O1949" s="33"/>
      <c r="R1949" s="40"/>
      <c r="S1949" s="40"/>
      <c r="T1949" s="40"/>
      <c r="U1949" s="40"/>
      <c r="V1949" s="40"/>
      <c r="W1949" s="40"/>
    </row>
    <row r="1950">
      <c r="F1950" s="30"/>
      <c r="G1950" s="30"/>
      <c r="H1950" s="30"/>
      <c r="I1950" s="30"/>
      <c r="J1950" s="30"/>
      <c r="K1950" s="30"/>
      <c r="L1950" s="30"/>
      <c r="M1950" s="32"/>
      <c r="N1950" s="33"/>
      <c r="O1950" s="33"/>
      <c r="R1950" s="40"/>
      <c r="S1950" s="40"/>
      <c r="T1950" s="40"/>
      <c r="U1950" s="40"/>
      <c r="V1950" s="40"/>
      <c r="W1950" s="40"/>
    </row>
    <row r="1951">
      <c r="F1951" s="30"/>
      <c r="G1951" s="30"/>
      <c r="H1951" s="30"/>
      <c r="I1951" s="30"/>
      <c r="J1951" s="30"/>
      <c r="K1951" s="30"/>
      <c r="L1951" s="30"/>
      <c r="M1951" s="32"/>
      <c r="N1951" s="33"/>
      <c r="O1951" s="33"/>
      <c r="R1951" s="40"/>
      <c r="S1951" s="40"/>
      <c r="T1951" s="40"/>
      <c r="U1951" s="40"/>
      <c r="V1951" s="40"/>
      <c r="W1951" s="40"/>
    </row>
    <row r="1952">
      <c r="F1952" s="30"/>
      <c r="G1952" s="30"/>
      <c r="H1952" s="30"/>
      <c r="I1952" s="30"/>
      <c r="J1952" s="30"/>
      <c r="K1952" s="30"/>
      <c r="L1952" s="30"/>
      <c r="M1952" s="32"/>
      <c r="N1952" s="33"/>
      <c r="O1952" s="33"/>
      <c r="R1952" s="40"/>
      <c r="S1952" s="40"/>
      <c r="T1952" s="40"/>
      <c r="U1952" s="40"/>
      <c r="V1952" s="40"/>
      <c r="W1952" s="40"/>
    </row>
    <row r="1953">
      <c r="F1953" s="30"/>
      <c r="G1953" s="30"/>
      <c r="H1953" s="30"/>
      <c r="I1953" s="30"/>
      <c r="J1953" s="30"/>
      <c r="K1953" s="30"/>
      <c r="L1953" s="30"/>
      <c r="M1953" s="32"/>
      <c r="N1953" s="33"/>
      <c r="O1953" s="33"/>
      <c r="R1953" s="40"/>
      <c r="S1953" s="40"/>
      <c r="T1953" s="40"/>
      <c r="U1953" s="40"/>
      <c r="V1953" s="40"/>
      <c r="W1953" s="40"/>
    </row>
    <row r="1954">
      <c r="F1954" s="30"/>
      <c r="G1954" s="30"/>
      <c r="H1954" s="30"/>
      <c r="I1954" s="30"/>
      <c r="J1954" s="30"/>
      <c r="K1954" s="30"/>
      <c r="L1954" s="30"/>
      <c r="M1954" s="32"/>
      <c r="N1954" s="33"/>
      <c r="O1954" s="33"/>
      <c r="R1954" s="40"/>
      <c r="S1954" s="40"/>
      <c r="T1954" s="40"/>
      <c r="U1954" s="40"/>
      <c r="V1954" s="40"/>
      <c r="W1954" s="40"/>
    </row>
    <row r="1955">
      <c r="F1955" s="30"/>
      <c r="G1955" s="30"/>
      <c r="H1955" s="30"/>
      <c r="I1955" s="30"/>
      <c r="J1955" s="30"/>
      <c r="K1955" s="30"/>
      <c r="L1955" s="30"/>
      <c r="M1955" s="32"/>
      <c r="N1955" s="33"/>
      <c r="O1955" s="33"/>
      <c r="R1955" s="40"/>
      <c r="S1955" s="40"/>
      <c r="T1955" s="40"/>
      <c r="U1955" s="40"/>
      <c r="V1955" s="40"/>
      <c r="W1955" s="40"/>
    </row>
    <row r="1956">
      <c r="F1956" s="30"/>
      <c r="G1956" s="30"/>
      <c r="H1956" s="30"/>
      <c r="I1956" s="30"/>
      <c r="J1956" s="30"/>
      <c r="K1956" s="30"/>
      <c r="L1956" s="30"/>
      <c r="M1956" s="32"/>
      <c r="N1956" s="33"/>
      <c r="O1956" s="64"/>
      <c r="R1956" s="40"/>
      <c r="S1956" s="40"/>
      <c r="T1956" s="40"/>
      <c r="U1956" s="40"/>
      <c r="V1956" s="40"/>
      <c r="W1956" s="40"/>
    </row>
    <row r="1957">
      <c r="F1957" s="30"/>
      <c r="G1957" s="30"/>
      <c r="H1957" s="30"/>
      <c r="I1957" s="30"/>
      <c r="J1957" s="30"/>
      <c r="K1957" s="30"/>
      <c r="L1957" s="30"/>
      <c r="M1957" s="32"/>
      <c r="N1957" s="33"/>
      <c r="O1957" s="33"/>
      <c r="R1957" s="40"/>
      <c r="S1957" s="40"/>
      <c r="T1957" s="40"/>
      <c r="U1957" s="40"/>
      <c r="V1957" s="40"/>
      <c r="W1957" s="40"/>
    </row>
    <row r="1958">
      <c r="F1958" s="30"/>
      <c r="G1958" s="30"/>
      <c r="H1958" s="30"/>
      <c r="I1958" s="30"/>
      <c r="J1958" s="30"/>
      <c r="K1958" s="30"/>
      <c r="L1958" s="30"/>
      <c r="M1958" s="32"/>
      <c r="N1958" s="33"/>
      <c r="O1958" s="33"/>
      <c r="R1958" s="40"/>
      <c r="S1958" s="40"/>
      <c r="T1958" s="40"/>
      <c r="U1958" s="40"/>
      <c r="V1958" s="40"/>
      <c r="W1958" s="40"/>
    </row>
    <row r="1959">
      <c r="F1959" s="30"/>
      <c r="G1959" s="30"/>
      <c r="H1959" s="30"/>
      <c r="I1959" s="30"/>
      <c r="J1959" s="30"/>
      <c r="K1959" s="30"/>
      <c r="L1959" s="30"/>
      <c r="M1959" s="32"/>
      <c r="N1959" s="33"/>
      <c r="O1959" s="33"/>
      <c r="R1959" s="40"/>
      <c r="S1959" s="40"/>
      <c r="T1959" s="40"/>
      <c r="U1959" s="40"/>
      <c r="V1959" s="40"/>
      <c r="W1959" s="40"/>
    </row>
    <row r="1960">
      <c r="F1960" s="30"/>
      <c r="G1960" s="30"/>
      <c r="H1960" s="30"/>
      <c r="I1960" s="30"/>
      <c r="J1960" s="30"/>
      <c r="K1960" s="30"/>
      <c r="L1960" s="30"/>
      <c r="M1960" s="32"/>
      <c r="N1960" s="33"/>
      <c r="O1960" s="33"/>
      <c r="R1960" s="40"/>
      <c r="S1960" s="40"/>
      <c r="T1960" s="40"/>
      <c r="U1960" s="40"/>
      <c r="V1960" s="40"/>
      <c r="W1960" s="40"/>
    </row>
    <row r="1961">
      <c r="F1961" s="30"/>
      <c r="G1961" s="30"/>
      <c r="H1961" s="30"/>
      <c r="I1961" s="30"/>
      <c r="J1961" s="30"/>
      <c r="K1961" s="30"/>
      <c r="L1961" s="30"/>
      <c r="M1961" s="32"/>
      <c r="N1961" s="33"/>
      <c r="O1961" s="33"/>
      <c r="R1961" s="40"/>
      <c r="S1961" s="40"/>
      <c r="T1961" s="40"/>
      <c r="U1961" s="40"/>
      <c r="V1961" s="40"/>
      <c r="W1961" s="40"/>
    </row>
    <row r="1962">
      <c r="F1962" s="30"/>
      <c r="G1962" s="30"/>
      <c r="H1962" s="30"/>
      <c r="I1962" s="30"/>
      <c r="J1962" s="30"/>
      <c r="K1962" s="30"/>
      <c r="L1962" s="30"/>
      <c r="M1962" s="32"/>
      <c r="N1962" s="33"/>
      <c r="O1962" s="33"/>
      <c r="R1962" s="40"/>
      <c r="S1962" s="40"/>
      <c r="T1962" s="40"/>
      <c r="U1962" s="40"/>
      <c r="V1962" s="40"/>
      <c r="W1962" s="40"/>
    </row>
    <row r="1963">
      <c r="F1963" s="30"/>
      <c r="G1963" s="30"/>
      <c r="H1963" s="30"/>
      <c r="I1963" s="30"/>
      <c r="J1963" s="30"/>
      <c r="K1963" s="30"/>
      <c r="L1963" s="30"/>
      <c r="M1963" s="32"/>
      <c r="N1963" s="33"/>
      <c r="O1963" s="33"/>
      <c r="R1963" s="40"/>
      <c r="S1963" s="40"/>
      <c r="T1963" s="40"/>
      <c r="U1963" s="40"/>
      <c r="V1963" s="40"/>
      <c r="W1963" s="40"/>
    </row>
    <row r="1964">
      <c r="F1964" s="30"/>
      <c r="G1964" s="30"/>
      <c r="H1964" s="30"/>
      <c r="I1964" s="30"/>
      <c r="J1964" s="30"/>
      <c r="K1964" s="30"/>
      <c r="L1964" s="30"/>
      <c r="M1964" s="32"/>
      <c r="N1964" s="33"/>
      <c r="O1964" s="64"/>
      <c r="R1964" s="40"/>
      <c r="S1964" s="40"/>
      <c r="T1964" s="40"/>
      <c r="U1964" s="40"/>
      <c r="V1964" s="40"/>
      <c r="W1964" s="40"/>
    </row>
    <row r="1965">
      <c r="F1965" s="30"/>
      <c r="G1965" s="30"/>
      <c r="H1965" s="30"/>
      <c r="I1965" s="30"/>
      <c r="J1965" s="30"/>
      <c r="K1965" s="30"/>
      <c r="L1965" s="30"/>
      <c r="M1965" s="32"/>
      <c r="N1965" s="33"/>
      <c r="O1965" s="33"/>
      <c r="R1965" s="40"/>
      <c r="S1965" s="40"/>
      <c r="T1965" s="40"/>
      <c r="U1965" s="40"/>
      <c r="V1965" s="40"/>
      <c r="W1965" s="40"/>
    </row>
    <row r="1966">
      <c r="F1966" s="30"/>
      <c r="G1966" s="30"/>
      <c r="H1966" s="30"/>
      <c r="I1966" s="30"/>
      <c r="J1966" s="30"/>
      <c r="K1966" s="30"/>
      <c r="L1966" s="30"/>
      <c r="M1966" s="32"/>
      <c r="N1966" s="33"/>
      <c r="O1966" s="33"/>
      <c r="R1966" s="40"/>
      <c r="S1966" s="40"/>
      <c r="T1966" s="40"/>
      <c r="U1966" s="40"/>
      <c r="V1966" s="40"/>
      <c r="W1966" s="40"/>
    </row>
    <row r="1967">
      <c r="F1967" s="30"/>
      <c r="G1967" s="30"/>
      <c r="H1967" s="30"/>
      <c r="I1967" s="30"/>
      <c r="J1967" s="30"/>
      <c r="K1967" s="30"/>
      <c r="L1967" s="30"/>
      <c r="M1967" s="32"/>
      <c r="N1967" s="33"/>
      <c r="O1967" s="33"/>
      <c r="R1967" s="40"/>
      <c r="S1967" s="40"/>
      <c r="T1967" s="40"/>
      <c r="U1967" s="40"/>
      <c r="V1967" s="40"/>
      <c r="W1967" s="40"/>
    </row>
    <row r="1968">
      <c r="F1968" s="30"/>
      <c r="G1968" s="30"/>
      <c r="H1968" s="30"/>
      <c r="I1968" s="30"/>
      <c r="J1968" s="30"/>
      <c r="K1968" s="30"/>
      <c r="L1968" s="30"/>
      <c r="M1968" s="32"/>
      <c r="N1968" s="33"/>
      <c r="O1968" s="58"/>
      <c r="R1968" s="40"/>
      <c r="S1968" s="40"/>
      <c r="T1968" s="40"/>
      <c r="U1968" s="40"/>
      <c r="V1968" s="40"/>
      <c r="W1968" s="40"/>
    </row>
    <row r="1969">
      <c r="F1969" s="30"/>
      <c r="G1969" s="30"/>
      <c r="H1969" s="30"/>
      <c r="I1969" s="30"/>
      <c r="J1969" s="30"/>
      <c r="K1969" s="30"/>
      <c r="L1969" s="30"/>
      <c r="M1969" s="32"/>
      <c r="N1969" s="33"/>
      <c r="O1969" s="33"/>
      <c r="R1969" s="40"/>
      <c r="S1969" s="40"/>
      <c r="T1969" s="40"/>
      <c r="U1969" s="40"/>
      <c r="V1969" s="40"/>
      <c r="W1969" s="40"/>
    </row>
    <row r="1970">
      <c r="F1970" s="30"/>
      <c r="G1970" s="30"/>
      <c r="H1970" s="30"/>
      <c r="I1970" s="30"/>
      <c r="J1970" s="30"/>
      <c r="K1970" s="30"/>
      <c r="L1970" s="30"/>
      <c r="M1970" s="32"/>
      <c r="N1970" s="33"/>
      <c r="O1970" s="33"/>
      <c r="R1970" s="40"/>
      <c r="S1970" s="40"/>
      <c r="T1970" s="40"/>
      <c r="U1970" s="40"/>
      <c r="V1970" s="40"/>
      <c r="W1970" s="40"/>
    </row>
    <row r="1971">
      <c r="F1971" s="30"/>
      <c r="G1971" s="30"/>
      <c r="H1971" s="30"/>
      <c r="I1971" s="30"/>
      <c r="J1971" s="30"/>
      <c r="K1971" s="30"/>
      <c r="L1971" s="30"/>
      <c r="M1971" s="32"/>
      <c r="N1971" s="33"/>
      <c r="O1971" s="58"/>
      <c r="R1971" s="40"/>
      <c r="S1971" s="40"/>
      <c r="T1971" s="40"/>
      <c r="U1971" s="40"/>
      <c r="V1971" s="40"/>
      <c r="W1971" s="40"/>
    </row>
    <row r="1972">
      <c r="F1972" s="30"/>
      <c r="G1972" s="30"/>
      <c r="H1972" s="30"/>
      <c r="I1972" s="30"/>
      <c r="J1972" s="30"/>
      <c r="K1972" s="30"/>
      <c r="L1972" s="30"/>
      <c r="M1972" s="32"/>
      <c r="N1972" s="33"/>
      <c r="O1972" s="58"/>
      <c r="R1972" s="40"/>
      <c r="S1972" s="40"/>
      <c r="T1972" s="40"/>
      <c r="U1972" s="40"/>
      <c r="V1972" s="40"/>
      <c r="W1972" s="40"/>
    </row>
    <row r="1973">
      <c r="F1973" s="30"/>
      <c r="G1973" s="30"/>
      <c r="H1973" s="30"/>
      <c r="I1973" s="30"/>
      <c r="J1973" s="30"/>
      <c r="K1973" s="30"/>
      <c r="L1973" s="30"/>
      <c r="M1973" s="32"/>
      <c r="N1973" s="33"/>
      <c r="O1973" s="33"/>
      <c r="R1973" s="40"/>
      <c r="S1973" s="40"/>
      <c r="T1973" s="40"/>
      <c r="U1973" s="40"/>
      <c r="V1973" s="40"/>
      <c r="W1973" s="40"/>
    </row>
    <row r="1974">
      <c r="F1974" s="30"/>
      <c r="G1974" s="30"/>
      <c r="H1974" s="30"/>
      <c r="I1974" s="30"/>
      <c r="J1974" s="30"/>
      <c r="K1974" s="30"/>
      <c r="L1974" s="30"/>
      <c r="M1974" s="32"/>
      <c r="N1974" s="33"/>
      <c r="O1974" s="33"/>
      <c r="R1974" s="40"/>
      <c r="S1974" s="40"/>
      <c r="T1974" s="40"/>
      <c r="U1974" s="40"/>
      <c r="V1974" s="40"/>
      <c r="W1974" s="40"/>
    </row>
    <row r="1975">
      <c r="F1975" s="30"/>
      <c r="G1975" s="30"/>
      <c r="H1975" s="30"/>
      <c r="I1975" s="30"/>
      <c r="J1975" s="30"/>
      <c r="K1975" s="30"/>
      <c r="L1975" s="30"/>
      <c r="M1975" s="32"/>
      <c r="N1975" s="33"/>
      <c r="O1975" s="33"/>
      <c r="R1975" s="40"/>
      <c r="S1975" s="40"/>
      <c r="T1975" s="40"/>
      <c r="U1975" s="40"/>
      <c r="V1975" s="40"/>
      <c r="W1975" s="40"/>
    </row>
    <row r="1976">
      <c r="F1976" s="30"/>
      <c r="G1976" s="30"/>
      <c r="H1976" s="30"/>
      <c r="I1976" s="30"/>
      <c r="J1976" s="30"/>
      <c r="K1976" s="30"/>
      <c r="L1976" s="30"/>
      <c r="M1976" s="32"/>
      <c r="N1976" s="33"/>
      <c r="O1976" s="58"/>
      <c r="R1976" s="40"/>
      <c r="S1976" s="40"/>
      <c r="T1976" s="40"/>
      <c r="U1976" s="40"/>
      <c r="V1976" s="40"/>
      <c r="W1976" s="40"/>
    </row>
    <row r="1977">
      <c r="F1977" s="30"/>
      <c r="G1977" s="30"/>
      <c r="H1977" s="30"/>
      <c r="I1977" s="30"/>
      <c r="J1977" s="30"/>
      <c r="K1977" s="30"/>
      <c r="L1977" s="30"/>
      <c r="M1977" s="32"/>
      <c r="N1977" s="33"/>
      <c r="O1977" s="33"/>
      <c r="R1977" s="40"/>
      <c r="S1977" s="40"/>
      <c r="T1977" s="40"/>
      <c r="U1977" s="40"/>
      <c r="V1977" s="40"/>
      <c r="W1977" s="40"/>
    </row>
    <row r="1978">
      <c r="F1978" s="30"/>
      <c r="G1978" s="30"/>
      <c r="H1978" s="30"/>
      <c r="I1978" s="30"/>
      <c r="J1978" s="30"/>
      <c r="K1978" s="30"/>
      <c r="L1978" s="30"/>
      <c r="M1978" s="32"/>
      <c r="N1978" s="33"/>
      <c r="O1978" s="33"/>
      <c r="R1978" s="40"/>
      <c r="S1978" s="40"/>
      <c r="T1978" s="40"/>
      <c r="U1978" s="40"/>
      <c r="V1978" s="40"/>
      <c r="W1978" s="40"/>
    </row>
    <row r="1979">
      <c r="F1979" s="30"/>
      <c r="G1979" s="30"/>
      <c r="H1979" s="30"/>
      <c r="I1979" s="30"/>
      <c r="J1979" s="30"/>
      <c r="K1979" s="30"/>
      <c r="L1979" s="30"/>
      <c r="M1979" s="32"/>
      <c r="N1979" s="33"/>
      <c r="O1979" s="33"/>
      <c r="R1979" s="40"/>
      <c r="S1979" s="40"/>
      <c r="T1979" s="40"/>
      <c r="U1979" s="40"/>
      <c r="V1979" s="40"/>
      <c r="W1979" s="40"/>
    </row>
    <row r="1980">
      <c r="F1980" s="30"/>
      <c r="G1980" s="30"/>
      <c r="H1980" s="30"/>
      <c r="I1980" s="30"/>
      <c r="J1980" s="30"/>
      <c r="K1980" s="30"/>
      <c r="L1980" s="30"/>
      <c r="M1980" s="32"/>
      <c r="N1980" s="33"/>
      <c r="O1980" s="58"/>
      <c r="R1980" s="40"/>
      <c r="S1980" s="40"/>
      <c r="T1980" s="40"/>
      <c r="U1980" s="40"/>
      <c r="V1980" s="40"/>
      <c r="W1980" s="40"/>
    </row>
    <row r="1981">
      <c r="F1981" s="30"/>
      <c r="G1981" s="30"/>
      <c r="H1981" s="30"/>
      <c r="I1981" s="30"/>
      <c r="J1981" s="30"/>
      <c r="K1981" s="30"/>
      <c r="L1981" s="30"/>
      <c r="M1981" s="32"/>
      <c r="N1981" s="33"/>
      <c r="O1981" s="33"/>
      <c r="R1981" s="40"/>
      <c r="S1981" s="40"/>
      <c r="T1981" s="40"/>
      <c r="U1981" s="40"/>
      <c r="V1981" s="40"/>
      <c r="W1981" s="40"/>
    </row>
    <row r="1982">
      <c r="F1982" s="30"/>
      <c r="G1982" s="30"/>
      <c r="H1982" s="30"/>
      <c r="I1982" s="30"/>
      <c r="J1982" s="30"/>
      <c r="K1982" s="30"/>
      <c r="L1982" s="30"/>
      <c r="M1982" s="32"/>
      <c r="N1982" s="33"/>
      <c r="O1982" s="33"/>
      <c r="R1982" s="40"/>
      <c r="S1982" s="40"/>
      <c r="T1982" s="40"/>
      <c r="U1982" s="40"/>
      <c r="V1982" s="40"/>
      <c r="W1982" s="40"/>
    </row>
    <row r="1983">
      <c r="F1983" s="30"/>
      <c r="G1983" s="30"/>
      <c r="H1983" s="30"/>
      <c r="I1983" s="30"/>
      <c r="J1983" s="30"/>
      <c r="K1983" s="30"/>
      <c r="L1983" s="30"/>
      <c r="M1983" s="32"/>
      <c r="N1983" s="33"/>
      <c r="O1983" s="33"/>
      <c r="R1983" s="40"/>
      <c r="S1983" s="40"/>
      <c r="T1983" s="40"/>
      <c r="U1983" s="40"/>
      <c r="V1983" s="40"/>
      <c r="W1983" s="40"/>
    </row>
    <row r="1984">
      <c r="F1984" s="30"/>
      <c r="G1984" s="30"/>
      <c r="H1984" s="30"/>
      <c r="I1984" s="30"/>
      <c r="J1984" s="30"/>
      <c r="K1984" s="30"/>
      <c r="L1984" s="30"/>
      <c r="M1984" s="32"/>
      <c r="N1984" s="33"/>
      <c r="O1984" s="33"/>
      <c r="R1984" s="40"/>
      <c r="S1984" s="40"/>
      <c r="T1984" s="40"/>
      <c r="U1984" s="40"/>
      <c r="V1984" s="40"/>
      <c r="W1984" s="40"/>
    </row>
    <row r="1985">
      <c r="F1985" s="30"/>
      <c r="G1985" s="30"/>
      <c r="H1985" s="30"/>
      <c r="I1985" s="30"/>
      <c r="J1985" s="30"/>
      <c r="K1985" s="30"/>
      <c r="L1985" s="30"/>
      <c r="M1985" s="32"/>
      <c r="N1985" s="33"/>
      <c r="O1985" s="33"/>
      <c r="R1985" s="40"/>
      <c r="S1985" s="40"/>
      <c r="T1985" s="40"/>
      <c r="U1985" s="40"/>
      <c r="V1985" s="40"/>
      <c r="W1985" s="40"/>
    </row>
    <row r="1986">
      <c r="F1986" s="30"/>
      <c r="G1986" s="30"/>
      <c r="H1986" s="30"/>
      <c r="I1986" s="30"/>
      <c r="J1986" s="30"/>
      <c r="K1986" s="30"/>
      <c r="L1986" s="30"/>
      <c r="M1986" s="32"/>
      <c r="N1986" s="33"/>
      <c r="O1986" s="33"/>
      <c r="R1986" s="40"/>
      <c r="S1986" s="40"/>
      <c r="T1986" s="40"/>
      <c r="U1986" s="40"/>
      <c r="V1986" s="40"/>
      <c r="W1986" s="40"/>
    </row>
    <row r="1987">
      <c r="F1987" s="30"/>
      <c r="G1987" s="30"/>
      <c r="H1987" s="30"/>
      <c r="I1987" s="30"/>
      <c r="J1987" s="30"/>
      <c r="K1987" s="30"/>
      <c r="L1987" s="30"/>
      <c r="M1987" s="32"/>
      <c r="N1987" s="33"/>
      <c r="O1987" s="33"/>
      <c r="R1987" s="40"/>
      <c r="S1987" s="40"/>
      <c r="T1987" s="40"/>
      <c r="U1987" s="40"/>
      <c r="V1987" s="40"/>
      <c r="W1987" s="40"/>
    </row>
    <row r="1988">
      <c r="F1988" s="30"/>
      <c r="G1988" s="30"/>
      <c r="H1988" s="30"/>
      <c r="I1988" s="30"/>
      <c r="J1988" s="30"/>
      <c r="K1988" s="30"/>
      <c r="L1988" s="30"/>
      <c r="M1988" s="32"/>
      <c r="N1988" s="33"/>
      <c r="O1988" s="33"/>
      <c r="R1988" s="40"/>
      <c r="S1988" s="40"/>
      <c r="T1988" s="40"/>
      <c r="U1988" s="40"/>
      <c r="V1988" s="40"/>
      <c r="W1988" s="40"/>
    </row>
    <row r="1989">
      <c r="F1989" s="30"/>
      <c r="G1989" s="30"/>
      <c r="H1989" s="30"/>
      <c r="I1989" s="30"/>
      <c r="J1989" s="30"/>
      <c r="K1989" s="30"/>
      <c r="L1989" s="30"/>
      <c r="M1989" s="32"/>
      <c r="N1989" s="33"/>
      <c r="O1989" s="33"/>
      <c r="R1989" s="40"/>
      <c r="S1989" s="40"/>
      <c r="T1989" s="40"/>
      <c r="U1989" s="40"/>
      <c r="V1989" s="40"/>
      <c r="W1989" s="40"/>
    </row>
    <row r="1990">
      <c r="F1990" s="30"/>
      <c r="G1990" s="30"/>
      <c r="H1990" s="30"/>
      <c r="I1990" s="30"/>
      <c r="J1990" s="30"/>
      <c r="K1990" s="30"/>
      <c r="L1990" s="30"/>
      <c r="M1990" s="32"/>
      <c r="N1990" s="33"/>
      <c r="O1990" s="33"/>
      <c r="R1990" s="40"/>
      <c r="S1990" s="40"/>
      <c r="T1990" s="40"/>
      <c r="U1990" s="40"/>
      <c r="V1990" s="40"/>
      <c r="W1990" s="40"/>
    </row>
    <row r="1991">
      <c r="F1991" s="30"/>
      <c r="G1991" s="30"/>
      <c r="H1991" s="30"/>
      <c r="I1991" s="30"/>
      <c r="J1991" s="30"/>
      <c r="K1991" s="30"/>
      <c r="L1991" s="30"/>
      <c r="M1991" s="32"/>
      <c r="N1991" s="33"/>
      <c r="O1991" s="64"/>
      <c r="R1991" s="40"/>
      <c r="S1991" s="40"/>
      <c r="T1991" s="40"/>
      <c r="U1991" s="40"/>
      <c r="V1991" s="40"/>
      <c r="W1991" s="40"/>
    </row>
    <row r="1992">
      <c r="F1992" s="30"/>
      <c r="G1992" s="30"/>
      <c r="H1992" s="30"/>
      <c r="I1992" s="30"/>
      <c r="J1992" s="30"/>
      <c r="K1992" s="30"/>
      <c r="L1992" s="30"/>
      <c r="M1992" s="32"/>
      <c r="N1992" s="33"/>
      <c r="O1992" s="33"/>
      <c r="R1992" s="40"/>
      <c r="S1992" s="40"/>
      <c r="T1992" s="40"/>
      <c r="U1992" s="40"/>
      <c r="V1992" s="40"/>
      <c r="W1992" s="40"/>
    </row>
    <row r="1993">
      <c r="F1993" s="30"/>
      <c r="G1993" s="30"/>
      <c r="H1993" s="30"/>
      <c r="I1993" s="30"/>
      <c r="J1993" s="30"/>
      <c r="K1993" s="30"/>
      <c r="L1993" s="30"/>
      <c r="M1993" s="32"/>
      <c r="N1993" s="33"/>
      <c r="O1993" s="33"/>
      <c r="R1993" s="40"/>
      <c r="S1993" s="40"/>
      <c r="T1993" s="40"/>
      <c r="U1993" s="40"/>
      <c r="V1993" s="40"/>
      <c r="W1993" s="40"/>
    </row>
    <row r="1994">
      <c r="F1994" s="30"/>
      <c r="G1994" s="30"/>
      <c r="H1994" s="30"/>
      <c r="I1994" s="30"/>
      <c r="J1994" s="30"/>
      <c r="K1994" s="30"/>
      <c r="L1994" s="30"/>
      <c r="M1994" s="32"/>
      <c r="N1994" s="33"/>
      <c r="O1994" s="33"/>
      <c r="R1994" s="40"/>
      <c r="S1994" s="40"/>
      <c r="T1994" s="40"/>
      <c r="U1994" s="40"/>
      <c r="V1994" s="40"/>
      <c r="W1994" s="40"/>
    </row>
    <row r="1995">
      <c r="F1995" s="30"/>
      <c r="G1995" s="30"/>
      <c r="H1995" s="30"/>
      <c r="I1995" s="30"/>
      <c r="J1995" s="30"/>
      <c r="K1995" s="30"/>
      <c r="L1995" s="30"/>
      <c r="M1995" s="32"/>
      <c r="N1995" s="33"/>
      <c r="O1995" s="64"/>
      <c r="R1995" s="40"/>
      <c r="S1995" s="40"/>
      <c r="T1995" s="40"/>
      <c r="U1995" s="40"/>
      <c r="V1995" s="40"/>
      <c r="W1995" s="40"/>
    </row>
    <row r="1996">
      <c r="F1996" s="30"/>
      <c r="G1996" s="30"/>
      <c r="H1996" s="30"/>
      <c r="I1996" s="30"/>
      <c r="J1996" s="30"/>
      <c r="K1996" s="30"/>
      <c r="L1996" s="30"/>
      <c r="M1996" s="32"/>
      <c r="N1996" s="33"/>
      <c r="O1996" s="33"/>
      <c r="R1996" s="40"/>
      <c r="S1996" s="40"/>
      <c r="T1996" s="40"/>
      <c r="U1996" s="40"/>
      <c r="V1996" s="40"/>
      <c r="W1996" s="40"/>
    </row>
    <row r="1997">
      <c r="F1997" s="30"/>
      <c r="G1997" s="30"/>
      <c r="H1997" s="30"/>
      <c r="I1997" s="30"/>
      <c r="J1997" s="30"/>
      <c r="K1997" s="30"/>
      <c r="L1997" s="30"/>
      <c r="M1997" s="32"/>
      <c r="N1997" s="33"/>
      <c r="O1997" s="33"/>
      <c r="R1997" s="40"/>
      <c r="S1997" s="40"/>
      <c r="T1997" s="40"/>
      <c r="U1997" s="40"/>
      <c r="V1997" s="40"/>
      <c r="W1997" s="40"/>
    </row>
    <row r="1998">
      <c r="F1998" s="30"/>
      <c r="G1998" s="30"/>
      <c r="H1998" s="30"/>
      <c r="I1998" s="30"/>
      <c r="J1998" s="30"/>
      <c r="K1998" s="30"/>
      <c r="L1998" s="30"/>
      <c r="M1998" s="32"/>
      <c r="N1998" s="33"/>
      <c r="O1998" s="33"/>
      <c r="R1998" s="40"/>
      <c r="S1998" s="40"/>
      <c r="T1998" s="40"/>
      <c r="U1998" s="40"/>
      <c r="V1998" s="40"/>
      <c r="W1998" s="40"/>
    </row>
    <row r="1999">
      <c r="F1999" s="30"/>
      <c r="G1999" s="30"/>
      <c r="H1999" s="30"/>
      <c r="I1999" s="30"/>
      <c r="J1999" s="30"/>
      <c r="K1999" s="30"/>
      <c r="L1999" s="30"/>
      <c r="M1999" s="32"/>
      <c r="N1999" s="33"/>
      <c r="O1999" s="33"/>
      <c r="R1999" s="40"/>
      <c r="S1999" s="40"/>
      <c r="T1999" s="40"/>
      <c r="U1999" s="40"/>
      <c r="V1999" s="40"/>
      <c r="W1999" s="40"/>
    </row>
    <row r="2000">
      <c r="F2000" s="30"/>
      <c r="G2000" s="30"/>
      <c r="H2000" s="30"/>
      <c r="I2000" s="30"/>
      <c r="J2000" s="30"/>
      <c r="K2000" s="30"/>
      <c r="L2000" s="30"/>
      <c r="M2000" s="32"/>
      <c r="N2000" s="33"/>
      <c r="O2000" s="33"/>
      <c r="R2000" s="40"/>
      <c r="S2000" s="40"/>
      <c r="T2000" s="40"/>
      <c r="U2000" s="40"/>
      <c r="V2000" s="40"/>
      <c r="W2000" s="40"/>
    </row>
    <row r="2001">
      <c r="F2001" s="30"/>
      <c r="G2001" s="30"/>
      <c r="H2001" s="30"/>
      <c r="I2001" s="30"/>
      <c r="J2001" s="30"/>
      <c r="K2001" s="30"/>
      <c r="L2001" s="30"/>
      <c r="M2001" s="32"/>
      <c r="N2001" s="33"/>
      <c r="O2001" s="33"/>
      <c r="R2001" s="40"/>
      <c r="S2001" s="40"/>
      <c r="T2001" s="40"/>
      <c r="U2001" s="40"/>
      <c r="V2001" s="40"/>
      <c r="W2001" s="40"/>
    </row>
    <row r="2002">
      <c r="F2002" s="30"/>
      <c r="G2002" s="30"/>
      <c r="H2002" s="30"/>
      <c r="I2002" s="30"/>
      <c r="J2002" s="30"/>
      <c r="K2002" s="30"/>
      <c r="L2002" s="30"/>
      <c r="M2002" s="32"/>
      <c r="N2002" s="33"/>
      <c r="O2002" s="33"/>
      <c r="R2002" s="40"/>
      <c r="S2002" s="40"/>
      <c r="T2002" s="40"/>
      <c r="U2002" s="40"/>
      <c r="V2002" s="40"/>
      <c r="W2002" s="40"/>
    </row>
    <row r="2003">
      <c r="F2003" s="30"/>
      <c r="G2003" s="30"/>
      <c r="H2003" s="30"/>
      <c r="I2003" s="30"/>
      <c r="J2003" s="30"/>
      <c r="K2003" s="30"/>
      <c r="L2003" s="30"/>
      <c r="M2003" s="32"/>
      <c r="N2003" s="33"/>
      <c r="O2003" s="33"/>
      <c r="R2003" s="40"/>
      <c r="S2003" s="40"/>
      <c r="T2003" s="40"/>
      <c r="U2003" s="40"/>
      <c r="V2003" s="40"/>
      <c r="W2003" s="40"/>
    </row>
    <row r="2004">
      <c r="F2004" s="30"/>
      <c r="G2004" s="30"/>
      <c r="H2004" s="30"/>
      <c r="I2004" s="30"/>
      <c r="J2004" s="30"/>
      <c r="K2004" s="30"/>
      <c r="L2004" s="30"/>
      <c r="M2004" s="32"/>
      <c r="N2004" s="33"/>
      <c r="O2004" s="33"/>
      <c r="R2004" s="40"/>
      <c r="S2004" s="40"/>
      <c r="T2004" s="40"/>
      <c r="U2004" s="40"/>
      <c r="V2004" s="40"/>
      <c r="W2004" s="40"/>
    </row>
    <row r="2005">
      <c r="F2005" s="30"/>
      <c r="G2005" s="30"/>
      <c r="H2005" s="30"/>
      <c r="I2005" s="30"/>
      <c r="J2005" s="30"/>
      <c r="K2005" s="30"/>
      <c r="L2005" s="30"/>
      <c r="M2005" s="32"/>
      <c r="N2005" s="33"/>
      <c r="O2005" s="33"/>
      <c r="R2005" s="40"/>
      <c r="S2005" s="40"/>
      <c r="T2005" s="40"/>
      <c r="U2005" s="40"/>
      <c r="V2005" s="40"/>
      <c r="W2005" s="40"/>
    </row>
    <row r="2006">
      <c r="F2006" s="30"/>
      <c r="G2006" s="30"/>
      <c r="H2006" s="30"/>
      <c r="I2006" s="30"/>
      <c r="J2006" s="30"/>
      <c r="K2006" s="30"/>
      <c r="L2006" s="30"/>
      <c r="M2006" s="32"/>
      <c r="N2006" s="33"/>
      <c r="O2006" s="58"/>
      <c r="R2006" s="40"/>
      <c r="S2006" s="40"/>
      <c r="T2006" s="40"/>
      <c r="U2006" s="40"/>
      <c r="V2006" s="40"/>
      <c r="W2006" s="40"/>
    </row>
    <row r="2007">
      <c r="F2007" s="30"/>
      <c r="G2007" s="30"/>
      <c r="H2007" s="30"/>
      <c r="I2007" s="30"/>
      <c r="J2007" s="30"/>
      <c r="K2007" s="30"/>
      <c r="L2007" s="30"/>
      <c r="M2007" s="32"/>
      <c r="N2007" s="33"/>
      <c r="O2007" s="33"/>
      <c r="R2007" s="40"/>
      <c r="S2007" s="40"/>
      <c r="T2007" s="40"/>
      <c r="U2007" s="40"/>
      <c r="V2007" s="40"/>
      <c r="W2007" s="40"/>
    </row>
    <row r="2008">
      <c r="F2008" s="30"/>
      <c r="G2008" s="30"/>
      <c r="H2008" s="30"/>
      <c r="I2008" s="30"/>
      <c r="J2008" s="30"/>
      <c r="K2008" s="30"/>
      <c r="L2008" s="30"/>
      <c r="M2008" s="32"/>
      <c r="N2008" s="33"/>
      <c r="O2008" s="33"/>
      <c r="R2008" s="40"/>
      <c r="S2008" s="40"/>
      <c r="T2008" s="40"/>
      <c r="U2008" s="40"/>
      <c r="V2008" s="40"/>
      <c r="W2008" s="40"/>
    </row>
    <row r="2009">
      <c r="F2009" s="30"/>
      <c r="G2009" s="30"/>
      <c r="H2009" s="30"/>
      <c r="I2009" s="30"/>
      <c r="J2009" s="30"/>
      <c r="K2009" s="30"/>
      <c r="L2009" s="30"/>
      <c r="M2009" s="32"/>
      <c r="N2009" s="33"/>
      <c r="O2009" s="33"/>
      <c r="R2009" s="40"/>
      <c r="S2009" s="40"/>
      <c r="T2009" s="40"/>
      <c r="U2009" s="40"/>
      <c r="V2009" s="40"/>
      <c r="W2009" s="40"/>
    </row>
    <row r="2010">
      <c r="F2010" s="30"/>
      <c r="G2010" s="30"/>
      <c r="H2010" s="30"/>
      <c r="I2010" s="30"/>
      <c r="J2010" s="30"/>
      <c r="K2010" s="30"/>
      <c r="L2010" s="30"/>
      <c r="M2010" s="32"/>
      <c r="N2010" s="33"/>
      <c r="O2010" s="64"/>
      <c r="R2010" s="40"/>
      <c r="S2010" s="40"/>
      <c r="T2010" s="40"/>
      <c r="U2010" s="40"/>
      <c r="V2010" s="40"/>
      <c r="W2010" s="40"/>
    </row>
    <row r="2011">
      <c r="F2011" s="30"/>
      <c r="G2011" s="30"/>
      <c r="H2011" s="30"/>
      <c r="I2011" s="30"/>
      <c r="J2011" s="30"/>
      <c r="K2011" s="30"/>
      <c r="L2011" s="30"/>
      <c r="M2011" s="32"/>
      <c r="N2011" s="33"/>
      <c r="O2011" s="33"/>
      <c r="R2011" s="40"/>
      <c r="S2011" s="40"/>
      <c r="T2011" s="40"/>
      <c r="U2011" s="40"/>
      <c r="V2011" s="40"/>
      <c r="W2011" s="40"/>
    </row>
    <row r="2012">
      <c r="F2012" s="30"/>
      <c r="G2012" s="30"/>
      <c r="H2012" s="30"/>
      <c r="I2012" s="30"/>
      <c r="J2012" s="30"/>
      <c r="K2012" s="30"/>
      <c r="L2012" s="30"/>
      <c r="M2012" s="32"/>
      <c r="N2012" s="33"/>
      <c r="O2012" s="33"/>
      <c r="R2012" s="40"/>
      <c r="S2012" s="40"/>
      <c r="T2012" s="40"/>
      <c r="U2012" s="40"/>
      <c r="V2012" s="40"/>
      <c r="W2012" s="40"/>
    </row>
    <row r="2013">
      <c r="F2013" s="30"/>
      <c r="G2013" s="30"/>
      <c r="H2013" s="30"/>
      <c r="I2013" s="30"/>
      <c r="J2013" s="30"/>
      <c r="K2013" s="30"/>
      <c r="L2013" s="30"/>
      <c r="M2013" s="32"/>
      <c r="N2013" s="33"/>
      <c r="O2013" s="33"/>
      <c r="R2013" s="40"/>
      <c r="S2013" s="40"/>
      <c r="T2013" s="40"/>
      <c r="U2013" s="40"/>
      <c r="V2013" s="40"/>
      <c r="W2013" s="40"/>
    </row>
    <row r="2014">
      <c r="F2014" s="30"/>
      <c r="G2014" s="30"/>
      <c r="H2014" s="30"/>
      <c r="I2014" s="30"/>
      <c r="J2014" s="30"/>
      <c r="K2014" s="30"/>
      <c r="L2014" s="30"/>
      <c r="M2014" s="32"/>
      <c r="N2014" s="33"/>
      <c r="O2014" s="33"/>
      <c r="R2014" s="40"/>
      <c r="S2014" s="40"/>
      <c r="T2014" s="40"/>
      <c r="U2014" s="40"/>
      <c r="V2014" s="40"/>
      <c r="W2014" s="40"/>
    </row>
    <row r="2015">
      <c r="F2015" s="30"/>
      <c r="G2015" s="30"/>
      <c r="H2015" s="30"/>
      <c r="I2015" s="30"/>
      <c r="J2015" s="30"/>
      <c r="K2015" s="30"/>
      <c r="L2015" s="30"/>
      <c r="M2015" s="32"/>
      <c r="N2015" s="33"/>
      <c r="O2015" s="33"/>
      <c r="R2015" s="40"/>
      <c r="S2015" s="40"/>
      <c r="T2015" s="40"/>
      <c r="U2015" s="40"/>
      <c r="V2015" s="40"/>
      <c r="W2015" s="40"/>
    </row>
    <row r="2016">
      <c r="F2016" s="30"/>
      <c r="G2016" s="30"/>
      <c r="H2016" s="30"/>
      <c r="I2016" s="30"/>
      <c r="J2016" s="30"/>
      <c r="K2016" s="30"/>
      <c r="L2016" s="30"/>
      <c r="M2016" s="32"/>
      <c r="N2016" s="33"/>
      <c r="O2016" s="33"/>
      <c r="R2016" s="40"/>
      <c r="S2016" s="40"/>
      <c r="T2016" s="40"/>
      <c r="U2016" s="40"/>
      <c r="V2016" s="40"/>
      <c r="W2016" s="40"/>
    </row>
    <row r="2017">
      <c r="F2017" s="30"/>
      <c r="G2017" s="30"/>
      <c r="H2017" s="30"/>
      <c r="I2017" s="30"/>
      <c r="J2017" s="30"/>
      <c r="K2017" s="30"/>
      <c r="L2017" s="30"/>
      <c r="M2017" s="32"/>
      <c r="N2017" s="33"/>
      <c r="O2017" s="33"/>
      <c r="R2017" s="40"/>
      <c r="S2017" s="40"/>
      <c r="T2017" s="40"/>
      <c r="U2017" s="40"/>
      <c r="V2017" s="40"/>
      <c r="W2017" s="40"/>
    </row>
    <row r="2018">
      <c r="F2018" s="30"/>
      <c r="G2018" s="30"/>
      <c r="H2018" s="30"/>
      <c r="I2018" s="30"/>
      <c r="J2018" s="30"/>
      <c r="K2018" s="30"/>
      <c r="L2018" s="30"/>
      <c r="M2018" s="32"/>
      <c r="N2018" s="33"/>
      <c r="O2018" s="58"/>
      <c r="R2018" s="40"/>
      <c r="S2018" s="40"/>
      <c r="T2018" s="40"/>
      <c r="U2018" s="40"/>
      <c r="V2018" s="40"/>
      <c r="W2018" s="40"/>
    </row>
    <row r="2019">
      <c r="F2019" s="30"/>
      <c r="G2019" s="30"/>
      <c r="H2019" s="30"/>
      <c r="I2019" s="30"/>
      <c r="J2019" s="30"/>
      <c r="K2019" s="30"/>
      <c r="L2019" s="30"/>
      <c r="M2019" s="32"/>
      <c r="N2019" s="33"/>
      <c r="O2019" s="33"/>
      <c r="R2019" s="40"/>
      <c r="S2019" s="40"/>
      <c r="T2019" s="40"/>
      <c r="U2019" s="40"/>
      <c r="V2019" s="40"/>
      <c r="W2019" s="40"/>
    </row>
    <row r="2020">
      <c r="F2020" s="30"/>
      <c r="G2020" s="30"/>
      <c r="H2020" s="30"/>
      <c r="I2020" s="30"/>
      <c r="J2020" s="30"/>
      <c r="K2020" s="30"/>
      <c r="L2020" s="30"/>
      <c r="M2020" s="32"/>
      <c r="N2020" s="33"/>
      <c r="O2020" s="33"/>
      <c r="R2020" s="40"/>
      <c r="S2020" s="40"/>
      <c r="T2020" s="40"/>
      <c r="U2020" s="40"/>
      <c r="V2020" s="40"/>
      <c r="W2020" s="40"/>
    </row>
    <row r="2021">
      <c r="F2021" s="30"/>
      <c r="G2021" s="30"/>
      <c r="H2021" s="30"/>
      <c r="I2021" s="30"/>
      <c r="J2021" s="30"/>
      <c r="K2021" s="30"/>
      <c r="L2021" s="30"/>
      <c r="M2021" s="32"/>
      <c r="N2021" s="33"/>
      <c r="O2021" s="33"/>
      <c r="R2021" s="40"/>
      <c r="S2021" s="40"/>
      <c r="T2021" s="40"/>
      <c r="U2021" s="40"/>
      <c r="V2021" s="40"/>
      <c r="W2021" s="40"/>
    </row>
    <row r="2022">
      <c r="F2022" s="30"/>
      <c r="G2022" s="30"/>
      <c r="H2022" s="30"/>
      <c r="I2022" s="30"/>
      <c r="J2022" s="30"/>
      <c r="K2022" s="30"/>
      <c r="L2022" s="30"/>
      <c r="M2022" s="32"/>
      <c r="N2022" s="33"/>
      <c r="O2022" s="58"/>
      <c r="R2022" s="40"/>
      <c r="S2022" s="40"/>
      <c r="T2022" s="40"/>
      <c r="U2022" s="40"/>
      <c r="V2022" s="40"/>
      <c r="W2022" s="40"/>
    </row>
    <row r="2023">
      <c r="F2023" s="30"/>
      <c r="G2023" s="30"/>
      <c r="H2023" s="30"/>
      <c r="I2023" s="30"/>
      <c r="J2023" s="30"/>
      <c r="K2023" s="30"/>
      <c r="L2023" s="30"/>
      <c r="M2023" s="32"/>
      <c r="N2023" s="33"/>
      <c r="O2023" s="33"/>
      <c r="R2023" s="40"/>
      <c r="S2023" s="40"/>
      <c r="T2023" s="40"/>
      <c r="U2023" s="40"/>
      <c r="V2023" s="40"/>
      <c r="W2023" s="40"/>
    </row>
    <row r="2024">
      <c r="F2024" s="30"/>
      <c r="G2024" s="30"/>
      <c r="H2024" s="30"/>
      <c r="I2024" s="30"/>
      <c r="J2024" s="30"/>
      <c r="K2024" s="30"/>
      <c r="L2024" s="30"/>
      <c r="M2024" s="32"/>
      <c r="N2024" s="33"/>
      <c r="O2024" s="33"/>
      <c r="R2024" s="40"/>
      <c r="S2024" s="40"/>
      <c r="T2024" s="40"/>
      <c r="U2024" s="40"/>
      <c r="V2024" s="40"/>
      <c r="W2024" s="40"/>
    </row>
    <row r="2025">
      <c r="F2025" s="30"/>
      <c r="G2025" s="30"/>
      <c r="H2025" s="30"/>
      <c r="I2025" s="30"/>
      <c r="J2025" s="30"/>
      <c r="K2025" s="30"/>
      <c r="L2025" s="30"/>
      <c r="M2025" s="32"/>
      <c r="N2025" s="33"/>
      <c r="O2025" s="33"/>
      <c r="R2025" s="40"/>
      <c r="S2025" s="40"/>
      <c r="T2025" s="40"/>
      <c r="U2025" s="40"/>
      <c r="V2025" s="40"/>
      <c r="W2025" s="40"/>
    </row>
    <row r="2026">
      <c r="F2026" s="30"/>
      <c r="G2026" s="30"/>
      <c r="H2026" s="30"/>
      <c r="I2026" s="30"/>
      <c r="J2026" s="30"/>
      <c r="K2026" s="30"/>
      <c r="L2026" s="30"/>
      <c r="M2026" s="32"/>
      <c r="N2026" s="33"/>
      <c r="O2026" s="58"/>
      <c r="R2026" s="40"/>
      <c r="S2026" s="40"/>
      <c r="T2026" s="40"/>
      <c r="U2026" s="40"/>
      <c r="V2026" s="40"/>
      <c r="W2026" s="40"/>
    </row>
    <row r="2027">
      <c r="F2027" s="30"/>
      <c r="G2027" s="30"/>
      <c r="H2027" s="30"/>
      <c r="I2027" s="30"/>
      <c r="J2027" s="30"/>
      <c r="K2027" s="30"/>
      <c r="L2027" s="30"/>
      <c r="M2027" s="32"/>
      <c r="N2027" s="33"/>
      <c r="O2027" s="33"/>
      <c r="R2027" s="40"/>
      <c r="S2027" s="40"/>
      <c r="T2027" s="40"/>
      <c r="U2027" s="40"/>
      <c r="V2027" s="40"/>
      <c r="W2027" s="40"/>
    </row>
    <row r="2028">
      <c r="F2028" s="30"/>
      <c r="G2028" s="30"/>
      <c r="H2028" s="30"/>
      <c r="I2028" s="30"/>
      <c r="J2028" s="30"/>
      <c r="K2028" s="30"/>
      <c r="L2028" s="30"/>
      <c r="M2028" s="32"/>
      <c r="N2028" s="33"/>
      <c r="O2028" s="33"/>
      <c r="R2028" s="40"/>
      <c r="S2028" s="40"/>
      <c r="T2028" s="40"/>
      <c r="U2028" s="40"/>
      <c r="V2028" s="40"/>
      <c r="W2028" s="40"/>
    </row>
    <row r="2029">
      <c r="F2029" s="30"/>
      <c r="G2029" s="30"/>
      <c r="H2029" s="30"/>
      <c r="I2029" s="30"/>
      <c r="J2029" s="30"/>
      <c r="K2029" s="30"/>
      <c r="L2029" s="30"/>
      <c r="M2029" s="32"/>
      <c r="N2029" s="33"/>
      <c r="O2029" s="33"/>
      <c r="R2029" s="40"/>
      <c r="S2029" s="40"/>
      <c r="T2029" s="40"/>
      <c r="U2029" s="40"/>
      <c r="V2029" s="40"/>
      <c r="W2029" s="40"/>
    </row>
    <row r="2030">
      <c r="F2030" s="30"/>
      <c r="G2030" s="30"/>
      <c r="H2030" s="30"/>
      <c r="I2030" s="30"/>
      <c r="J2030" s="30"/>
      <c r="K2030" s="30"/>
      <c r="L2030" s="30"/>
      <c r="M2030" s="32"/>
      <c r="N2030" s="33"/>
      <c r="O2030" s="33"/>
      <c r="R2030" s="40"/>
      <c r="S2030" s="40"/>
      <c r="T2030" s="40"/>
      <c r="U2030" s="40"/>
      <c r="V2030" s="40"/>
      <c r="W2030" s="40"/>
    </row>
    <row r="2031">
      <c r="F2031" s="30"/>
      <c r="G2031" s="30"/>
      <c r="H2031" s="30"/>
      <c r="I2031" s="30"/>
      <c r="J2031" s="30"/>
      <c r="K2031" s="30"/>
      <c r="L2031" s="30"/>
      <c r="M2031" s="32"/>
      <c r="N2031" s="33"/>
      <c r="O2031" s="33"/>
      <c r="R2031" s="40"/>
      <c r="S2031" s="40"/>
      <c r="T2031" s="40"/>
      <c r="U2031" s="40"/>
      <c r="V2031" s="40"/>
      <c r="W2031" s="40"/>
    </row>
    <row r="2032">
      <c r="F2032" s="30"/>
      <c r="G2032" s="30"/>
      <c r="H2032" s="30"/>
      <c r="I2032" s="30"/>
      <c r="J2032" s="30"/>
      <c r="K2032" s="30"/>
      <c r="L2032" s="30"/>
      <c r="M2032" s="32"/>
      <c r="N2032" s="33"/>
      <c r="O2032" s="33"/>
      <c r="R2032" s="40"/>
      <c r="S2032" s="40"/>
      <c r="T2032" s="40"/>
      <c r="U2032" s="40"/>
      <c r="V2032" s="40"/>
      <c r="W2032" s="40"/>
    </row>
    <row r="2033">
      <c r="F2033" s="30"/>
      <c r="G2033" s="30"/>
      <c r="H2033" s="30"/>
      <c r="I2033" s="30"/>
      <c r="J2033" s="30"/>
      <c r="K2033" s="30"/>
      <c r="L2033" s="30"/>
      <c r="M2033" s="32"/>
      <c r="N2033" s="33"/>
      <c r="O2033" s="33"/>
      <c r="R2033" s="40"/>
      <c r="S2033" s="40"/>
      <c r="T2033" s="40"/>
      <c r="U2033" s="40"/>
      <c r="V2033" s="40"/>
      <c r="W2033" s="40"/>
    </row>
    <row r="2034">
      <c r="F2034" s="30"/>
      <c r="G2034" s="30"/>
      <c r="H2034" s="30"/>
      <c r="I2034" s="30"/>
      <c r="J2034" s="30"/>
      <c r="K2034" s="30"/>
      <c r="L2034" s="30"/>
      <c r="M2034" s="32"/>
      <c r="N2034" s="33"/>
      <c r="O2034" s="33"/>
      <c r="R2034" s="40"/>
      <c r="S2034" s="40"/>
      <c r="T2034" s="40"/>
      <c r="U2034" s="40"/>
      <c r="V2034" s="40"/>
      <c r="W2034" s="40"/>
    </row>
    <row r="2035">
      <c r="F2035" s="30"/>
      <c r="G2035" s="30"/>
      <c r="H2035" s="30"/>
      <c r="I2035" s="30"/>
      <c r="J2035" s="30"/>
      <c r="K2035" s="30"/>
      <c r="L2035" s="30"/>
      <c r="M2035" s="32"/>
      <c r="N2035" s="33"/>
      <c r="O2035" s="33"/>
      <c r="R2035" s="40"/>
      <c r="S2035" s="40"/>
      <c r="T2035" s="40"/>
      <c r="U2035" s="40"/>
      <c r="V2035" s="40"/>
      <c r="W2035" s="40"/>
    </row>
    <row r="2036">
      <c r="F2036" s="30"/>
      <c r="G2036" s="30"/>
      <c r="H2036" s="30"/>
      <c r="I2036" s="30"/>
      <c r="J2036" s="30"/>
      <c r="K2036" s="30"/>
      <c r="L2036" s="30"/>
      <c r="M2036" s="32"/>
      <c r="N2036" s="33"/>
      <c r="O2036" s="33"/>
      <c r="R2036" s="40"/>
      <c r="S2036" s="40"/>
      <c r="T2036" s="40"/>
      <c r="U2036" s="40"/>
      <c r="V2036" s="40"/>
      <c r="W2036" s="40"/>
    </row>
    <row r="2037">
      <c r="F2037" s="30"/>
      <c r="G2037" s="30"/>
      <c r="H2037" s="30"/>
      <c r="I2037" s="30"/>
      <c r="J2037" s="30"/>
      <c r="K2037" s="30"/>
      <c r="L2037" s="30"/>
      <c r="M2037" s="32"/>
      <c r="N2037" s="33"/>
      <c r="O2037" s="33"/>
      <c r="R2037" s="40"/>
      <c r="S2037" s="40"/>
      <c r="T2037" s="40"/>
      <c r="U2037" s="40"/>
      <c r="V2037" s="40"/>
      <c r="W2037" s="40"/>
    </row>
    <row r="2038">
      <c r="F2038" s="30"/>
      <c r="G2038" s="30"/>
      <c r="H2038" s="30"/>
      <c r="I2038" s="30"/>
      <c r="J2038" s="30"/>
      <c r="K2038" s="30"/>
      <c r="L2038" s="30"/>
      <c r="M2038" s="32"/>
      <c r="N2038" s="33"/>
      <c r="O2038" s="33"/>
      <c r="R2038" s="40"/>
      <c r="S2038" s="40"/>
      <c r="T2038" s="40"/>
      <c r="U2038" s="40"/>
      <c r="V2038" s="40"/>
      <c r="W2038" s="40"/>
    </row>
    <row r="2039">
      <c r="F2039" s="30"/>
      <c r="G2039" s="30"/>
      <c r="H2039" s="30"/>
      <c r="I2039" s="30"/>
      <c r="J2039" s="30"/>
      <c r="K2039" s="30"/>
      <c r="L2039" s="30"/>
      <c r="M2039" s="32"/>
      <c r="N2039" s="33"/>
      <c r="O2039" s="33"/>
      <c r="R2039" s="40"/>
      <c r="S2039" s="40"/>
      <c r="T2039" s="40"/>
      <c r="U2039" s="40"/>
      <c r="V2039" s="40"/>
      <c r="W2039" s="40"/>
    </row>
    <row r="2040">
      <c r="F2040" s="30"/>
      <c r="G2040" s="30"/>
      <c r="H2040" s="30"/>
      <c r="I2040" s="30"/>
      <c r="J2040" s="30"/>
      <c r="K2040" s="30"/>
      <c r="L2040" s="30"/>
      <c r="M2040" s="32"/>
      <c r="N2040" s="33"/>
      <c r="O2040" s="64"/>
      <c r="R2040" s="40"/>
      <c r="S2040" s="40"/>
      <c r="T2040" s="40"/>
      <c r="U2040" s="40"/>
      <c r="V2040" s="40"/>
      <c r="W2040" s="40"/>
    </row>
    <row r="2041">
      <c r="F2041" s="30"/>
      <c r="G2041" s="30"/>
      <c r="H2041" s="30"/>
      <c r="I2041" s="30"/>
      <c r="J2041" s="30"/>
      <c r="K2041" s="30"/>
      <c r="L2041" s="30"/>
      <c r="M2041" s="32"/>
      <c r="N2041" s="33"/>
      <c r="O2041" s="64"/>
      <c r="R2041" s="40"/>
      <c r="S2041" s="40"/>
      <c r="T2041" s="40"/>
      <c r="U2041" s="40"/>
      <c r="V2041" s="40"/>
      <c r="W2041" s="40"/>
    </row>
    <row r="2042">
      <c r="F2042" s="30"/>
      <c r="G2042" s="30"/>
      <c r="H2042" s="30"/>
      <c r="I2042" s="30"/>
      <c r="J2042" s="30"/>
      <c r="K2042" s="30"/>
      <c r="L2042" s="30"/>
      <c r="M2042" s="32"/>
      <c r="N2042" s="33"/>
      <c r="O2042" s="33"/>
      <c r="R2042" s="40"/>
      <c r="S2042" s="40"/>
      <c r="T2042" s="40"/>
      <c r="U2042" s="40"/>
      <c r="V2042" s="40"/>
      <c r="W2042" s="40"/>
    </row>
    <row r="2043">
      <c r="F2043" s="30"/>
      <c r="G2043" s="30"/>
      <c r="H2043" s="30"/>
      <c r="I2043" s="30"/>
      <c r="J2043" s="30"/>
      <c r="K2043" s="30"/>
      <c r="L2043" s="30"/>
      <c r="M2043" s="32"/>
      <c r="N2043" s="33"/>
      <c r="O2043" s="33"/>
      <c r="R2043" s="40"/>
      <c r="S2043" s="40"/>
      <c r="T2043" s="40"/>
      <c r="U2043" s="40"/>
      <c r="V2043" s="40"/>
      <c r="W2043" s="40"/>
    </row>
    <row r="2044">
      <c r="F2044" s="30"/>
      <c r="G2044" s="30"/>
      <c r="H2044" s="30"/>
      <c r="I2044" s="30"/>
      <c r="J2044" s="30"/>
      <c r="K2044" s="30"/>
      <c r="L2044" s="30"/>
      <c r="M2044" s="32"/>
      <c r="N2044" s="33"/>
      <c r="O2044" s="33"/>
      <c r="R2044" s="40"/>
      <c r="S2044" s="40"/>
      <c r="T2044" s="40"/>
      <c r="U2044" s="40"/>
      <c r="V2044" s="40"/>
      <c r="W2044" s="40"/>
    </row>
    <row r="2045">
      <c r="F2045" s="30"/>
      <c r="G2045" s="30"/>
      <c r="H2045" s="30"/>
      <c r="I2045" s="30"/>
      <c r="J2045" s="30"/>
      <c r="K2045" s="30"/>
      <c r="L2045" s="30"/>
      <c r="M2045" s="32"/>
      <c r="N2045" s="33"/>
      <c r="O2045" s="33"/>
      <c r="R2045" s="40"/>
      <c r="S2045" s="40"/>
      <c r="T2045" s="40"/>
      <c r="U2045" s="40"/>
      <c r="V2045" s="40"/>
      <c r="W2045" s="40"/>
    </row>
    <row r="2046">
      <c r="F2046" s="30"/>
      <c r="G2046" s="30"/>
      <c r="H2046" s="30"/>
      <c r="I2046" s="30"/>
      <c r="J2046" s="30"/>
      <c r="K2046" s="30"/>
      <c r="L2046" s="30"/>
      <c r="M2046" s="32"/>
      <c r="N2046" s="33"/>
      <c r="O2046" s="58"/>
      <c r="R2046" s="40"/>
      <c r="S2046" s="40"/>
      <c r="T2046" s="40"/>
      <c r="U2046" s="40"/>
      <c r="V2046" s="40"/>
      <c r="W2046" s="40"/>
    </row>
    <row r="2047">
      <c r="F2047" s="30"/>
      <c r="G2047" s="30"/>
      <c r="H2047" s="30"/>
      <c r="I2047" s="30"/>
      <c r="J2047" s="30"/>
      <c r="K2047" s="30"/>
      <c r="L2047" s="30"/>
      <c r="M2047" s="32"/>
      <c r="N2047" s="33"/>
      <c r="O2047" s="33"/>
      <c r="R2047" s="40"/>
      <c r="S2047" s="40"/>
      <c r="T2047" s="40"/>
      <c r="U2047" s="40"/>
      <c r="V2047" s="40"/>
      <c r="W2047" s="40"/>
    </row>
    <row r="2048">
      <c r="F2048" s="30"/>
      <c r="G2048" s="30"/>
      <c r="H2048" s="30"/>
      <c r="I2048" s="30"/>
      <c r="J2048" s="30"/>
      <c r="K2048" s="30"/>
      <c r="L2048" s="30"/>
      <c r="M2048" s="32"/>
      <c r="N2048" s="33"/>
      <c r="O2048" s="33"/>
      <c r="R2048" s="40"/>
      <c r="S2048" s="40"/>
      <c r="T2048" s="40"/>
      <c r="U2048" s="40"/>
      <c r="V2048" s="40"/>
      <c r="W2048" s="40"/>
    </row>
    <row r="2049">
      <c r="F2049" s="30"/>
      <c r="G2049" s="30"/>
      <c r="H2049" s="30"/>
      <c r="I2049" s="30"/>
      <c r="J2049" s="30"/>
      <c r="K2049" s="30"/>
      <c r="L2049" s="30"/>
      <c r="M2049" s="32"/>
      <c r="N2049" s="33"/>
      <c r="O2049" s="33"/>
      <c r="R2049" s="40"/>
      <c r="S2049" s="40"/>
      <c r="T2049" s="40"/>
      <c r="U2049" s="40"/>
      <c r="V2049" s="40"/>
      <c r="W2049" s="40"/>
    </row>
    <row r="2050">
      <c r="F2050" s="30"/>
      <c r="G2050" s="30"/>
      <c r="H2050" s="30"/>
      <c r="I2050" s="30"/>
      <c r="J2050" s="30"/>
      <c r="K2050" s="30"/>
      <c r="L2050" s="30"/>
      <c r="M2050" s="32"/>
      <c r="N2050" s="33"/>
      <c r="O2050" s="33"/>
      <c r="R2050" s="40"/>
      <c r="S2050" s="40"/>
      <c r="T2050" s="40"/>
      <c r="U2050" s="40"/>
      <c r="V2050" s="40"/>
      <c r="W2050" s="40"/>
    </row>
    <row r="2051">
      <c r="F2051" s="30"/>
      <c r="G2051" s="30"/>
      <c r="H2051" s="30"/>
      <c r="I2051" s="30"/>
      <c r="J2051" s="30"/>
      <c r="K2051" s="30"/>
      <c r="L2051" s="30"/>
      <c r="M2051" s="32"/>
      <c r="N2051" s="33"/>
      <c r="O2051" s="33"/>
      <c r="R2051" s="40"/>
      <c r="S2051" s="40"/>
      <c r="T2051" s="40"/>
      <c r="U2051" s="40"/>
      <c r="V2051" s="40"/>
      <c r="W2051" s="40"/>
    </row>
    <row r="2052">
      <c r="F2052" s="30"/>
      <c r="G2052" s="30"/>
      <c r="H2052" s="30"/>
      <c r="I2052" s="30"/>
      <c r="J2052" s="30"/>
      <c r="K2052" s="30"/>
      <c r="L2052" s="30"/>
      <c r="M2052" s="32"/>
      <c r="N2052" s="33"/>
      <c r="O2052" s="33"/>
      <c r="R2052" s="40"/>
      <c r="S2052" s="40"/>
      <c r="T2052" s="40"/>
      <c r="U2052" s="40"/>
      <c r="V2052" s="40"/>
      <c r="W2052" s="40"/>
    </row>
    <row r="2053">
      <c r="F2053" s="30"/>
      <c r="G2053" s="30"/>
      <c r="H2053" s="30"/>
      <c r="I2053" s="30"/>
      <c r="J2053" s="30"/>
      <c r="K2053" s="30"/>
      <c r="L2053" s="30"/>
      <c r="M2053" s="32"/>
      <c r="N2053" s="33"/>
      <c r="O2053" s="33"/>
      <c r="R2053" s="40"/>
      <c r="S2053" s="40"/>
      <c r="T2053" s="40"/>
      <c r="U2053" s="40"/>
      <c r="V2053" s="40"/>
      <c r="W2053" s="40"/>
    </row>
    <row r="2054">
      <c r="F2054" s="30"/>
      <c r="G2054" s="30"/>
      <c r="H2054" s="30"/>
      <c r="I2054" s="30"/>
      <c r="J2054" s="30"/>
      <c r="K2054" s="30"/>
      <c r="L2054" s="30"/>
      <c r="M2054" s="32"/>
      <c r="N2054" s="33"/>
      <c r="O2054" s="33"/>
      <c r="R2054" s="40"/>
      <c r="S2054" s="40"/>
      <c r="T2054" s="40"/>
      <c r="U2054" s="40"/>
      <c r="V2054" s="40"/>
      <c r="W2054" s="40"/>
    </row>
    <row r="2055">
      <c r="F2055" s="30"/>
      <c r="G2055" s="30"/>
      <c r="H2055" s="30"/>
      <c r="I2055" s="30"/>
      <c r="J2055" s="30"/>
      <c r="K2055" s="30"/>
      <c r="L2055" s="30"/>
      <c r="M2055" s="32"/>
      <c r="N2055" s="33"/>
      <c r="O2055" s="33"/>
      <c r="R2055" s="40"/>
      <c r="S2055" s="40"/>
      <c r="T2055" s="40"/>
      <c r="U2055" s="40"/>
      <c r="V2055" s="40"/>
      <c r="W2055" s="40"/>
    </row>
    <row r="2056">
      <c r="F2056" s="30"/>
      <c r="G2056" s="30"/>
      <c r="H2056" s="30"/>
      <c r="I2056" s="30"/>
      <c r="J2056" s="30"/>
      <c r="K2056" s="30"/>
      <c r="L2056" s="30"/>
      <c r="M2056" s="32"/>
      <c r="N2056" s="33"/>
      <c r="O2056" s="33"/>
      <c r="R2056" s="40"/>
      <c r="S2056" s="40"/>
      <c r="T2056" s="40"/>
      <c r="U2056" s="40"/>
      <c r="V2056" s="40"/>
      <c r="W2056" s="40"/>
    </row>
    <row r="2057">
      <c r="F2057" s="30"/>
      <c r="G2057" s="30"/>
      <c r="H2057" s="30"/>
      <c r="I2057" s="30"/>
      <c r="J2057" s="30"/>
      <c r="K2057" s="30"/>
      <c r="L2057" s="30"/>
      <c r="M2057" s="32"/>
      <c r="N2057" s="33"/>
      <c r="O2057" s="33"/>
      <c r="R2057" s="40"/>
      <c r="S2057" s="40"/>
      <c r="T2057" s="40"/>
      <c r="U2057" s="40"/>
      <c r="V2057" s="40"/>
      <c r="W2057" s="40"/>
    </row>
    <row r="2058">
      <c r="F2058" s="30"/>
      <c r="G2058" s="30"/>
      <c r="H2058" s="30"/>
      <c r="I2058" s="30"/>
      <c r="J2058" s="30"/>
      <c r="K2058" s="30"/>
      <c r="L2058" s="30"/>
      <c r="M2058" s="32"/>
      <c r="N2058" s="33"/>
      <c r="O2058" s="33"/>
      <c r="R2058" s="40"/>
      <c r="S2058" s="40"/>
      <c r="T2058" s="40"/>
      <c r="U2058" s="40"/>
      <c r="V2058" s="40"/>
      <c r="W2058" s="40"/>
    </row>
    <row r="2059">
      <c r="F2059" s="30"/>
      <c r="G2059" s="30"/>
      <c r="H2059" s="30"/>
      <c r="I2059" s="30"/>
      <c r="J2059" s="30"/>
      <c r="K2059" s="30"/>
      <c r="L2059" s="30"/>
      <c r="M2059" s="32"/>
      <c r="N2059" s="33"/>
      <c r="O2059" s="33"/>
      <c r="R2059" s="40"/>
      <c r="S2059" s="40"/>
      <c r="T2059" s="40"/>
      <c r="U2059" s="40"/>
      <c r="V2059" s="40"/>
      <c r="W2059" s="40"/>
    </row>
    <row r="2060">
      <c r="F2060" s="30"/>
      <c r="G2060" s="30"/>
      <c r="H2060" s="30"/>
      <c r="I2060" s="30"/>
      <c r="J2060" s="30"/>
      <c r="K2060" s="30"/>
      <c r="L2060" s="30"/>
      <c r="M2060" s="32"/>
      <c r="N2060" s="33"/>
      <c r="O2060" s="33"/>
      <c r="R2060" s="40"/>
      <c r="S2060" s="40"/>
      <c r="T2060" s="40"/>
      <c r="U2060" s="40"/>
      <c r="V2060" s="40"/>
      <c r="W2060" s="40"/>
    </row>
    <row r="2061">
      <c r="F2061" s="30"/>
      <c r="G2061" s="30"/>
      <c r="H2061" s="30"/>
      <c r="I2061" s="30"/>
      <c r="J2061" s="30"/>
      <c r="K2061" s="30"/>
      <c r="L2061" s="30"/>
      <c r="M2061" s="32"/>
      <c r="N2061" s="33"/>
      <c r="O2061" s="33"/>
      <c r="R2061" s="40"/>
      <c r="S2061" s="40"/>
      <c r="T2061" s="40"/>
      <c r="U2061" s="40"/>
      <c r="V2061" s="40"/>
      <c r="W2061" s="40"/>
    </row>
    <row r="2062">
      <c r="F2062" s="30"/>
      <c r="G2062" s="30"/>
      <c r="H2062" s="30"/>
      <c r="I2062" s="30"/>
      <c r="J2062" s="30"/>
      <c r="K2062" s="30"/>
      <c r="L2062" s="30"/>
      <c r="M2062" s="32"/>
      <c r="N2062" s="33"/>
      <c r="O2062" s="33"/>
      <c r="R2062" s="40"/>
      <c r="S2062" s="40"/>
      <c r="T2062" s="40"/>
      <c r="U2062" s="40"/>
      <c r="V2062" s="40"/>
      <c r="W2062" s="40"/>
    </row>
    <row r="2063">
      <c r="F2063" s="30"/>
      <c r="G2063" s="30"/>
      <c r="H2063" s="30"/>
      <c r="I2063" s="30"/>
      <c r="J2063" s="30"/>
      <c r="K2063" s="30"/>
      <c r="L2063" s="30"/>
      <c r="M2063" s="32"/>
      <c r="N2063" s="33"/>
      <c r="O2063" s="33"/>
      <c r="R2063" s="40"/>
      <c r="S2063" s="40"/>
      <c r="T2063" s="40"/>
      <c r="U2063" s="40"/>
      <c r="V2063" s="40"/>
      <c r="W2063" s="40"/>
    </row>
    <row r="2064">
      <c r="F2064" s="30"/>
      <c r="G2064" s="30"/>
      <c r="H2064" s="30"/>
      <c r="I2064" s="30"/>
      <c r="J2064" s="30"/>
      <c r="K2064" s="30"/>
      <c r="L2064" s="30"/>
      <c r="M2064" s="32"/>
      <c r="N2064" s="33"/>
      <c r="O2064" s="33"/>
      <c r="R2064" s="40"/>
      <c r="S2064" s="40"/>
      <c r="T2064" s="40"/>
      <c r="U2064" s="40"/>
      <c r="V2064" s="40"/>
      <c r="W2064" s="40"/>
    </row>
    <row r="2065">
      <c r="F2065" s="30"/>
      <c r="G2065" s="30"/>
      <c r="H2065" s="30"/>
      <c r="I2065" s="30"/>
      <c r="J2065" s="30"/>
      <c r="K2065" s="30"/>
      <c r="L2065" s="30"/>
      <c r="M2065" s="32"/>
      <c r="N2065" s="33"/>
      <c r="O2065" s="33"/>
      <c r="R2065" s="40"/>
      <c r="S2065" s="40"/>
      <c r="T2065" s="40"/>
      <c r="U2065" s="40"/>
      <c r="V2065" s="40"/>
      <c r="W2065" s="40"/>
    </row>
    <row r="2066">
      <c r="F2066" s="30"/>
      <c r="G2066" s="30"/>
      <c r="H2066" s="30"/>
      <c r="I2066" s="30"/>
      <c r="J2066" s="30"/>
      <c r="K2066" s="30"/>
      <c r="L2066" s="30"/>
      <c r="M2066" s="32"/>
      <c r="N2066" s="33"/>
      <c r="O2066" s="33"/>
      <c r="R2066" s="40"/>
      <c r="S2066" s="40"/>
      <c r="T2066" s="40"/>
      <c r="U2066" s="40"/>
      <c r="V2066" s="40"/>
      <c r="W2066" s="40"/>
    </row>
    <row r="2067">
      <c r="F2067" s="30"/>
      <c r="G2067" s="30"/>
      <c r="H2067" s="30"/>
      <c r="I2067" s="30"/>
      <c r="J2067" s="30"/>
      <c r="K2067" s="30"/>
      <c r="L2067" s="30"/>
      <c r="M2067" s="32"/>
      <c r="N2067" s="33"/>
      <c r="O2067" s="33"/>
      <c r="R2067" s="40"/>
      <c r="S2067" s="40"/>
      <c r="T2067" s="40"/>
      <c r="U2067" s="40"/>
      <c r="V2067" s="40"/>
      <c r="W2067" s="40"/>
    </row>
    <row r="2068">
      <c r="F2068" s="30"/>
      <c r="G2068" s="30"/>
      <c r="H2068" s="30"/>
      <c r="I2068" s="30"/>
      <c r="J2068" s="30"/>
      <c r="K2068" s="30"/>
      <c r="L2068" s="30"/>
      <c r="M2068" s="32"/>
      <c r="N2068" s="33"/>
      <c r="O2068" s="64"/>
      <c r="R2068" s="40"/>
      <c r="S2068" s="40"/>
      <c r="T2068" s="40"/>
      <c r="U2068" s="40"/>
      <c r="V2068" s="40"/>
      <c r="W2068" s="40"/>
    </row>
    <row r="2069">
      <c r="F2069" s="30"/>
      <c r="G2069" s="30"/>
      <c r="H2069" s="30"/>
      <c r="I2069" s="30"/>
      <c r="J2069" s="30"/>
      <c r="K2069" s="30"/>
      <c r="L2069" s="30"/>
      <c r="M2069" s="32"/>
      <c r="N2069" s="33"/>
      <c r="O2069" s="33"/>
      <c r="R2069" s="40"/>
      <c r="S2069" s="40"/>
      <c r="T2069" s="40"/>
      <c r="U2069" s="40"/>
      <c r="V2069" s="40"/>
      <c r="W2069" s="40"/>
    </row>
    <row r="2070">
      <c r="F2070" s="30"/>
      <c r="G2070" s="30"/>
      <c r="H2070" s="30"/>
      <c r="I2070" s="30"/>
      <c r="J2070" s="30"/>
      <c r="K2070" s="30"/>
      <c r="L2070" s="30"/>
      <c r="M2070" s="32"/>
      <c r="N2070" s="33"/>
      <c r="O2070" s="33"/>
      <c r="R2070" s="40"/>
      <c r="S2070" s="40"/>
      <c r="T2070" s="40"/>
      <c r="U2070" s="40"/>
      <c r="V2070" s="40"/>
      <c r="W2070" s="40"/>
    </row>
    <row r="2071">
      <c r="F2071" s="30"/>
      <c r="G2071" s="30"/>
      <c r="H2071" s="30"/>
      <c r="I2071" s="30"/>
      <c r="J2071" s="30"/>
      <c r="K2071" s="30"/>
      <c r="L2071" s="30"/>
      <c r="M2071" s="32"/>
      <c r="N2071" s="33"/>
      <c r="O2071" s="33"/>
      <c r="R2071" s="40"/>
      <c r="S2071" s="40"/>
      <c r="T2071" s="40"/>
      <c r="U2071" s="40"/>
      <c r="V2071" s="40"/>
      <c r="W2071" s="40"/>
    </row>
    <row r="2072">
      <c r="F2072" s="30"/>
      <c r="G2072" s="30"/>
      <c r="H2072" s="30"/>
      <c r="I2072" s="30"/>
      <c r="J2072" s="30"/>
      <c r="K2072" s="30"/>
      <c r="L2072" s="30"/>
      <c r="M2072" s="32"/>
      <c r="N2072" s="33"/>
      <c r="O2072" s="33"/>
      <c r="R2072" s="40"/>
      <c r="S2072" s="40"/>
      <c r="T2072" s="40"/>
      <c r="U2072" s="40"/>
      <c r="V2072" s="40"/>
      <c r="W2072" s="40"/>
    </row>
    <row r="2073">
      <c r="F2073" s="30"/>
      <c r="G2073" s="30"/>
      <c r="H2073" s="30"/>
      <c r="I2073" s="30"/>
      <c r="J2073" s="30"/>
      <c r="K2073" s="30"/>
      <c r="L2073" s="30"/>
      <c r="M2073" s="32"/>
      <c r="N2073" s="33"/>
      <c r="O2073" s="33"/>
      <c r="R2073" s="40"/>
      <c r="S2073" s="40"/>
      <c r="T2073" s="40"/>
      <c r="U2073" s="40"/>
      <c r="V2073" s="40"/>
      <c r="W2073" s="40"/>
    </row>
    <row r="2074">
      <c r="F2074" s="30"/>
      <c r="G2074" s="30"/>
      <c r="H2074" s="30"/>
      <c r="I2074" s="30"/>
      <c r="J2074" s="30"/>
      <c r="K2074" s="30"/>
      <c r="L2074" s="30"/>
      <c r="M2074" s="32"/>
      <c r="N2074" s="33"/>
      <c r="O2074" s="33"/>
      <c r="R2074" s="40"/>
      <c r="S2074" s="40"/>
      <c r="T2074" s="40"/>
      <c r="U2074" s="40"/>
      <c r="V2074" s="40"/>
      <c r="W2074" s="40"/>
    </row>
    <row r="2075">
      <c r="F2075" s="30"/>
      <c r="G2075" s="30"/>
      <c r="H2075" s="30"/>
      <c r="I2075" s="30"/>
      <c r="J2075" s="30"/>
      <c r="K2075" s="30"/>
      <c r="L2075" s="30"/>
      <c r="M2075" s="32"/>
      <c r="N2075" s="33"/>
      <c r="O2075" s="33"/>
      <c r="R2075" s="40"/>
      <c r="S2075" s="40"/>
      <c r="T2075" s="40"/>
      <c r="U2075" s="40"/>
      <c r="V2075" s="40"/>
      <c r="W2075" s="40"/>
    </row>
    <row r="2076">
      <c r="F2076" s="30"/>
      <c r="G2076" s="30"/>
      <c r="H2076" s="30"/>
      <c r="I2076" s="30"/>
      <c r="J2076" s="30"/>
      <c r="K2076" s="30"/>
      <c r="L2076" s="30"/>
      <c r="M2076" s="32"/>
      <c r="N2076" s="33"/>
      <c r="O2076" s="33"/>
      <c r="R2076" s="40"/>
      <c r="S2076" s="40"/>
      <c r="T2076" s="40"/>
      <c r="U2076" s="40"/>
      <c r="V2076" s="40"/>
      <c r="W2076" s="40"/>
    </row>
    <row r="2077">
      <c r="F2077" s="30"/>
      <c r="G2077" s="30"/>
      <c r="H2077" s="30"/>
      <c r="I2077" s="30"/>
      <c r="J2077" s="30"/>
      <c r="K2077" s="30"/>
      <c r="L2077" s="30"/>
      <c r="M2077" s="32"/>
      <c r="N2077" s="33"/>
      <c r="O2077" s="33"/>
      <c r="R2077" s="40"/>
      <c r="S2077" s="40"/>
      <c r="T2077" s="40"/>
      <c r="U2077" s="40"/>
      <c r="V2077" s="40"/>
      <c r="W2077" s="40"/>
    </row>
    <row r="2078">
      <c r="F2078" s="30"/>
      <c r="G2078" s="30"/>
      <c r="H2078" s="30"/>
      <c r="I2078" s="30"/>
      <c r="J2078" s="30"/>
      <c r="K2078" s="30"/>
      <c r="L2078" s="30"/>
      <c r="M2078" s="32"/>
      <c r="N2078" s="33"/>
      <c r="O2078" s="64"/>
      <c r="R2078" s="40"/>
      <c r="S2078" s="40"/>
      <c r="T2078" s="40"/>
      <c r="U2078" s="40"/>
      <c r="V2078" s="40"/>
      <c r="W2078" s="40"/>
    </row>
    <row r="2079">
      <c r="F2079" s="30"/>
      <c r="G2079" s="30"/>
      <c r="H2079" s="30"/>
      <c r="I2079" s="30"/>
      <c r="J2079" s="30"/>
      <c r="K2079" s="30"/>
      <c r="L2079" s="30"/>
      <c r="M2079" s="32"/>
      <c r="N2079" s="33"/>
      <c r="O2079" s="64"/>
      <c r="R2079" s="40"/>
      <c r="S2079" s="40"/>
      <c r="T2079" s="40"/>
      <c r="U2079" s="40"/>
      <c r="V2079" s="40"/>
      <c r="W2079" s="40"/>
    </row>
    <row r="2080">
      <c r="F2080" s="30"/>
      <c r="G2080" s="30"/>
      <c r="H2080" s="30"/>
      <c r="I2080" s="30"/>
      <c r="J2080" s="30"/>
      <c r="K2080" s="30"/>
      <c r="L2080" s="30"/>
      <c r="M2080" s="32"/>
      <c r="N2080" s="33"/>
      <c r="O2080" s="64"/>
      <c r="R2080" s="40"/>
      <c r="S2080" s="40"/>
      <c r="T2080" s="40"/>
      <c r="U2080" s="40"/>
      <c r="V2080" s="40"/>
      <c r="W2080" s="40"/>
    </row>
    <row r="2081">
      <c r="F2081" s="30"/>
      <c r="G2081" s="30"/>
      <c r="H2081" s="30"/>
      <c r="I2081" s="30"/>
      <c r="J2081" s="30"/>
      <c r="K2081" s="30"/>
      <c r="L2081" s="30"/>
      <c r="M2081" s="32"/>
      <c r="N2081" s="33"/>
      <c r="O2081" s="33"/>
      <c r="R2081" s="40"/>
      <c r="S2081" s="40"/>
      <c r="T2081" s="40"/>
      <c r="U2081" s="40"/>
      <c r="V2081" s="40"/>
      <c r="W2081" s="40"/>
    </row>
    <row r="2082">
      <c r="F2082" s="30"/>
      <c r="G2082" s="30"/>
      <c r="H2082" s="30"/>
      <c r="I2082" s="30"/>
      <c r="J2082" s="30"/>
      <c r="K2082" s="30"/>
      <c r="L2082" s="30"/>
      <c r="M2082" s="32"/>
      <c r="N2082" s="33"/>
      <c r="O2082" s="33"/>
      <c r="R2082" s="40"/>
      <c r="S2082" s="40"/>
      <c r="T2082" s="40"/>
      <c r="U2082" s="40"/>
      <c r="V2082" s="40"/>
      <c r="W2082" s="40"/>
    </row>
    <row r="2083">
      <c r="F2083" s="30"/>
      <c r="G2083" s="30"/>
      <c r="H2083" s="30"/>
      <c r="I2083" s="30"/>
      <c r="J2083" s="30"/>
      <c r="K2083" s="30"/>
      <c r="L2083" s="30"/>
      <c r="M2083" s="32"/>
      <c r="N2083" s="33"/>
      <c r="O2083" s="33"/>
      <c r="R2083" s="40"/>
      <c r="S2083" s="40"/>
      <c r="T2083" s="40"/>
      <c r="U2083" s="40"/>
      <c r="V2083" s="40"/>
      <c r="W2083" s="40"/>
    </row>
    <row r="2084">
      <c r="F2084" s="30"/>
      <c r="G2084" s="30"/>
      <c r="H2084" s="30"/>
      <c r="I2084" s="30"/>
      <c r="J2084" s="30"/>
      <c r="K2084" s="30"/>
      <c r="L2084" s="30"/>
      <c r="M2084" s="32"/>
      <c r="N2084" s="33"/>
      <c r="O2084" s="33"/>
      <c r="R2084" s="40"/>
      <c r="S2084" s="40"/>
      <c r="T2084" s="40"/>
      <c r="U2084" s="40"/>
      <c r="V2084" s="40"/>
      <c r="W2084" s="40"/>
    </row>
    <row r="2085">
      <c r="F2085" s="30"/>
      <c r="G2085" s="30"/>
      <c r="H2085" s="30"/>
      <c r="I2085" s="30"/>
      <c r="J2085" s="30"/>
      <c r="K2085" s="30"/>
      <c r="L2085" s="30"/>
      <c r="M2085" s="32"/>
      <c r="N2085" s="33"/>
      <c r="O2085" s="58"/>
      <c r="R2085" s="40"/>
      <c r="S2085" s="40"/>
      <c r="T2085" s="40"/>
      <c r="U2085" s="40"/>
      <c r="V2085" s="40"/>
      <c r="W2085" s="40"/>
    </row>
    <row r="2086">
      <c r="F2086" s="30"/>
      <c r="G2086" s="30"/>
      <c r="H2086" s="30"/>
      <c r="I2086" s="30"/>
      <c r="J2086" s="30"/>
      <c r="K2086" s="30"/>
      <c r="L2086" s="30"/>
      <c r="M2086" s="32"/>
      <c r="N2086" s="33"/>
      <c r="O2086" s="64"/>
      <c r="R2086" s="40"/>
      <c r="S2086" s="40"/>
      <c r="T2086" s="40"/>
      <c r="U2086" s="40"/>
      <c r="V2086" s="40"/>
      <c r="W2086" s="40"/>
    </row>
    <row r="2087">
      <c r="F2087" s="30"/>
      <c r="G2087" s="30"/>
      <c r="H2087" s="30"/>
      <c r="I2087" s="30"/>
      <c r="J2087" s="30"/>
      <c r="K2087" s="30"/>
      <c r="L2087" s="30"/>
      <c r="M2087" s="32"/>
      <c r="N2087" s="33"/>
      <c r="O2087" s="33"/>
      <c r="R2087" s="40"/>
      <c r="S2087" s="40"/>
      <c r="T2087" s="40"/>
      <c r="U2087" s="40"/>
      <c r="V2087" s="40"/>
      <c r="W2087" s="40"/>
    </row>
    <row r="2088">
      <c r="F2088" s="30"/>
      <c r="G2088" s="30"/>
      <c r="H2088" s="30"/>
      <c r="I2088" s="30"/>
      <c r="J2088" s="30"/>
      <c r="K2088" s="30"/>
      <c r="L2088" s="30"/>
      <c r="M2088" s="32"/>
      <c r="N2088" s="33"/>
      <c r="O2088" s="33"/>
      <c r="R2088" s="40"/>
      <c r="S2088" s="40"/>
      <c r="T2088" s="40"/>
      <c r="U2088" s="40"/>
      <c r="V2088" s="40"/>
      <c r="W2088" s="40"/>
    </row>
    <row r="2089">
      <c r="F2089" s="30"/>
      <c r="G2089" s="30"/>
      <c r="H2089" s="30"/>
      <c r="I2089" s="30"/>
      <c r="J2089" s="30"/>
      <c r="K2089" s="30"/>
      <c r="L2089" s="30"/>
      <c r="M2089" s="32"/>
      <c r="N2089" s="33"/>
      <c r="O2089" s="33"/>
      <c r="R2089" s="40"/>
      <c r="S2089" s="40"/>
      <c r="T2089" s="40"/>
      <c r="U2089" s="40"/>
      <c r="V2089" s="40"/>
      <c r="W2089" s="40"/>
    </row>
    <row r="2090">
      <c r="F2090" s="30"/>
      <c r="G2090" s="30"/>
      <c r="H2090" s="30"/>
      <c r="I2090" s="30"/>
      <c r="J2090" s="30"/>
      <c r="K2090" s="30"/>
      <c r="L2090" s="30"/>
      <c r="M2090" s="32"/>
      <c r="N2090" s="33"/>
      <c r="O2090" s="33"/>
      <c r="R2090" s="40"/>
      <c r="S2090" s="40"/>
      <c r="T2090" s="40"/>
      <c r="U2090" s="40"/>
      <c r="V2090" s="40"/>
      <c r="W2090" s="40"/>
    </row>
    <row r="2091">
      <c r="F2091" s="30"/>
      <c r="G2091" s="30"/>
      <c r="H2091" s="30"/>
      <c r="I2091" s="30"/>
      <c r="J2091" s="30"/>
      <c r="K2091" s="30"/>
      <c r="L2091" s="30"/>
      <c r="M2091" s="32"/>
      <c r="N2091" s="33"/>
      <c r="O2091" s="33"/>
      <c r="R2091" s="40"/>
      <c r="S2091" s="40"/>
      <c r="T2091" s="40"/>
      <c r="U2091" s="40"/>
      <c r="V2091" s="40"/>
      <c r="W2091" s="40"/>
    </row>
    <row r="2092">
      <c r="F2092" s="30"/>
      <c r="G2092" s="30"/>
      <c r="H2092" s="30"/>
      <c r="I2092" s="30"/>
      <c r="J2092" s="30"/>
      <c r="K2092" s="30"/>
      <c r="L2092" s="30"/>
      <c r="M2092" s="32"/>
      <c r="N2092" s="33"/>
      <c r="O2092" s="33"/>
      <c r="R2092" s="40"/>
      <c r="S2092" s="40"/>
      <c r="T2092" s="40"/>
      <c r="U2092" s="40"/>
      <c r="V2092" s="40"/>
      <c r="W2092" s="40"/>
    </row>
    <row r="2093">
      <c r="F2093" s="30"/>
      <c r="G2093" s="30"/>
      <c r="H2093" s="30"/>
      <c r="I2093" s="30"/>
      <c r="J2093" s="30"/>
      <c r="K2093" s="30"/>
      <c r="L2093" s="30"/>
      <c r="M2093" s="32"/>
      <c r="N2093" s="33"/>
      <c r="O2093" s="33"/>
      <c r="R2093" s="40"/>
      <c r="S2093" s="40"/>
      <c r="T2093" s="40"/>
      <c r="U2093" s="40"/>
      <c r="V2093" s="40"/>
      <c r="W2093" s="40"/>
    </row>
    <row r="2094">
      <c r="F2094" s="30"/>
      <c r="G2094" s="30"/>
      <c r="H2094" s="30"/>
      <c r="I2094" s="30"/>
      <c r="J2094" s="30"/>
      <c r="K2094" s="30"/>
      <c r="L2094" s="30"/>
      <c r="M2094" s="32"/>
      <c r="N2094" s="33"/>
      <c r="O2094" s="58"/>
      <c r="R2094" s="40"/>
      <c r="S2094" s="40"/>
      <c r="T2094" s="40"/>
      <c r="U2094" s="40"/>
      <c r="V2094" s="40"/>
      <c r="W2094" s="40"/>
    </row>
    <row r="2095">
      <c r="F2095" s="30"/>
      <c r="G2095" s="30"/>
      <c r="H2095" s="30"/>
      <c r="I2095" s="30"/>
      <c r="J2095" s="30"/>
      <c r="K2095" s="30"/>
      <c r="L2095" s="30"/>
      <c r="M2095" s="32"/>
      <c r="N2095" s="33"/>
      <c r="O2095" s="33"/>
      <c r="R2095" s="40"/>
      <c r="S2095" s="40"/>
      <c r="T2095" s="40"/>
      <c r="U2095" s="40"/>
      <c r="V2095" s="40"/>
      <c r="W2095" s="40"/>
    </row>
    <row r="2096">
      <c r="F2096" s="30"/>
      <c r="G2096" s="30"/>
      <c r="H2096" s="30"/>
      <c r="I2096" s="30"/>
      <c r="J2096" s="30"/>
      <c r="K2096" s="30"/>
      <c r="L2096" s="30"/>
      <c r="M2096" s="32"/>
      <c r="N2096" s="33"/>
      <c r="O2096" s="33"/>
      <c r="R2096" s="40"/>
      <c r="S2096" s="40"/>
      <c r="T2096" s="40"/>
      <c r="U2096" s="40"/>
      <c r="V2096" s="40"/>
      <c r="W2096" s="40"/>
    </row>
    <row r="2097">
      <c r="F2097" s="30"/>
      <c r="G2097" s="30"/>
      <c r="H2097" s="30"/>
      <c r="I2097" s="30"/>
      <c r="J2097" s="30"/>
      <c r="K2097" s="30"/>
      <c r="L2097" s="30"/>
      <c r="M2097" s="32"/>
      <c r="N2097" s="33"/>
      <c r="O2097" s="33"/>
      <c r="R2097" s="40"/>
      <c r="S2097" s="40"/>
      <c r="T2097" s="40"/>
      <c r="U2097" s="40"/>
      <c r="V2097" s="40"/>
      <c r="W2097" s="40"/>
    </row>
    <row r="2098">
      <c r="F2098" s="30"/>
      <c r="G2098" s="30"/>
      <c r="H2098" s="30"/>
      <c r="I2098" s="30"/>
      <c r="J2098" s="30"/>
      <c r="K2098" s="30"/>
      <c r="L2098" s="30"/>
      <c r="M2098" s="32"/>
      <c r="N2098" s="33"/>
      <c r="O2098" s="33"/>
      <c r="R2098" s="40"/>
      <c r="S2098" s="40"/>
      <c r="T2098" s="40"/>
      <c r="U2098" s="40"/>
      <c r="V2098" s="40"/>
      <c r="W2098" s="40"/>
    </row>
    <row r="2099">
      <c r="F2099" s="30"/>
      <c r="G2099" s="30"/>
      <c r="H2099" s="30"/>
      <c r="I2099" s="30"/>
      <c r="J2099" s="30"/>
      <c r="K2099" s="30"/>
      <c r="L2099" s="30"/>
      <c r="M2099" s="32"/>
      <c r="N2099" s="33"/>
      <c r="O2099" s="33"/>
      <c r="R2099" s="40"/>
      <c r="S2099" s="40"/>
      <c r="T2099" s="40"/>
      <c r="U2099" s="40"/>
      <c r="V2099" s="40"/>
      <c r="W2099" s="40"/>
    </row>
    <row r="2100">
      <c r="F2100" s="30"/>
      <c r="G2100" s="30"/>
      <c r="H2100" s="30"/>
      <c r="I2100" s="30"/>
      <c r="J2100" s="30"/>
      <c r="K2100" s="30"/>
      <c r="L2100" s="30"/>
      <c r="M2100" s="32"/>
      <c r="N2100" s="33"/>
      <c r="O2100" s="33"/>
      <c r="R2100" s="40"/>
      <c r="S2100" s="40"/>
      <c r="T2100" s="40"/>
      <c r="U2100" s="40"/>
      <c r="V2100" s="40"/>
      <c r="W2100" s="40"/>
    </row>
    <row r="2101">
      <c r="F2101" s="30"/>
      <c r="G2101" s="30"/>
      <c r="H2101" s="30"/>
      <c r="I2101" s="30"/>
      <c r="J2101" s="30"/>
      <c r="K2101" s="30"/>
      <c r="L2101" s="30"/>
      <c r="M2101" s="32"/>
      <c r="N2101" s="33"/>
      <c r="O2101" s="33"/>
      <c r="R2101" s="40"/>
      <c r="S2101" s="40"/>
      <c r="T2101" s="40"/>
      <c r="U2101" s="40"/>
      <c r="V2101" s="40"/>
      <c r="W2101" s="40"/>
    </row>
    <row r="2102">
      <c r="F2102" s="30"/>
      <c r="G2102" s="30"/>
      <c r="H2102" s="30"/>
      <c r="I2102" s="30"/>
      <c r="J2102" s="30"/>
      <c r="K2102" s="30"/>
      <c r="L2102" s="30"/>
      <c r="M2102" s="32"/>
      <c r="N2102" s="33"/>
      <c r="O2102" s="33"/>
      <c r="R2102" s="40"/>
      <c r="S2102" s="40"/>
      <c r="T2102" s="40"/>
      <c r="U2102" s="40"/>
      <c r="V2102" s="40"/>
      <c r="W2102" s="40"/>
    </row>
    <row r="2103">
      <c r="F2103" s="30"/>
      <c r="G2103" s="30"/>
      <c r="H2103" s="30"/>
      <c r="I2103" s="30"/>
      <c r="J2103" s="30"/>
      <c r="K2103" s="30"/>
      <c r="L2103" s="30"/>
      <c r="M2103" s="32"/>
      <c r="N2103" s="33"/>
      <c r="O2103" s="33"/>
      <c r="R2103" s="40"/>
      <c r="S2103" s="40"/>
      <c r="T2103" s="40"/>
      <c r="U2103" s="40"/>
      <c r="V2103" s="40"/>
      <c r="W2103" s="40"/>
    </row>
    <row r="2104">
      <c r="F2104" s="30"/>
      <c r="G2104" s="30"/>
      <c r="H2104" s="30"/>
      <c r="I2104" s="30"/>
      <c r="J2104" s="30"/>
      <c r="K2104" s="30"/>
      <c r="L2104" s="30"/>
      <c r="M2104" s="32"/>
      <c r="N2104" s="33"/>
      <c r="O2104" s="33"/>
      <c r="R2104" s="40"/>
      <c r="S2104" s="40"/>
      <c r="T2104" s="40"/>
      <c r="U2104" s="40"/>
      <c r="V2104" s="40"/>
      <c r="W2104" s="40"/>
    </row>
    <row r="2105">
      <c r="F2105" s="30"/>
      <c r="G2105" s="30"/>
      <c r="H2105" s="30"/>
      <c r="I2105" s="30"/>
      <c r="J2105" s="30"/>
      <c r="K2105" s="30"/>
      <c r="L2105" s="30"/>
      <c r="M2105" s="32"/>
      <c r="N2105" s="33"/>
      <c r="O2105" s="33"/>
      <c r="R2105" s="40"/>
      <c r="S2105" s="40"/>
      <c r="T2105" s="40"/>
      <c r="U2105" s="40"/>
      <c r="V2105" s="40"/>
      <c r="W2105" s="40"/>
    </row>
    <row r="2106">
      <c r="F2106" s="30"/>
      <c r="G2106" s="30"/>
      <c r="H2106" s="30"/>
      <c r="I2106" s="30"/>
      <c r="J2106" s="30"/>
      <c r="K2106" s="30"/>
      <c r="L2106" s="30"/>
      <c r="M2106" s="32"/>
      <c r="N2106" s="33"/>
      <c r="O2106" s="33"/>
      <c r="R2106" s="40"/>
      <c r="S2106" s="40"/>
      <c r="T2106" s="40"/>
      <c r="U2106" s="40"/>
      <c r="V2106" s="40"/>
      <c r="W2106" s="40"/>
    </row>
    <row r="2107">
      <c r="F2107" s="30"/>
      <c r="G2107" s="30"/>
      <c r="H2107" s="30"/>
      <c r="I2107" s="30"/>
      <c r="J2107" s="30"/>
      <c r="K2107" s="30"/>
      <c r="L2107" s="30"/>
      <c r="M2107" s="32"/>
      <c r="N2107" s="33"/>
      <c r="O2107" s="58"/>
      <c r="R2107" s="40"/>
      <c r="S2107" s="40"/>
      <c r="T2107" s="40"/>
      <c r="U2107" s="40"/>
      <c r="V2107" s="40"/>
      <c r="W2107" s="40"/>
    </row>
    <row r="2108">
      <c r="F2108" s="30"/>
      <c r="G2108" s="30"/>
      <c r="H2108" s="30"/>
      <c r="I2108" s="30"/>
      <c r="J2108" s="30"/>
      <c r="K2108" s="30"/>
      <c r="L2108" s="30"/>
      <c r="M2108" s="32"/>
      <c r="N2108" s="33"/>
      <c r="O2108" s="33"/>
      <c r="R2108" s="40"/>
      <c r="S2108" s="40"/>
      <c r="T2108" s="40"/>
      <c r="U2108" s="40"/>
      <c r="V2108" s="40"/>
      <c r="W2108" s="40"/>
    </row>
    <row r="2109">
      <c r="F2109" s="30"/>
      <c r="G2109" s="30"/>
      <c r="H2109" s="30"/>
      <c r="I2109" s="30"/>
      <c r="J2109" s="30"/>
      <c r="K2109" s="30"/>
      <c r="L2109" s="30"/>
      <c r="M2109" s="32"/>
      <c r="N2109" s="33"/>
      <c r="O2109" s="64"/>
      <c r="R2109" s="40"/>
      <c r="S2109" s="40"/>
      <c r="T2109" s="40"/>
      <c r="U2109" s="40"/>
      <c r="V2109" s="40"/>
      <c r="W2109" s="40"/>
    </row>
    <row r="2110">
      <c r="F2110" s="30"/>
      <c r="G2110" s="30"/>
      <c r="H2110" s="30"/>
      <c r="I2110" s="30"/>
      <c r="J2110" s="30"/>
      <c r="K2110" s="30"/>
      <c r="L2110" s="30"/>
      <c r="M2110" s="32"/>
      <c r="N2110" s="33"/>
      <c r="O2110" s="33"/>
      <c r="R2110" s="40"/>
      <c r="S2110" s="40"/>
      <c r="T2110" s="40"/>
      <c r="U2110" s="40"/>
      <c r="V2110" s="40"/>
      <c r="W2110" s="40"/>
    </row>
    <row r="2111">
      <c r="F2111" s="30"/>
      <c r="G2111" s="30"/>
      <c r="H2111" s="30"/>
      <c r="I2111" s="30"/>
      <c r="J2111" s="30"/>
      <c r="K2111" s="30"/>
      <c r="L2111" s="30"/>
      <c r="M2111" s="32"/>
      <c r="N2111" s="33"/>
      <c r="O2111" s="58"/>
      <c r="R2111" s="40"/>
      <c r="S2111" s="40"/>
      <c r="T2111" s="40"/>
      <c r="U2111" s="40"/>
      <c r="V2111" s="40"/>
      <c r="W2111" s="40"/>
    </row>
    <row r="2112">
      <c r="F2112" s="30"/>
      <c r="G2112" s="30"/>
      <c r="H2112" s="30"/>
      <c r="I2112" s="30"/>
      <c r="J2112" s="30"/>
      <c r="K2112" s="30"/>
      <c r="L2112" s="30"/>
      <c r="M2112" s="32"/>
      <c r="N2112" s="33"/>
      <c r="O2112" s="58"/>
      <c r="R2112" s="40"/>
      <c r="S2112" s="40"/>
      <c r="T2112" s="40"/>
      <c r="U2112" s="40"/>
      <c r="V2112" s="40"/>
      <c r="W2112" s="40"/>
    </row>
    <row r="2113">
      <c r="F2113" s="30"/>
      <c r="G2113" s="30"/>
      <c r="H2113" s="30"/>
      <c r="I2113" s="30"/>
      <c r="J2113" s="30"/>
      <c r="K2113" s="30"/>
      <c r="L2113" s="30"/>
      <c r="M2113" s="32"/>
      <c r="N2113" s="33"/>
      <c r="O2113" s="58"/>
      <c r="R2113" s="40"/>
      <c r="S2113" s="40"/>
      <c r="T2113" s="40"/>
      <c r="U2113" s="40"/>
      <c r="V2113" s="40"/>
      <c r="W2113" s="40"/>
    </row>
    <row r="2114">
      <c r="F2114" s="30"/>
      <c r="G2114" s="30"/>
      <c r="H2114" s="30"/>
      <c r="I2114" s="30"/>
      <c r="J2114" s="30"/>
      <c r="K2114" s="30"/>
      <c r="L2114" s="30"/>
      <c r="M2114" s="32"/>
      <c r="N2114" s="33"/>
      <c r="O2114" s="33"/>
      <c r="R2114" s="40"/>
      <c r="S2114" s="40"/>
      <c r="T2114" s="40"/>
      <c r="U2114" s="40"/>
      <c r="V2114" s="40"/>
      <c r="W2114" s="40"/>
    </row>
    <row r="2115">
      <c r="F2115" s="30"/>
      <c r="G2115" s="30"/>
      <c r="H2115" s="30"/>
      <c r="I2115" s="30"/>
      <c r="J2115" s="30"/>
      <c r="K2115" s="30"/>
      <c r="L2115" s="30"/>
      <c r="M2115" s="32"/>
      <c r="N2115" s="33"/>
      <c r="O2115" s="33"/>
      <c r="R2115" s="40"/>
      <c r="S2115" s="40"/>
      <c r="T2115" s="40"/>
      <c r="U2115" s="40"/>
      <c r="V2115" s="40"/>
      <c r="W2115" s="40"/>
    </row>
    <row r="2116">
      <c r="F2116" s="30"/>
      <c r="G2116" s="30"/>
      <c r="H2116" s="30"/>
      <c r="I2116" s="30"/>
      <c r="J2116" s="30"/>
      <c r="K2116" s="30"/>
      <c r="L2116" s="30"/>
      <c r="M2116" s="32"/>
      <c r="N2116" s="33"/>
      <c r="O2116" s="33"/>
      <c r="R2116" s="40"/>
      <c r="S2116" s="40"/>
      <c r="T2116" s="40"/>
      <c r="U2116" s="40"/>
      <c r="V2116" s="40"/>
      <c r="W2116" s="40"/>
    </row>
    <row r="2117">
      <c r="F2117" s="30"/>
      <c r="G2117" s="30"/>
      <c r="H2117" s="30"/>
      <c r="I2117" s="30"/>
      <c r="J2117" s="30"/>
      <c r="K2117" s="30"/>
      <c r="L2117" s="30"/>
      <c r="M2117" s="32"/>
      <c r="N2117" s="33"/>
      <c r="O2117" s="33"/>
      <c r="R2117" s="40"/>
      <c r="S2117" s="40"/>
      <c r="T2117" s="40"/>
      <c r="U2117" s="40"/>
      <c r="V2117" s="40"/>
      <c r="W2117" s="40"/>
    </row>
    <row r="2118">
      <c r="F2118" s="30"/>
      <c r="G2118" s="30"/>
      <c r="H2118" s="30"/>
      <c r="I2118" s="30"/>
      <c r="J2118" s="30"/>
      <c r="K2118" s="30"/>
      <c r="L2118" s="30"/>
      <c r="M2118" s="32"/>
      <c r="N2118" s="33"/>
      <c r="O2118" s="33"/>
      <c r="R2118" s="40"/>
      <c r="S2118" s="40"/>
      <c r="T2118" s="40"/>
      <c r="U2118" s="40"/>
      <c r="V2118" s="40"/>
      <c r="W2118" s="40"/>
    </row>
    <row r="2119">
      <c r="F2119" s="30"/>
      <c r="G2119" s="30"/>
      <c r="H2119" s="30"/>
      <c r="I2119" s="30"/>
      <c r="J2119" s="30"/>
      <c r="K2119" s="30"/>
      <c r="L2119" s="30"/>
      <c r="M2119" s="32"/>
      <c r="N2119" s="33"/>
      <c r="O2119" s="33"/>
      <c r="R2119" s="40"/>
      <c r="S2119" s="40"/>
      <c r="T2119" s="40"/>
      <c r="U2119" s="40"/>
      <c r="V2119" s="40"/>
      <c r="W2119" s="40"/>
    </row>
    <row r="2120">
      <c r="F2120" s="30"/>
      <c r="G2120" s="30"/>
      <c r="H2120" s="30"/>
      <c r="I2120" s="30"/>
      <c r="J2120" s="30"/>
      <c r="K2120" s="30"/>
      <c r="L2120" s="30"/>
      <c r="M2120" s="32"/>
      <c r="N2120" s="33"/>
      <c r="O2120" s="33"/>
      <c r="R2120" s="40"/>
      <c r="S2120" s="40"/>
      <c r="T2120" s="40"/>
      <c r="U2120" s="40"/>
      <c r="V2120" s="40"/>
      <c r="W2120" s="40"/>
    </row>
    <row r="2121">
      <c r="F2121" s="30"/>
      <c r="G2121" s="30"/>
      <c r="H2121" s="30"/>
      <c r="I2121" s="30"/>
      <c r="J2121" s="30"/>
      <c r="K2121" s="30"/>
      <c r="L2121" s="30"/>
      <c r="M2121" s="32"/>
      <c r="N2121" s="33"/>
      <c r="O2121" s="33"/>
      <c r="R2121" s="40"/>
      <c r="S2121" s="40"/>
      <c r="T2121" s="40"/>
      <c r="U2121" s="40"/>
      <c r="V2121" s="40"/>
      <c r="W2121" s="40"/>
    </row>
    <row r="2122">
      <c r="F2122" s="30"/>
      <c r="G2122" s="30"/>
      <c r="H2122" s="30"/>
      <c r="I2122" s="30"/>
      <c r="J2122" s="30"/>
      <c r="K2122" s="30"/>
      <c r="L2122" s="30"/>
      <c r="M2122" s="32"/>
      <c r="N2122" s="33"/>
      <c r="O2122" s="33"/>
      <c r="R2122" s="40"/>
      <c r="S2122" s="40"/>
      <c r="T2122" s="40"/>
      <c r="U2122" s="40"/>
      <c r="V2122" s="40"/>
      <c r="W2122" s="40"/>
    </row>
    <row r="2123">
      <c r="F2123" s="30"/>
      <c r="G2123" s="30"/>
      <c r="H2123" s="30"/>
      <c r="I2123" s="30"/>
      <c r="J2123" s="30"/>
      <c r="K2123" s="30"/>
      <c r="L2123" s="30"/>
      <c r="M2123" s="32"/>
      <c r="N2123" s="33"/>
      <c r="O2123" s="33"/>
      <c r="R2123" s="40"/>
      <c r="S2123" s="40"/>
      <c r="T2123" s="40"/>
      <c r="U2123" s="40"/>
      <c r="V2123" s="40"/>
      <c r="W2123" s="40"/>
    </row>
    <row r="2124">
      <c r="F2124" s="30"/>
      <c r="G2124" s="30"/>
      <c r="H2124" s="30"/>
      <c r="I2124" s="30"/>
      <c r="J2124" s="30"/>
      <c r="K2124" s="30"/>
      <c r="L2124" s="30"/>
      <c r="M2124" s="32"/>
      <c r="N2124" s="33"/>
      <c r="O2124" s="33"/>
      <c r="R2124" s="40"/>
      <c r="S2124" s="40"/>
      <c r="T2124" s="40"/>
      <c r="U2124" s="40"/>
      <c r="V2124" s="40"/>
      <c r="W2124" s="40"/>
    </row>
    <row r="2125">
      <c r="F2125" s="30"/>
      <c r="G2125" s="30"/>
      <c r="H2125" s="30"/>
      <c r="I2125" s="30"/>
      <c r="J2125" s="30"/>
      <c r="K2125" s="30"/>
      <c r="L2125" s="30"/>
      <c r="M2125" s="32"/>
      <c r="N2125" s="33"/>
      <c r="O2125" s="33"/>
      <c r="R2125" s="40"/>
      <c r="S2125" s="40"/>
      <c r="T2125" s="40"/>
      <c r="U2125" s="40"/>
      <c r="V2125" s="40"/>
      <c r="W2125" s="40"/>
    </row>
    <row r="2126">
      <c r="F2126" s="30"/>
      <c r="G2126" s="30"/>
      <c r="H2126" s="30"/>
      <c r="I2126" s="30"/>
      <c r="J2126" s="30"/>
      <c r="K2126" s="30"/>
      <c r="L2126" s="30"/>
      <c r="M2126" s="32"/>
      <c r="N2126" s="33"/>
      <c r="O2126" s="33"/>
      <c r="R2126" s="40"/>
      <c r="S2126" s="40"/>
      <c r="T2126" s="40"/>
      <c r="U2126" s="40"/>
      <c r="V2126" s="40"/>
      <c r="W2126" s="40"/>
    </row>
    <row r="2127">
      <c r="F2127" s="30"/>
      <c r="G2127" s="30"/>
      <c r="H2127" s="30"/>
      <c r="I2127" s="30"/>
      <c r="J2127" s="30"/>
      <c r="K2127" s="30"/>
      <c r="L2127" s="30"/>
      <c r="M2127" s="32"/>
      <c r="N2127" s="33"/>
      <c r="O2127" s="33"/>
      <c r="R2127" s="40"/>
      <c r="S2127" s="40"/>
      <c r="T2127" s="40"/>
      <c r="U2127" s="40"/>
      <c r="V2127" s="40"/>
      <c r="W2127" s="40"/>
    </row>
    <row r="2128">
      <c r="F2128" s="30"/>
      <c r="G2128" s="30"/>
      <c r="H2128" s="30"/>
      <c r="I2128" s="30"/>
      <c r="J2128" s="30"/>
      <c r="K2128" s="30"/>
      <c r="L2128" s="30"/>
      <c r="M2128" s="32"/>
      <c r="N2128" s="33"/>
      <c r="O2128" s="33"/>
      <c r="R2128" s="40"/>
      <c r="S2128" s="40"/>
      <c r="T2128" s="40"/>
      <c r="U2128" s="40"/>
      <c r="V2128" s="40"/>
      <c r="W2128" s="40"/>
    </row>
    <row r="2129">
      <c r="F2129" s="30"/>
      <c r="G2129" s="30"/>
      <c r="H2129" s="30"/>
      <c r="I2129" s="30"/>
      <c r="J2129" s="30"/>
      <c r="K2129" s="30"/>
      <c r="L2129" s="30"/>
      <c r="M2129" s="32"/>
      <c r="N2129" s="33"/>
      <c r="O2129" s="33"/>
      <c r="R2129" s="40"/>
      <c r="S2129" s="40"/>
      <c r="T2129" s="40"/>
      <c r="U2129" s="40"/>
      <c r="V2129" s="40"/>
      <c r="W2129" s="40"/>
    </row>
    <row r="2130">
      <c r="F2130" s="30"/>
      <c r="G2130" s="30"/>
      <c r="H2130" s="30"/>
      <c r="I2130" s="30"/>
      <c r="J2130" s="30"/>
      <c r="K2130" s="30"/>
      <c r="L2130" s="30"/>
      <c r="M2130" s="32"/>
      <c r="N2130" s="33"/>
      <c r="O2130" s="33"/>
      <c r="R2130" s="40"/>
      <c r="S2130" s="40"/>
      <c r="T2130" s="40"/>
      <c r="U2130" s="40"/>
      <c r="V2130" s="40"/>
      <c r="W2130" s="40"/>
    </row>
    <row r="2131">
      <c r="F2131" s="30"/>
      <c r="G2131" s="30"/>
      <c r="H2131" s="30"/>
      <c r="I2131" s="30"/>
      <c r="J2131" s="30"/>
      <c r="K2131" s="30"/>
      <c r="L2131" s="30"/>
      <c r="M2131" s="32"/>
      <c r="N2131" s="33"/>
      <c r="O2131" s="33"/>
      <c r="R2131" s="40"/>
      <c r="S2131" s="40"/>
      <c r="T2131" s="40"/>
      <c r="U2131" s="40"/>
      <c r="V2131" s="40"/>
      <c r="W2131" s="40"/>
    </row>
    <row r="2132">
      <c r="F2132" s="30"/>
      <c r="G2132" s="30"/>
      <c r="H2132" s="30"/>
      <c r="I2132" s="30"/>
      <c r="J2132" s="30"/>
      <c r="K2132" s="30"/>
      <c r="L2132" s="30"/>
      <c r="M2132" s="32"/>
      <c r="N2132" s="33"/>
      <c r="O2132" s="33"/>
      <c r="R2132" s="40"/>
      <c r="S2132" s="40"/>
      <c r="T2132" s="40"/>
      <c r="U2132" s="40"/>
      <c r="V2132" s="40"/>
      <c r="W2132" s="40"/>
    </row>
    <row r="2133">
      <c r="F2133" s="30"/>
      <c r="G2133" s="30"/>
      <c r="H2133" s="30"/>
      <c r="I2133" s="30"/>
      <c r="J2133" s="30"/>
      <c r="K2133" s="30"/>
      <c r="L2133" s="30"/>
      <c r="M2133" s="32"/>
      <c r="N2133" s="33"/>
      <c r="O2133" s="33"/>
      <c r="R2133" s="40"/>
      <c r="S2133" s="40"/>
      <c r="T2133" s="40"/>
      <c r="U2133" s="40"/>
      <c r="V2133" s="40"/>
      <c r="W2133" s="40"/>
    </row>
    <row r="2134">
      <c r="F2134" s="30"/>
      <c r="G2134" s="30"/>
      <c r="H2134" s="30"/>
      <c r="I2134" s="30"/>
      <c r="J2134" s="30"/>
      <c r="K2134" s="30"/>
      <c r="L2134" s="30"/>
      <c r="M2134" s="32"/>
      <c r="N2134" s="33"/>
      <c r="O2134" s="33"/>
      <c r="R2134" s="40"/>
      <c r="S2134" s="40"/>
      <c r="T2134" s="40"/>
      <c r="U2134" s="40"/>
      <c r="V2134" s="40"/>
      <c r="W2134" s="40"/>
    </row>
    <row r="2135">
      <c r="F2135" s="30"/>
      <c r="G2135" s="30"/>
      <c r="H2135" s="30"/>
      <c r="I2135" s="30"/>
      <c r="J2135" s="30"/>
      <c r="K2135" s="30"/>
      <c r="L2135" s="30"/>
      <c r="M2135" s="32"/>
      <c r="N2135" s="33"/>
      <c r="O2135" s="33"/>
      <c r="R2135" s="40"/>
      <c r="S2135" s="40"/>
      <c r="T2135" s="40"/>
      <c r="U2135" s="40"/>
      <c r="V2135" s="40"/>
      <c r="W2135" s="40"/>
    </row>
    <row r="2136">
      <c r="F2136" s="30"/>
      <c r="G2136" s="30"/>
      <c r="H2136" s="30"/>
      <c r="I2136" s="30"/>
      <c r="J2136" s="30"/>
      <c r="K2136" s="30"/>
      <c r="L2136" s="30"/>
      <c r="M2136" s="32"/>
      <c r="N2136" s="33"/>
      <c r="O2136" s="33"/>
      <c r="R2136" s="40"/>
      <c r="S2136" s="40"/>
      <c r="T2136" s="40"/>
      <c r="U2136" s="40"/>
      <c r="V2136" s="40"/>
      <c r="W2136" s="40"/>
    </row>
    <row r="2137">
      <c r="F2137" s="30"/>
      <c r="G2137" s="30"/>
      <c r="H2137" s="30"/>
      <c r="I2137" s="30"/>
      <c r="J2137" s="30"/>
      <c r="K2137" s="30"/>
      <c r="L2137" s="30"/>
      <c r="M2137" s="32"/>
      <c r="N2137" s="33"/>
      <c r="O2137" s="33"/>
      <c r="R2137" s="40"/>
      <c r="S2137" s="40"/>
      <c r="T2137" s="40"/>
      <c r="U2137" s="40"/>
      <c r="V2137" s="40"/>
      <c r="W2137" s="40"/>
    </row>
    <row r="2138">
      <c r="F2138" s="30"/>
      <c r="G2138" s="30"/>
      <c r="H2138" s="30"/>
      <c r="I2138" s="30"/>
      <c r="J2138" s="30"/>
      <c r="K2138" s="30"/>
      <c r="L2138" s="30"/>
      <c r="M2138" s="32"/>
      <c r="N2138" s="33"/>
      <c r="O2138" s="58"/>
      <c r="R2138" s="40"/>
      <c r="S2138" s="40"/>
      <c r="T2138" s="40"/>
      <c r="U2138" s="40"/>
      <c r="V2138" s="40"/>
      <c r="W2138" s="40"/>
    </row>
    <row r="2139">
      <c r="F2139" s="30"/>
      <c r="G2139" s="30"/>
      <c r="H2139" s="30"/>
      <c r="I2139" s="30"/>
      <c r="J2139" s="30"/>
      <c r="K2139" s="30"/>
      <c r="L2139" s="30"/>
      <c r="M2139" s="32"/>
      <c r="N2139" s="33"/>
      <c r="O2139" s="33"/>
      <c r="R2139" s="40"/>
      <c r="S2139" s="40"/>
      <c r="T2139" s="40"/>
      <c r="U2139" s="40"/>
      <c r="V2139" s="40"/>
      <c r="W2139" s="40"/>
    </row>
    <row r="2140">
      <c r="F2140" s="30"/>
      <c r="G2140" s="30"/>
      <c r="H2140" s="30"/>
      <c r="I2140" s="30"/>
      <c r="J2140" s="30"/>
      <c r="K2140" s="30"/>
      <c r="L2140" s="30"/>
      <c r="M2140" s="32"/>
      <c r="N2140" s="33"/>
      <c r="O2140" s="33"/>
      <c r="R2140" s="40"/>
      <c r="S2140" s="40"/>
      <c r="T2140" s="40"/>
      <c r="U2140" s="40"/>
      <c r="V2140" s="40"/>
      <c r="W2140" s="40"/>
    </row>
    <row r="2141">
      <c r="F2141" s="30"/>
      <c r="G2141" s="30"/>
      <c r="H2141" s="30"/>
      <c r="I2141" s="30"/>
      <c r="J2141" s="30"/>
      <c r="K2141" s="30"/>
      <c r="L2141" s="30"/>
      <c r="M2141" s="32"/>
      <c r="N2141" s="33"/>
      <c r="O2141" s="58"/>
      <c r="R2141" s="40"/>
      <c r="S2141" s="40"/>
      <c r="T2141" s="40"/>
      <c r="U2141" s="40"/>
      <c r="V2141" s="40"/>
      <c r="W2141" s="40"/>
    </row>
    <row r="2142">
      <c r="F2142" s="30"/>
      <c r="G2142" s="30"/>
      <c r="H2142" s="30"/>
      <c r="I2142" s="30"/>
      <c r="J2142" s="30"/>
      <c r="K2142" s="30"/>
      <c r="L2142" s="30"/>
      <c r="M2142" s="32"/>
      <c r="N2142" s="33"/>
      <c r="O2142" s="33"/>
      <c r="R2142" s="40"/>
      <c r="S2142" s="40"/>
      <c r="T2142" s="40"/>
      <c r="U2142" s="40"/>
      <c r="V2142" s="40"/>
      <c r="W2142" s="40"/>
    </row>
    <row r="2143">
      <c r="F2143" s="30"/>
      <c r="G2143" s="30"/>
      <c r="H2143" s="30"/>
      <c r="I2143" s="30"/>
      <c r="J2143" s="30"/>
      <c r="K2143" s="30"/>
      <c r="L2143" s="30"/>
      <c r="M2143" s="32"/>
      <c r="N2143" s="33"/>
      <c r="O2143" s="33"/>
      <c r="R2143" s="40"/>
      <c r="S2143" s="40"/>
      <c r="T2143" s="40"/>
      <c r="U2143" s="40"/>
      <c r="V2143" s="40"/>
      <c r="W2143" s="40"/>
    </row>
    <row r="2144">
      <c r="F2144" s="30"/>
      <c r="G2144" s="30"/>
      <c r="H2144" s="30"/>
      <c r="I2144" s="30"/>
      <c r="J2144" s="30"/>
      <c r="K2144" s="30"/>
      <c r="L2144" s="30"/>
      <c r="M2144" s="32"/>
      <c r="N2144" s="33"/>
      <c r="O2144" s="33"/>
      <c r="R2144" s="40"/>
      <c r="S2144" s="40"/>
      <c r="T2144" s="40"/>
      <c r="U2144" s="40"/>
      <c r="V2144" s="40"/>
      <c r="W2144" s="40"/>
    </row>
    <row r="2145">
      <c r="F2145" s="30"/>
      <c r="G2145" s="30"/>
      <c r="H2145" s="30"/>
      <c r="I2145" s="30"/>
      <c r="J2145" s="30"/>
      <c r="K2145" s="30"/>
      <c r="L2145" s="30"/>
      <c r="M2145" s="32"/>
      <c r="N2145" s="33"/>
      <c r="O2145" s="64"/>
      <c r="R2145" s="40"/>
      <c r="S2145" s="40"/>
      <c r="T2145" s="40"/>
      <c r="U2145" s="40"/>
      <c r="V2145" s="40"/>
      <c r="W2145" s="40"/>
    </row>
    <row r="2146">
      <c r="F2146" s="30"/>
      <c r="G2146" s="30"/>
      <c r="H2146" s="30"/>
      <c r="I2146" s="30"/>
      <c r="J2146" s="30"/>
      <c r="K2146" s="30"/>
      <c r="L2146" s="30"/>
      <c r="M2146" s="32"/>
      <c r="N2146" s="33"/>
      <c r="O2146" s="33"/>
      <c r="R2146" s="40"/>
      <c r="S2146" s="40"/>
      <c r="T2146" s="40"/>
      <c r="U2146" s="40"/>
      <c r="V2146" s="40"/>
      <c r="W2146" s="40"/>
    </row>
    <row r="2147">
      <c r="F2147" s="30"/>
      <c r="G2147" s="30"/>
      <c r="H2147" s="30"/>
      <c r="I2147" s="30"/>
      <c r="J2147" s="30"/>
      <c r="K2147" s="30"/>
      <c r="L2147" s="30"/>
      <c r="M2147" s="32"/>
      <c r="N2147" s="33"/>
      <c r="O2147" s="64"/>
      <c r="R2147" s="40"/>
      <c r="S2147" s="40"/>
      <c r="T2147" s="40"/>
      <c r="U2147" s="40"/>
      <c r="V2147" s="40"/>
      <c r="W2147" s="40"/>
    </row>
    <row r="2148">
      <c r="F2148" s="30"/>
      <c r="G2148" s="30"/>
      <c r="H2148" s="30"/>
      <c r="I2148" s="30"/>
      <c r="J2148" s="30"/>
      <c r="K2148" s="30"/>
      <c r="L2148" s="30"/>
      <c r="M2148" s="32"/>
      <c r="N2148" s="33"/>
      <c r="O2148" s="33"/>
      <c r="R2148" s="40"/>
      <c r="S2148" s="40"/>
      <c r="T2148" s="40"/>
      <c r="U2148" s="40"/>
      <c r="V2148" s="40"/>
      <c r="W2148" s="40"/>
    </row>
    <row r="2149">
      <c r="F2149" s="30"/>
      <c r="G2149" s="30"/>
      <c r="H2149" s="30"/>
      <c r="I2149" s="30"/>
      <c r="J2149" s="30"/>
      <c r="K2149" s="30"/>
      <c r="L2149" s="30"/>
      <c r="M2149" s="32"/>
      <c r="N2149" s="33"/>
      <c r="O2149" s="64"/>
      <c r="R2149" s="40"/>
      <c r="S2149" s="40"/>
      <c r="T2149" s="40"/>
      <c r="U2149" s="40"/>
      <c r="V2149" s="40"/>
      <c r="W2149" s="40"/>
    </row>
    <row r="2150">
      <c r="F2150" s="30"/>
      <c r="G2150" s="30"/>
      <c r="H2150" s="30"/>
      <c r="I2150" s="30"/>
      <c r="J2150" s="30"/>
      <c r="K2150" s="30"/>
      <c r="L2150" s="30"/>
      <c r="M2150" s="32"/>
      <c r="N2150" s="33"/>
      <c r="O2150" s="33"/>
      <c r="R2150" s="40"/>
      <c r="S2150" s="40"/>
      <c r="T2150" s="40"/>
      <c r="U2150" s="40"/>
      <c r="V2150" s="40"/>
      <c r="W2150" s="40"/>
    </row>
    <row r="2151">
      <c r="F2151" s="30"/>
      <c r="G2151" s="30"/>
      <c r="H2151" s="30"/>
      <c r="I2151" s="30"/>
      <c r="J2151" s="30"/>
      <c r="K2151" s="30"/>
      <c r="L2151" s="30"/>
      <c r="M2151" s="32"/>
      <c r="N2151" s="33"/>
      <c r="O2151" s="33"/>
      <c r="R2151" s="40"/>
      <c r="S2151" s="40"/>
      <c r="T2151" s="40"/>
      <c r="U2151" s="40"/>
      <c r="V2151" s="40"/>
      <c r="W2151" s="40"/>
    </row>
    <row r="2152">
      <c r="F2152" s="30"/>
      <c r="G2152" s="30"/>
      <c r="H2152" s="30"/>
      <c r="I2152" s="30"/>
      <c r="J2152" s="30"/>
      <c r="K2152" s="30"/>
      <c r="L2152" s="30"/>
      <c r="M2152" s="32"/>
      <c r="N2152" s="33"/>
      <c r="O2152" s="33"/>
      <c r="R2152" s="40"/>
      <c r="S2152" s="40"/>
      <c r="T2152" s="40"/>
      <c r="U2152" s="40"/>
      <c r="V2152" s="40"/>
      <c r="W2152" s="40"/>
    </row>
    <row r="2153">
      <c r="F2153" s="30"/>
      <c r="G2153" s="30"/>
      <c r="H2153" s="30"/>
      <c r="I2153" s="30"/>
      <c r="J2153" s="30"/>
      <c r="K2153" s="30"/>
      <c r="L2153" s="30"/>
      <c r="M2153" s="32"/>
      <c r="N2153" s="33"/>
      <c r="O2153" s="58"/>
      <c r="R2153" s="40"/>
      <c r="S2153" s="40"/>
      <c r="T2153" s="40"/>
      <c r="U2153" s="40"/>
      <c r="V2153" s="40"/>
      <c r="W2153" s="40"/>
    </row>
    <row r="2154">
      <c r="F2154" s="30"/>
      <c r="G2154" s="30"/>
      <c r="H2154" s="30"/>
      <c r="I2154" s="30"/>
      <c r="J2154" s="30"/>
      <c r="K2154" s="30"/>
      <c r="L2154" s="30"/>
      <c r="M2154" s="32"/>
      <c r="N2154" s="33"/>
      <c r="O2154" s="33"/>
      <c r="R2154" s="40"/>
      <c r="S2154" s="40"/>
      <c r="T2154" s="40"/>
      <c r="U2154" s="40"/>
      <c r="V2154" s="40"/>
      <c r="W2154" s="40"/>
    </row>
    <row r="2155">
      <c r="F2155" s="30"/>
      <c r="G2155" s="30"/>
      <c r="H2155" s="30"/>
      <c r="I2155" s="30"/>
      <c r="J2155" s="30"/>
      <c r="K2155" s="30"/>
      <c r="L2155" s="30"/>
      <c r="M2155" s="32"/>
      <c r="N2155" s="33"/>
      <c r="O2155" s="33"/>
      <c r="R2155" s="40"/>
      <c r="S2155" s="40"/>
      <c r="T2155" s="40"/>
      <c r="U2155" s="40"/>
      <c r="V2155" s="40"/>
      <c r="W2155" s="40"/>
    </row>
    <row r="2156">
      <c r="F2156" s="30"/>
      <c r="G2156" s="30"/>
      <c r="H2156" s="30"/>
      <c r="I2156" s="30"/>
      <c r="J2156" s="30"/>
      <c r="K2156" s="30"/>
      <c r="L2156" s="30"/>
      <c r="M2156" s="32"/>
      <c r="N2156" s="33"/>
      <c r="O2156" s="33"/>
      <c r="R2156" s="40"/>
      <c r="S2156" s="40"/>
      <c r="T2156" s="40"/>
      <c r="U2156" s="40"/>
      <c r="V2156" s="40"/>
      <c r="W2156" s="40"/>
    </row>
    <row r="2157">
      <c r="F2157" s="30"/>
      <c r="G2157" s="30"/>
      <c r="H2157" s="30"/>
      <c r="I2157" s="30"/>
      <c r="J2157" s="30"/>
      <c r="K2157" s="30"/>
      <c r="L2157" s="30"/>
      <c r="M2157" s="32"/>
      <c r="N2157" s="33"/>
      <c r="O2157" s="58"/>
      <c r="R2157" s="40"/>
      <c r="S2157" s="40"/>
      <c r="T2157" s="40"/>
      <c r="U2157" s="40"/>
      <c r="V2157" s="40"/>
      <c r="W2157" s="40"/>
    </row>
    <row r="2158">
      <c r="F2158" s="30"/>
      <c r="G2158" s="30"/>
      <c r="H2158" s="30"/>
      <c r="I2158" s="30"/>
      <c r="J2158" s="30"/>
      <c r="K2158" s="30"/>
      <c r="L2158" s="30"/>
      <c r="M2158" s="32"/>
      <c r="N2158" s="33"/>
      <c r="O2158" s="33"/>
      <c r="R2158" s="40"/>
      <c r="S2158" s="40"/>
      <c r="T2158" s="40"/>
      <c r="U2158" s="40"/>
      <c r="V2158" s="40"/>
      <c r="W2158" s="40"/>
    </row>
    <row r="2159">
      <c r="F2159" s="30"/>
      <c r="G2159" s="30"/>
      <c r="H2159" s="30"/>
      <c r="I2159" s="30"/>
      <c r="J2159" s="30"/>
      <c r="K2159" s="30"/>
      <c r="L2159" s="30"/>
      <c r="M2159" s="32"/>
      <c r="N2159" s="33"/>
      <c r="O2159" s="58"/>
      <c r="R2159" s="40"/>
      <c r="S2159" s="40"/>
      <c r="T2159" s="40"/>
      <c r="U2159" s="40"/>
      <c r="V2159" s="40"/>
      <c r="W2159" s="40"/>
    </row>
    <row r="2160">
      <c r="F2160" s="30"/>
      <c r="G2160" s="30"/>
      <c r="H2160" s="30"/>
      <c r="I2160" s="30"/>
      <c r="J2160" s="30"/>
      <c r="K2160" s="30"/>
      <c r="L2160" s="30"/>
      <c r="M2160" s="32"/>
      <c r="N2160" s="33"/>
      <c r="O2160" s="33"/>
      <c r="R2160" s="40"/>
      <c r="S2160" s="40"/>
      <c r="T2160" s="40"/>
      <c r="U2160" s="40"/>
      <c r="V2160" s="40"/>
      <c r="W2160" s="40"/>
    </row>
    <row r="2161">
      <c r="F2161" s="30"/>
      <c r="G2161" s="30"/>
      <c r="H2161" s="30"/>
      <c r="I2161" s="30"/>
      <c r="J2161" s="30"/>
      <c r="K2161" s="30"/>
      <c r="L2161" s="30"/>
      <c r="M2161" s="32"/>
      <c r="N2161" s="33"/>
      <c r="O2161" s="33"/>
      <c r="R2161" s="40"/>
      <c r="S2161" s="40"/>
      <c r="T2161" s="40"/>
      <c r="U2161" s="40"/>
      <c r="V2161" s="40"/>
      <c r="W2161" s="40"/>
    </row>
    <row r="2162">
      <c r="F2162" s="30"/>
      <c r="G2162" s="30"/>
      <c r="H2162" s="30"/>
      <c r="I2162" s="30"/>
      <c r="J2162" s="30"/>
      <c r="K2162" s="30"/>
      <c r="L2162" s="30"/>
      <c r="M2162" s="32"/>
      <c r="N2162" s="33"/>
      <c r="O2162" s="33"/>
      <c r="R2162" s="40"/>
      <c r="S2162" s="40"/>
      <c r="T2162" s="40"/>
      <c r="U2162" s="40"/>
      <c r="V2162" s="40"/>
      <c r="W2162" s="40"/>
    </row>
    <row r="2163">
      <c r="F2163" s="30"/>
      <c r="G2163" s="30"/>
      <c r="H2163" s="30"/>
      <c r="I2163" s="30"/>
      <c r="J2163" s="30"/>
      <c r="K2163" s="30"/>
      <c r="L2163" s="30"/>
      <c r="M2163" s="32"/>
      <c r="N2163" s="33"/>
      <c r="O2163" s="33"/>
      <c r="R2163" s="40"/>
      <c r="S2163" s="40"/>
      <c r="T2163" s="40"/>
      <c r="U2163" s="40"/>
      <c r="V2163" s="40"/>
      <c r="W2163" s="40"/>
    </row>
    <row r="2164">
      <c r="F2164" s="30"/>
      <c r="G2164" s="30"/>
      <c r="H2164" s="30"/>
      <c r="I2164" s="30"/>
      <c r="J2164" s="30"/>
      <c r="K2164" s="30"/>
      <c r="L2164" s="30"/>
      <c r="M2164" s="32"/>
      <c r="N2164" s="33"/>
      <c r="O2164" s="33"/>
      <c r="R2164" s="40"/>
      <c r="S2164" s="40"/>
      <c r="T2164" s="40"/>
      <c r="U2164" s="40"/>
      <c r="V2164" s="40"/>
      <c r="W2164" s="40"/>
    </row>
    <row r="2165">
      <c r="F2165" s="30"/>
      <c r="G2165" s="30"/>
      <c r="H2165" s="30"/>
      <c r="I2165" s="30"/>
      <c r="J2165" s="30"/>
      <c r="K2165" s="30"/>
      <c r="L2165" s="30"/>
      <c r="M2165" s="32"/>
      <c r="N2165" s="33"/>
      <c r="O2165" s="33"/>
      <c r="R2165" s="40"/>
      <c r="S2165" s="40"/>
      <c r="T2165" s="40"/>
      <c r="U2165" s="40"/>
      <c r="V2165" s="40"/>
      <c r="W2165" s="40"/>
    </row>
    <row r="2166">
      <c r="F2166" s="30"/>
      <c r="G2166" s="30"/>
      <c r="H2166" s="30"/>
      <c r="I2166" s="30"/>
      <c r="J2166" s="30"/>
      <c r="K2166" s="30"/>
      <c r="L2166" s="30"/>
      <c r="M2166" s="32"/>
      <c r="N2166" s="33"/>
      <c r="O2166" s="33"/>
      <c r="R2166" s="40"/>
      <c r="S2166" s="40"/>
      <c r="T2166" s="40"/>
      <c r="U2166" s="40"/>
      <c r="V2166" s="40"/>
      <c r="W2166" s="40"/>
    </row>
    <row r="2167">
      <c r="F2167" s="30"/>
      <c r="G2167" s="30"/>
      <c r="H2167" s="30"/>
      <c r="I2167" s="30"/>
      <c r="J2167" s="30"/>
      <c r="K2167" s="30"/>
      <c r="L2167" s="30"/>
      <c r="M2167" s="32"/>
      <c r="N2167" s="33"/>
      <c r="O2167" s="33"/>
      <c r="R2167" s="40"/>
      <c r="S2167" s="40"/>
      <c r="T2167" s="40"/>
      <c r="U2167" s="40"/>
      <c r="V2167" s="40"/>
      <c r="W2167" s="40"/>
    </row>
    <row r="2168">
      <c r="F2168" s="30"/>
      <c r="G2168" s="30"/>
      <c r="H2168" s="30"/>
      <c r="I2168" s="30"/>
      <c r="J2168" s="30"/>
      <c r="K2168" s="30"/>
      <c r="L2168" s="30"/>
      <c r="M2168" s="32"/>
      <c r="N2168" s="33"/>
      <c r="O2168" s="33"/>
      <c r="R2168" s="40"/>
      <c r="S2168" s="40"/>
      <c r="T2168" s="40"/>
      <c r="U2168" s="40"/>
      <c r="V2168" s="40"/>
      <c r="W2168" s="40"/>
    </row>
    <row r="2169">
      <c r="F2169" s="30"/>
      <c r="G2169" s="30"/>
      <c r="H2169" s="30"/>
      <c r="I2169" s="30"/>
      <c r="J2169" s="30"/>
      <c r="K2169" s="30"/>
      <c r="L2169" s="30"/>
      <c r="M2169" s="32"/>
      <c r="N2169" s="33"/>
      <c r="O2169" s="33"/>
      <c r="R2169" s="40"/>
      <c r="S2169" s="40"/>
      <c r="T2169" s="40"/>
      <c r="U2169" s="40"/>
      <c r="V2169" s="40"/>
      <c r="W2169" s="40"/>
    </row>
    <row r="2170">
      <c r="F2170" s="30"/>
      <c r="G2170" s="30"/>
      <c r="H2170" s="30"/>
      <c r="I2170" s="30"/>
      <c r="J2170" s="30"/>
      <c r="K2170" s="30"/>
      <c r="L2170" s="30"/>
      <c r="M2170" s="32"/>
      <c r="N2170" s="33"/>
      <c r="O2170" s="33"/>
      <c r="R2170" s="40"/>
      <c r="S2170" s="40"/>
      <c r="T2170" s="40"/>
      <c r="U2170" s="40"/>
      <c r="V2170" s="40"/>
      <c r="W2170" s="40"/>
    </row>
    <row r="2171">
      <c r="F2171" s="30"/>
      <c r="G2171" s="30"/>
      <c r="H2171" s="30"/>
      <c r="I2171" s="30"/>
      <c r="J2171" s="30"/>
      <c r="K2171" s="30"/>
      <c r="L2171" s="30"/>
      <c r="M2171" s="32"/>
      <c r="N2171" s="33"/>
      <c r="O2171" s="33"/>
      <c r="R2171" s="40"/>
      <c r="S2171" s="40"/>
      <c r="T2171" s="40"/>
      <c r="U2171" s="40"/>
      <c r="V2171" s="40"/>
      <c r="W2171" s="40"/>
    </row>
    <row r="2172">
      <c r="F2172" s="30"/>
      <c r="G2172" s="30"/>
      <c r="H2172" s="30"/>
      <c r="I2172" s="30"/>
      <c r="J2172" s="30"/>
      <c r="K2172" s="30"/>
      <c r="L2172" s="30"/>
      <c r="M2172" s="32"/>
      <c r="N2172" s="33"/>
      <c r="O2172" s="58"/>
      <c r="R2172" s="40"/>
      <c r="S2172" s="40"/>
      <c r="T2172" s="40"/>
      <c r="U2172" s="40"/>
      <c r="V2172" s="40"/>
      <c r="W2172" s="40"/>
    </row>
    <row r="2173">
      <c r="F2173" s="30"/>
      <c r="G2173" s="30"/>
      <c r="H2173" s="30"/>
      <c r="I2173" s="30"/>
      <c r="J2173" s="30"/>
      <c r="K2173" s="30"/>
      <c r="L2173" s="30"/>
      <c r="M2173" s="32"/>
      <c r="N2173" s="33"/>
      <c r="O2173" s="33"/>
      <c r="R2173" s="40"/>
      <c r="S2173" s="40"/>
      <c r="T2173" s="40"/>
      <c r="U2173" s="40"/>
      <c r="V2173" s="40"/>
      <c r="W2173" s="40"/>
    </row>
    <row r="2174">
      <c r="F2174" s="30"/>
      <c r="G2174" s="30"/>
      <c r="H2174" s="30"/>
      <c r="I2174" s="30"/>
      <c r="J2174" s="30"/>
      <c r="K2174" s="30"/>
      <c r="L2174" s="30"/>
      <c r="M2174" s="32"/>
      <c r="N2174" s="33"/>
      <c r="O2174" s="33"/>
      <c r="R2174" s="40"/>
      <c r="S2174" s="40"/>
      <c r="T2174" s="40"/>
      <c r="U2174" s="40"/>
      <c r="V2174" s="40"/>
      <c r="W2174" s="40"/>
    </row>
    <row r="2175">
      <c r="F2175" s="30"/>
      <c r="G2175" s="30"/>
      <c r="H2175" s="30"/>
      <c r="I2175" s="30"/>
      <c r="J2175" s="30"/>
      <c r="K2175" s="30"/>
      <c r="L2175" s="30"/>
      <c r="M2175" s="32"/>
      <c r="N2175" s="33"/>
      <c r="O2175" s="33"/>
      <c r="R2175" s="40"/>
      <c r="S2175" s="40"/>
      <c r="T2175" s="40"/>
      <c r="U2175" s="40"/>
      <c r="V2175" s="40"/>
      <c r="W2175" s="40"/>
    </row>
    <row r="2176">
      <c r="F2176" s="30"/>
      <c r="G2176" s="30"/>
      <c r="H2176" s="30"/>
      <c r="I2176" s="30"/>
      <c r="J2176" s="30"/>
      <c r="K2176" s="30"/>
      <c r="L2176" s="30"/>
      <c r="M2176" s="32"/>
      <c r="N2176" s="33"/>
      <c r="O2176" s="33"/>
      <c r="R2176" s="40"/>
      <c r="S2176" s="40"/>
      <c r="T2176" s="40"/>
      <c r="U2176" s="40"/>
      <c r="V2176" s="40"/>
      <c r="W2176" s="40"/>
    </row>
    <row r="2177">
      <c r="F2177" s="30"/>
      <c r="G2177" s="30"/>
      <c r="H2177" s="30"/>
      <c r="I2177" s="30"/>
      <c r="J2177" s="30"/>
      <c r="K2177" s="30"/>
      <c r="L2177" s="30"/>
      <c r="M2177" s="32"/>
      <c r="N2177" s="33"/>
      <c r="O2177" s="33"/>
      <c r="R2177" s="40"/>
      <c r="S2177" s="40"/>
      <c r="T2177" s="40"/>
      <c r="U2177" s="40"/>
      <c r="V2177" s="40"/>
      <c r="W2177" s="40"/>
    </row>
    <row r="2178">
      <c r="F2178" s="30"/>
      <c r="G2178" s="30"/>
      <c r="H2178" s="30"/>
      <c r="I2178" s="30"/>
      <c r="J2178" s="30"/>
      <c r="K2178" s="30"/>
      <c r="L2178" s="30"/>
      <c r="M2178" s="32"/>
      <c r="N2178" s="33"/>
      <c r="O2178" s="33"/>
      <c r="R2178" s="40"/>
      <c r="S2178" s="40"/>
      <c r="T2178" s="40"/>
      <c r="U2178" s="40"/>
      <c r="V2178" s="40"/>
      <c r="W2178" s="40"/>
    </row>
    <row r="2179">
      <c r="F2179" s="30"/>
      <c r="G2179" s="30"/>
      <c r="H2179" s="30"/>
      <c r="I2179" s="30"/>
      <c r="J2179" s="30"/>
      <c r="K2179" s="30"/>
      <c r="L2179" s="30"/>
      <c r="M2179" s="32"/>
      <c r="N2179" s="33"/>
      <c r="O2179" s="33"/>
      <c r="R2179" s="40"/>
      <c r="S2179" s="40"/>
      <c r="T2179" s="40"/>
      <c r="U2179" s="40"/>
      <c r="V2179" s="40"/>
      <c r="W2179" s="40"/>
    </row>
    <row r="2180">
      <c r="F2180" s="30"/>
      <c r="G2180" s="30"/>
      <c r="H2180" s="30"/>
      <c r="I2180" s="30"/>
      <c r="J2180" s="30"/>
      <c r="K2180" s="30"/>
      <c r="L2180" s="30"/>
      <c r="M2180" s="32"/>
      <c r="N2180" s="33"/>
      <c r="O2180" s="33"/>
      <c r="R2180" s="40"/>
      <c r="S2180" s="40"/>
      <c r="T2180" s="40"/>
      <c r="U2180" s="40"/>
      <c r="V2180" s="40"/>
      <c r="W2180" s="40"/>
    </row>
    <row r="2181">
      <c r="F2181" s="30"/>
      <c r="G2181" s="30"/>
      <c r="H2181" s="30"/>
      <c r="I2181" s="30"/>
      <c r="J2181" s="30"/>
      <c r="K2181" s="30"/>
      <c r="L2181" s="30"/>
      <c r="M2181" s="32"/>
      <c r="N2181" s="33"/>
      <c r="O2181" s="33"/>
      <c r="R2181" s="40"/>
      <c r="S2181" s="40"/>
      <c r="T2181" s="40"/>
      <c r="U2181" s="40"/>
      <c r="V2181" s="40"/>
      <c r="W2181" s="40"/>
    </row>
    <row r="2182">
      <c r="F2182" s="30"/>
      <c r="G2182" s="30"/>
      <c r="H2182" s="30"/>
      <c r="I2182" s="30"/>
      <c r="J2182" s="30"/>
      <c r="K2182" s="30"/>
      <c r="L2182" s="30"/>
      <c r="M2182" s="32"/>
      <c r="N2182" s="33"/>
      <c r="O2182" s="33"/>
      <c r="R2182" s="40"/>
      <c r="S2182" s="40"/>
      <c r="T2182" s="40"/>
      <c r="U2182" s="40"/>
      <c r="V2182" s="40"/>
      <c r="W2182" s="40"/>
    </row>
    <row r="2183">
      <c r="F2183" s="30"/>
      <c r="G2183" s="30"/>
      <c r="H2183" s="30"/>
      <c r="I2183" s="30"/>
      <c r="J2183" s="30"/>
      <c r="K2183" s="30"/>
      <c r="L2183" s="30"/>
      <c r="M2183" s="32"/>
      <c r="N2183" s="33"/>
      <c r="O2183" s="58"/>
      <c r="R2183" s="40"/>
      <c r="S2183" s="40"/>
      <c r="T2183" s="40"/>
      <c r="U2183" s="40"/>
      <c r="V2183" s="40"/>
      <c r="W2183" s="40"/>
    </row>
    <row r="2184">
      <c r="F2184" s="30"/>
      <c r="G2184" s="30"/>
      <c r="H2184" s="30"/>
      <c r="I2184" s="30"/>
      <c r="J2184" s="30"/>
      <c r="K2184" s="30"/>
      <c r="L2184" s="30"/>
      <c r="M2184" s="32"/>
      <c r="N2184" s="33"/>
      <c r="O2184" s="33"/>
      <c r="R2184" s="40"/>
      <c r="S2184" s="40"/>
      <c r="T2184" s="40"/>
      <c r="U2184" s="40"/>
      <c r="V2184" s="40"/>
      <c r="W2184" s="40"/>
    </row>
    <row r="2185">
      <c r="F2185" s="30"/>
      <c r="G2185" s="30"/>
      <c r="H2185" s="30"/>
      <c r="I2185" s="30"/>
      <c r="J2185" s="30"/>
      <c r="K2185" s="30"/>
      <c r="L2185" s="30"/>
      <c r="M2185" s="32"/>
      <c r="N2185" s="33"/>
      <c r="O2185" s="33"/>
      <c r="R2185" s="40"/>
      <c r="S2185" s="40"/>
      <c r="T2185" s="40"/>
      <c r="U2185" s="40"/>
      <c r="V2185" s="40"/>
      <c r="W2185" s="40"/>
    </row>
    <row r="2186">
      <c r="F2186" s="30"/>
      <c r="G2186" s="30"/>
      <c r="H2186" s="30"/>
      <c r="I2186" s="30"/>
      <c r="J2186" s="30"/>
      <c r="K2186" s="30"/>
      <c r="L2186" s="30"/>
      <c r="M2186" s="32"/>
      <c r="N2186" s="33"/>
      <c r="O2186" s="33"/>
      <c r="R2186" s="40"/>
      <c r="S2186" s="40"/>
      <c r="T2186" s="40"/>
      <c r="U2186" s="40"/>
      <c r="V2186" s="40"/>
      <c r="W2186" s="40"/>
    </row>
    <row r="2187">
      <c r="F2187" s="30"/>
      <c r="G2187" s="30"/>
      <c r="H2187" s="30"/>
      <c r="I2187" s="30"/>
      <c r="J2187" s="30"/>
      <c r="K2187" s="30"/>
      <c r="L2187" s="30"/>
      <c r="M2187" s="32"/>
      <c r="N2187" s="33"/>
      <c r="O2187" s="33"/>
      <c r="R2187" s="40"/>
      <c r="S2187" s="40"/>
      <c r="T2187" s="40"/>
      <c r="U2187" s="40"/>
      <c r="V2187" s="40"/>
      <c r="W2187" s="40"/>
    </row>
    <row r="2188">
      <c r="F2188" s="30"/>
      <c r="G2188" s="30"/>
      <c r="H2188" s="30"/>
      <c r="I2188" s="30"/>
      <c r="J2188" s="30"/>
      <c r="K2188" s="30"/>
      <c r="L2188" s="30"/>
      <c r="M2188" s="32"/>
      <c r="N2188" s="33"/>
      <c r="O2188" s="58"/>
      <c r="R2188" s="40"/>
      <c r="S2188" s="40"/>
      <c r="T2188" s="40"/>
      <c r="U2188" s="40"/>
      <c r="V2188" s="40"/>
      <c r="W2188" s="40"/>
    </row>
    <row r="2189">
      <c r="F2189" s="30"/>
      <c r="G2189" s="30"/>
      <c r="H2189" s="30"/>
      <c r="I2189" s="30"/>
      <c r="J2189" s="30"/>
      <c r="K2189" s="30"/>
      <c r="L2189" s="30"/>
      <c r="M2189" s="32"/>
      <c r="N2189" s="33"/>
      <c r="O2189" s="33"/>
      <c r="R2189" s="40"/>
      <c r="S2189" s="40"/>
      <c r="T2189" s="40"/>
      <c r="U2189" s="40"/>
      <c r="V2189" s="40"/>
      <c r="W2189" s="40"/>
    </row>
    <row r="2190">
      <c r="F2190" s="30"/>
      <c r="G2190" s="30"/>
      <c r="H2190" s="30"/>
      <c r="I2190" s="30"/>
      <c r="J2190" s="30"/>
      <c r="K2190" s="30"/>
      <c r="L2190" s="30"/>
      <c r="M2190" s="32"/>
      <c r="N2190" s="33"/>
      <c r="O2190" s="33"/>
      <c r="R2190" s="40"/>
      <c r="S2190" s="40"/>
      <c r="T2190" s="40"/>
      <c r="U2190" s="40"/>
      <c r="V2190" s="40"/>
      <c r="W2190" s="40"/>
    </row>
    <row r="2191">
      <c r="F2191" s="30"/>
      <c r="G2191" s="30"/>
      <c r="H2191" s="30"/>
      <c r="I2191" s="30"/>
      <c r="J2191" s="30"/>
      <c r="K2191" s="30"/>
      <c r="L2191" s="30"/>
      <c r="M2191" s="32"/>
      <c r="N2191" s="33"/>
      <c r="O2191" s="33"/>
      <c r="R2191" s="40"/>
      <c r="S2191" s="40"/>
      <c r="T2191" s="40"/>
      <c r="U2191" s="40"/>
      <c r="V2191" s="40"/>
      <c r="W2191" s="40"/>
    </row>
    <row r="2192">
      <c r="F2192" s="30"/>
      <c r="G2192" s="30"/>
      <c r="H2192" s="30"/>
      <c r="I2192" s="30"/>
      <c r="J2192" s="30"/>
      <c r="K2192" s="30"/>
      <c r="L2192" s="30"/>
      <c r="M2192" s="32"/>
      <c r="N2192" s="33"/>
      <c r="O2192" s="64"/>
      <c r="R2192" s="40"/>
      <c r="S2192" s="40"/>
      <c r="T2192" s="40"/>
      <c r="U2192" s="40"/>
      <c r="V2192" s="40"/>
      <c r="W2192" s="40"/>
    </row>
    <row r="2193">
      <c r="F2193" s="30"/>
      <c r="G2193" s="30"/>
      <c r="H2193" s="30"/>
      <c r="I2193" s="30"/>
      <c r="J2193" s="30"/>
      <c r="K2193" s="30"/>
      <c r="L2193" s="30"/>
      <c r="M2193" s="32"/>
      <c r="N2193" s="33"/>
      <c r="O2193" s="33"/>
      <c r="R2193" s="40"/>
      <c r="S2193" s="40"/>
      <c r="T2193" s="40"/>
      <c r="U2193" s="40"/>
      <c r="V2193" s="40"/>
      <c r="W2193" s="40"/>
    </row>
    <row r="2194">
      <c r="F2194" s="30"/>
      <c r="G2194" s="30"/>
      <c r="H2194" s="30"/>
      <c r="I2194" s="30"/>
      <c r="J2194" s="30"/>
      <c r="K2194" s="30"/>
      <c r="L2194" s="30"/>
      <c r="M2194" s="32"/>
      <c r="N2194" s="33"/>
      <c r="O2194" s="33"/>
      <c r="R2194" s="40"/>
      <c r="S2194" s="40"/>
      <c r="T2194" s="40"/>
      <c r="U2194" s="40"/>
      <c r="V2194" s="40"/>
      <c r="W2194" s="40"/>
    </row>
    <row r="2195">
      <c r="F2195" s="30"/>
      <c r="G2195" s="30"/>
      <c r="H2195" s="30"/>
      <c r="I2195" s="30"/>
      <c r="J2195" s="30"/>
      <c r="K2195" s="30"/>
      <c r="L2195" s="30"/>
      <c r="M2195" s="32"/>
      <c r="N2195" s="33"/>
      <c r="O2195" s="33"/>
      <c r="R2195" s="40"/>
      <c r="S2195" s="40"/>
      <c r="T2195" s="40"/>
      <c r="U2195" s="40"/>
      <c r="V2195" s="40"/>
      <c r="W2195" s="40"/>
    </row>
    <row r="2196">
      <c r="F2196" s="30"/>
      <c r="G2196" s="30"/>
      <c r="H2196" s="30"/>
      <c r="I2196" s="30"/>
      <c r="J2196" s="30"/>
      <c r="K2196" s="30"/>
      <c r="L2196" s="30"/>
      <c r="M2196" s="32"/>
      <c r="N2196" s="33"/>
      <c r="O2196" s="33"/>
      <c r="R2196" s="40"/>
      <c r="S2196" s="40"/>
      <c r="T2196" s="40"/>
      <c r="U2196" s="40"/>
      <c r="V2196" s="40"/>
      <c r="W2196" s="40"/>
    </row>
    <row r="2197">
      <c r="F2197" s="30"/>
      <c r="G2197" s="30"/>
      <c r="H2197" s="30"/>
      <c r="I2197" s="30"/>
      <c r="J2197" s="30"/>
      <c r="K2197" s="30"/>
      <c r="L2197" s="30"/>
      <c r="M2197" s="32"/>
      <c r="N2197" s="33"/>
      <c r="O2197" s="33"/>
      <c r="R2197" s="40"/>
      <c r="S2197" s="40"/>
      <c r="T2197" s="40"/>
      <c r="U2197" s="40"/>
      <c r="V2197" s="40"/>
      <c r="W2197" s="40"/>
    </row>
    <row r="2198">
      <c r="F2198" s="30"/>
      <c r="G2198" s="30"/>
      <c r="H2198" s="30"/>
      <c r="I2198" s="30"/>
      <c r="J2198" s="30"/>
      <c r="K2198" s="30"/>
      <c r="L2198" s="30"/>
      <c r="M2198" s="32"/>
      <c r="N2198" s="33"/>
      <c r="O2198" s="33"/>
      <c r="R2198" s="40"/>
      <c r="S2198" s="40"/>
      <c r="T2198" s="40"/>
      <c r="U2198" s="40"/>
      <c r="V2198" s="40"/>
      <c r="W2198" s="40"/>
    </row>
    <row r="2199">
      <c r="F2199" s="30"/>
      <c r="G2199" s="30"/>
      <c r="H2199" s="30"/>
      <c r="I2199" s="30"/>
      <c r="J2199" s="30"/>
      <c r="K2199" s="30"/>
      <c r="L2199" s="30"/>
      <c r="M2199" s="32"/>
      <c r="N2199" s="33"/>
      <c r="O2199" s="33"/>
      <c r="R2199" s="40"/>
      <c r="S2199" s="40"/>
      <c r="T2199" s="40"/>
      <c r="U2199" s="40"/>
      <c r="V2199" s="40"/>
      <c r="W2199" s="40"/>
    </row>
    <row r="2200">
      <c r="F2200" s="30"/>
      <c r="G2200" s="30"/>
      <c r="H2200" s="30"/>
      <c r="I2200" s="30"/>
      <c r="J2200" s="30"/>
      <c r="K2200" s="30"/>
      <c r="L2200" s="30"/>
      <c r="M2200" s="32"/>
      <c r="N2200" s="33"/>
      <c r="O2200" s="58"/>
      <c r="R2200" s="40"/>
      <c r="S2200" s="40"/>
      <c r="T2200" s="40"/>
      <c r="U2200" s="40"/>
      <c r="V2200" s="40"/>
      <c r="W2200" s="40"/>
    </row>
    <row r="2201">
      <c r="F2201" s="30"/>
      <c r="G2201" s="30"/>
      <c r="H2201" s="30"/>
      <c r="I2201" s="30"/>
      <c r="J2201" s="30"/>
      <c r="K2201" s="30"/>
      <c r="L2201" s="30"/>
      <c r="M2201" s="32"/>
      <c r="N2201" s="33"/>
      <c r="O2201" s="33"/>
      <c r="R2201" s="40"/>
      <c r="S2201" s="40"/>
      <c r="T2201" s="40"/>
      <c r="U2201" s="40"/>
      <c r="V2201" s="40"/>
      <c r="W2201" s="40"/>
    </row>
    <row r="2202">
      <c r="F2202" s="30"/>
      <c r="G2202" s="30"/>
      <c r="H2202" s="30"/>
      <c r="I2202" s="30"/>
      <c r="J2202" s="30"/>
      <c r="K2202" s="30"/>
      <c r="L2202" s="30"/>
      <c r="M2202" s="32"/>
      <c r="N2202" s="33"/>
      <c r="O2202" s="33"/>
      <c r="R2202" s="40"/>
      <c r="S2202" s="40"/>
      <c r="T2202" s="40"/>
      <c r="U2202" s="40"/>
      <c r="V2202" s="40"/>
      <c r="W2202" s="40"/>
    </row>
    <row r="2203">
      <c r="F2203" s="30"/>
      <c r="G2203" s="30"/>
      <c r="H2203" s="30"/>
      <c r="I2203" s="30"/>
      <c r="J2203" s="30"/>
      <c r="K2203" s="30"/>
      <c r="L2203" s="30"/>
      <c r="M2203" s="32"/>
      <c r="N2203" s="33"/>
      <c r="O2203" s="33"/>
      <c r="R2203" s="40"/>
      <c r="S2203" s="40"/>
      <c r="T2203" s="40"/>
      <c r="U2203" s="40"/>
      <c r="V2203" s="40"/>
      <c r="W2203" s="40"/>
    </row>
    <row r="2204">
      <c r="F2204" s="30"/>
      <c r="G2204" s="30"/>
      <c r="H2204" s="30"/>
      <c r="I2204" s="30"/>
      <c r="J2204" s="30"/>
      <c r="K2204" s="30"/>
      <c r="L2204" s="30"/>
      <c r="M2204" s="32"/>
      <c r="N2204" s="33"/>
      <c r="O2204" s="33"/>
      <c r="R2204" s="40"/>
      <c r="S2204" s="40"/>
      <c r="T2204" s="40"/>
      <c r="U2204" s="40"/>
      <c r="V2204" s="40"/>
      <c r="W2204" s="40"/>
    </row>
    <row r="2205">
      <c r="F2205" s="30"/>
      <c r="G2205" s="30"/>
      <c r="H2205" s="30"/>
      <c r="I2205" s="30"/>
      <c r="J2205" s="30"/>
      <c r="K2205" s="30"/>
      <c r="L2205" s="30"/>
      <c r="M2205" s="32"/>
      <c r="N2205" s="33"/>
      <c r="O2205" s="64"/>
      <c r="R2205" s="40"/>
      <c r="S2205" s="40"/>
      <c r="T2205" s="40"/>
      <c r="U2205" s="40"/>
      <c r="V2205" s="40"/>
      <c r="W2205" s="40"/>
    </row>
    <row r="2206">
      <c r="F2206" s="30"/>
      <c r="G2206" s="30"/>
      <c r="H2206" s="30"/>
      <c r="I2206" s="30"/>
      <c r="J2206" s="30"/>
      <c r="K2206" s="30"/>
      <c r="L2206" s="30"/>
      <c r="M2206" s="32"/>
      <c r="N2206" s="33"/>
      <c r="O2206" s="33"/>
      <c r="R2206" s="40"/>
      <c r="S2206" s="40"/>
      <c r="T2206" s="40"/>
      <c r="U2206" s="40"/>
      <c r="V2206" s="40"/>
      <c r="W2206" s="40"/>
    </row>
    <row r="2207">
      <c r="F2207" s="30"/>
      <c r="G2207" s="30"/>
      <c r="H2207" s="30"/>
      <c r="I2207" s="30"/>
      <c r="J2207" s="30"/>
      <c r="K2207" s="30"/>
      <c r="L2207" s="30"/>
      <c r="M2207" s="32"/>
      <c r="N2207" s="33"/>
      <c r="O2207" s="33"/>
      <c r="R2207" s="40"/>
      <c r="S2207" s="40"/>
      <c r="T2207" s="40"/>
      <c r="U2207" s="40"/>
      <c r="V2207" s="40"/>
      <c r="W2207" s="40"/>
    </row>
    <row r="2208">
      <c r="F2208" s="30"/>
      <c r="G2208" s="30"/>
      <c r="H2208" s="30"/>
      <c r="I2208" s="30"/>
      <c r="J2208" s="30"/>
      <c r="K2208" s="30"/>
      <c r="L2208" s="30"/>
      <c r="M2208" s="32"/>
      <c r="N2208" s="33"/>
      <c r="O2208" s="33"/>
      <c r="R2208" s="40"/>
      <c r="S2208" s="40"/>
      <c r="T2208" s="40"/>
      <c r="U2208" s="40"/>
      <c r="V2208" s="40"/>
      <c r="W2208" s="40"/>
    </row>
    <row r="2209">
      <c r="F2209" s="30"/>
      <c r="G2209" s="30"/>
      <c r="H2209" s="30"/>
      <c r="I2209" s="30"/>
      <c r="J2209" s="30"/>
      <c r="K2209" s="30"/>
      <c r="L2209" s="30"/>
      <c r="M2209" s="32"/>
      <c r="N2209" s="33"/>
      <c r="O2209" s="33"/>
      <c r="R2209" s="40"/>
      <c r="S2209" s="40"/>
      <c r="T2209" s="40"/>
      <c r="U2209" s="40"/>
      <c r="V2209" s="40"/>
      <c r="W2209" s="40"/>
    </row>
    <row r="2210">
      <c r="F2210" s="30"/>
      <c r="G2210" s="30"/>
      <c r="H2210" s="30"/>
      <c r="I2210" s="30"/>
      <c r="J2210" s="30"/>
      <c r="K2210" s="30"/>
      <c r="L2210" s="30"/>
      <c r="M2210" s="32"/>
      <c r="N2210" s="33"/>
      <c r="O2210" s="33"/>
      <c r="R2210" s="40"/>
      <c r="S2210" s="40"/>
      <c r="T2210" s="40"/>
      <c r="U2210" s="40"/>
      <c r="V2210" s="40"/>
      <c r="W2210" s="40"/>
    </row>
    <row r="2211">
      <c r="F2211" s="30"/>
      <c r="G2211" s="30"/>
      <c r="H2211" s="30"/>
      <c r="I2211" s="30"/>
      <c r="J2211" s="30"/>
      <c r="K2211" s="30"/>
      <c r="L2211" s="30"/>
      <c r="M2211" s="32"/>
      <c r="N2211" s="33"/>
      <c r="O2211" s="64"/>
      <c r="R2211" s="40"/>
      <c r="S2211" s="40"/>
      <c r="T2211" s="40"/>
      <c r="U2211" s="40"/>
      <c r="V2211" s="40"/>
      <c r="W2211" s="40"/>
    </row>
    <row r="2212">
      <c r="F2212" s="30"/>
      <c r="G2212" s="30"/>
      <c r="H2212" s="30"/>
      <c r="I2212" s="30"/>
      <c r="J2212" s="30"/>
      <c r="K2212" s="30"/>
      <c r="L2212" s="30"/>
      <c r="M2212" s="32"/>
      <c r="N2212" s="33"/>
      <c r="O2212" s="33"/>
      <c r="R2212" s="40"/>
      <c r="S2212" s="40"/>
      <c r="T2212" s="40"/>
      <c r="U2212" s="40"/>
      <c r="V2212" s="40"/>
      <c r="W2212" s="40"/>
    </row>
    <row r="2213">
      <c r="F2213" s="30"/>
      <c r="G2213" s="30"/>
      <c r="H2213" s="30"/>
      <c r="I2213" s="30"/>
      <c r="J2213" s="30"/>
      <c r="K2213" s="30"/>
      <c r="L2213" s="30"/>
      <c r="M2213" s="32"/>
      <c r="N2213" s="33"/>
      <c r="O2213" s="33"/>
      <c r="R2213" s="40"/>
      <c r="S2213" s="40"/>
      <c r="T2213" s="40"/>
      <c r="U2213" s="40"/>
      <c r="V2213" s="40"/>
      <c r="W2213" s="40"/>
    </row>
    <row r="2214">
      <c r="F2214" s="30"/>
      <c r="G2214" s="30"/>
      <c r="H2214" s="30"/>
      <c r="I2214" s="30"/>
      <c r="J2214" s="30"/>
      <c r="K2214" s="30"/>
      <c r="L2214" s="30"/>
      <c r="M2214" s="32"/>
      <c r="N2214" s="33"/>
      <c r="O2214" s="33"/>
      <c r="R2214" s="40"/>
      <c r="S2214" s="40"/>
      <c r="T2214" s="40"/>
      <c r="U2214" s="40"/>
      <c r="V2214" s="40"/>
      <c r="W2214" s="40"/>
    </row>
    <row r="2215">
      <c r="F2215" s="30"/>
      <c r="G2215" s="30"/>
      <c r="H2215" s="30"/>
      <c r="I2215" s="30"/>
      <c r="J2215" s="30"/>
      <c r="K2215" s="30"/>
      <c r="L2215" s="30"/>
      <c r="M2215" s="32"/>
      <c r="N2215" s="33"/>
      <c r="O2215" s="33"/>
      <c r="R2215" s="40"/>
      <c r="S2215" s="40"/>
      <c r="T2215" s="40"/>
      <c r="U2215" s="40"/>
      <c r="V2215" s="40"/>
      <c r="W2215" s="40"/>
    </row>
    <row r="2216">
      <c r="F2216" s="30"/>
      <c r="G2216" s="30"/>
      <c r="H2216" s="30"/>
      <c r="I2216" s="30"/>
      <c r="J2216" s="30"/>
      <c r="K2216" s="30"/>
      <c r="L2216" s="30"/>
      <c r="M2216" s="32"/>
      <c r="N2216" s="33"/>
      <c r="O2216" s="33"/>
      <c r="R2216" s="40"/>
      <c r="S2216" s="40"/>
      <c r="T2216" s="40"/>
      <c r="U2216" s="40"/>
      <c r="V2216" s="40"/>
      <c r="W2216" s="40"/>
    </row>
    <row r="2217">
      <c r="F2217" s="30"/>
      <c r="G2217" s="30"/>
      <c r="H2217" s="30"/>
      <c r="I2217" s="30"/>
      <c r="J2217" s="30"/>
      <c r="K2217" s="30"/>
      <c r="L2217" s="30"/>
      <c r="M2217" s="32"/>
      <c r="N2217" s="33"/>
      <c r="O2217" s="33"/>
      <c r="R2217" s="40"/>
      <c r="S2217" s="40"/>
      <c r="T2217" s="40"/>
      <c r="U2217" s="40"/>
      <c r="V2217" s="40"/>
      <c r="W2217" s="40"/>
    </row>
    <row r="2218">
      <c r="F2218" s="30"/>
      <c r="G2218" s="30"/>
      <c r="H2218" s="30"/>
      <c r="I2218" s="30"/>
      <c r="J2218" s="30"/>
      <c r="K2218" s="30"/>
      <c r="L2218" s="30"/>
      <c r="M2218" s="32"/>
      <c r="N2218" s="33"/>
      <c r="O2218" s="33"/>
      <c r="R2218" s="40"/>
      <c r="S2218" s="40"/>
      <c r="T2218" s="40"/>
      <c r="U2218" s="40"/>
      <c r="V2218" s="40"/>
      <c r="W2218" s="40"/>
    </row>
    <row r="2219">
      <c r="F2219" s="30"/>
      <c r="G2219" s="30"/>
      <c r="H2219" s="30"/>
      <c r="I2219" s="30"/>
      <c r="J2219" s="30"/>
      <c r="K2219" s="30"/>
      <c r="L2219" s="30"/>
      <c r="M2219" s="32"/>
      <c r="N2219" s="33"/>
      <c r="O2219" s="33"/>
      <c r="R2219" s="40"/>
      <c r="S2219" s="40"/>
      <c r="T2219" s="40"/>
      <c r="U2219" s="40"/>
      <c r="V2219" s="40"/>
      <c r="W2219" s="40"/>
    </row>
    <row r="2220">
      <c r="F2220" s="30"/>
      <c r="G2220" s="30"/>
      <c r="H2220" s="30"/>
      <c r="I2220" s="30"/>
      <c r="J2220" s="30"/>
      <c r="K2220" s="30"/>
      <c r="L2220" s="30"/>
      <c r="M2220" s="32"/>
      <c r="N2220" s="33"/>
      <c r="O2220" s="33"/>
      <c r="R2220" s="40"/>
      <c r="S2220" s="40"/>
      <c r="T2220" s="40"/>
      <c r="U2220" s="40"/>
      <c r="V2220" s="40"/>
      <c r="W2220" s="40"/>
    </row>
    <row r="2221">
      <c r="F2221" s="30"/>
      <c r="G2221" s="30"/>
      <c r="H2221" s="30"/>
      <c r="I2221" s="30"/>
      <c r="J2221" s="30"/>
      <c r="K2221" s="30"/>
      <c r="L2221" s="30"/>
      <c r="M2221" s="32"/>
      <c r="N2221" s="33"/>
      <c r="O2221" s="64"/>
      <c r="R2221" s="40"/>
      <c r="S2221" s="40"/>
      <c r="T2221" s="40"/>
      <c r="U2221" s="40"/>
      <c r="V2221" s="40"/>
      <c r="W2221" s="40"/>
    </row>
    <row r="2222">
      <c r="F2222" s="30"/>
      <c r="G2222" s="30"/>
      <c r="H2222" s="30"/>
      <c r="I2222" s="30"/>
      <c r="J2222" s="30"/>
      <c r="K2222" s="30"/>
      <c r="L2222" s="30"/>
      <c r="M2222" s="32"/>
      <c r="N2222" s="33"/>
      <c r="O2222" s="58"/>
      <c r="R2222" s="40"/>
      <c r="S2222" s="40"/>
      <c r="T2222" s="40"/>
      <c r="U2222" s="40"/>
      <c r="V2222" s="40"/>
      <c r="W2222" s="40"/>
    </row>
    <row r="2223">
      <c r="F2223" s="30"/>
      <c r="G2223" s="30"/>
      <c r="H2223" s="30"/>
      <c r="I2223" s="30"/>
      <c r="J2223" s="30"/>
      <c r="K2223" s="30"/>
      <c r="L2223" s="30"/>
      <c r="M2223" s="32"/>
      <c r="N2223" s="33"/>
      <c r="O2223" s="58"/>
      <c r="R2223" s="40"/>
      <c r="S2223" s="40"/>
      <c r="T2223" s="40"/>
      <c r="U2223" s="40"/>
      <c r="V2223" s="40"/>
      <c r="W2223" s="40"/>
    </row>
    <row r="2224">
      <c r="F2224" s="30"/>
      <c r="G2224" s="30"/>
      <c r="H2224" s="30"/>
      <c r="I2224" s="30"/>
      <c r="J2224" s="30"/>
      <c r="K2224" s="30"/>
      <c r="L2224" s="30"/>
      <c r="M2224" s="32"/>
      <c r="N2224" s="33"/>
      <c r="O2224" s="33"/>
      <c r="R2224" s="40"/>
      <c r="S2224" s="40"/>
      <c r="T2224" s="40"/>
      <c r="U2224" s="40"/>
      <c r="V2224" s="40"/>
      <c r="W2224" s="40"/>
    </row>
    <row r="2225">
      <c r="F2225" s="30"/>
      <c r="G2225" s="30"/>
      <c r="H2225" s="30"/>
      <c r="I2225" s="30"/>
      <c r="J2225" s="30"/>
      <c r="K2225" s="30"/>
      <c r="L2225" s="30"/>
      <c r="M2225" s="32"/>
      <c r="N2225" s="33"/>
      <c r="O2225" s="33"/>
      <c r="R2225" s="40"/>
      <c r="S2225" s="40"/>
      <c r="T2225" s="40"/>
      <c r="U2225" s="40"/>
      <c r="V2225" s="40"/>
      <c r="W2225" s="40"/>
    </row>
    <row r="2226">
      <c r="F2226" s="30"/>
      <c r="G2226" s="30"/>
      <c r="H2226" s="30"/>
      <c r="I2226" s="30"/>
      <c r="J2226" s="30"/>
      <c r="K2226" s="30"/>
      <c r="L2226" s="30"/>
      <c r="M2226" s="32"/>
      <c r="N2226" s="33"/>
      <c r="O2226" s="58"/>
      <c r="R2226" s="40"/>
      <c r="S2226" s="40"/>
      <c r="T2226" s="40"/>
      <c r="U2226" s="40"/>
      <c r="V2226" s="40"/>
      <c r="W2226" s="40"/>
    </row>
    <row r="2227">
      <c r="F2227" s="30"/>
      <c r="G2227" s="30"/>
      <c r="H2227" s="30"/>
      <c r="I2227" s="30"/>
      <c r="J2227" s="30"/>
      <c r="K2227" s="30"/>
      <c r="L2227" s="30"/>
      <c r="M2227" s="32"/>
      <c r="N2227" s="33"/>
      <c r="O2227" s="33"/>
      <c r="R2227" s="40"/>
      <c r="S2227" s="40"/>
      <c r="T2227" s="40"/>
      <c r="U2227" s="40"/>
      <c r="V2227" s="40"/>
      <c r="W2227" s="40"/>
    </row>
    <row r="2228">
      <c r="F2228" s="30"/>
      <c r="G2228" s="30"/>
      <c r="H2228" s="30"/>
      <c r="I2228" s="30"/>
      <c r="J2228" s="30"/>
      <c r="K2228" s="30"/>
      <c r="L2228" s="30"/>
      <c r="M2228" s="32"/>
      <c r="N2228" s="33"/>
      <c r="O2228" s="33"/>
      <c r="R2228" s="40"/>
      <c r="S2228" s="40"/>
      <c r="T2228" s="40"/>
      <c r="U2228" s="40"/>
      <c r="V2228" s="40"/>
      <c r="W2228" s="40"/>
    </row>
    <row r="2229">
      <c r="F2229" s="30"/>
      <c r="G2229" s="30"/>
      <c r="H2229" s="30"/>
      <c r="I2229" s="30"/>
      <c r="J2229" s="30"/>
      <c r="K2229" s="30"/>
      <c r="L2229" s="30"/>
      <c r="M2229" s="32"/>
      <c r="N2229" s="33"/>
      <c r="O2229" s="33"/>
      <c r="R2229" s="40"/>
      <c r="S2229" s="40"/>
      <c r="T2229" s="40"/>
      <c r="U2229" s="40"/>
      <c r="V2229" s="40"/>
      <c r="W2229" s="40"/>
    </row>
    <row r="2230">
      <c r="F2230" s="30"/>
      <c r="G2230" s="30"/>
      <c r="H2230" s="30"/>
      <c r="I2230" s="30"/>
      <c r="J2230" s="30"/>
      <c r="K2230" s="30"/>
      <c r="L2230" s="30"/>
      <c r="M2230" s="32"/>
      <c r="N2230" s="33"/>
      <c r="O2230" s="33"/>
      <c r="R2230" s="40"/>
      <c r="S2230" s="40"/>
      <c r="T2230" s="40"/>
      <c r="U2230" s="40"/>
      <c r="V2230" s="40"/>
      <c r="W2230" s="40"/>
    </row>
    <row r="2231">
      <c r="F2231" s="30"/>
      <c r="G2231" s="30"/>
      <c r="H2231" s="30"/>
      <c r="I2231" s="30"/>
      <c r="J2231" s="30"/>
      <c r="K2231" s="30"/>
      <c r="L2231" s="30"/>
      <c r="M2231" s="32"/>
      <c r="N2231" s="33"/>
      <c r="O2231" s="33"/>
      <c r="R2231" s="40"/>
      <c r="S2231" s="40"/>
      <c r="T2231" s="40"/>
      <c r="U2231" s="40"/>
      <c r="V2231" s="40"/>
      <c r="W2231" s="40"/>
    </row>
    <row r="2232">
      <c r="F2232" s="30"/>
      <c r="G2232" s="30"/>
      <c r="H2232" s="30"/>
      <c r="I2232" s="30"/>
      <c r="J2232" s="30"/>
      <c r="K2232" s="30"/>
      <c r="L2232" s="30"/>
      <c r="M2232" s="32"/>
      <c r="N2232" s="33"/>
      <c r="O2232" s="33"/>
      <c r="R2232" s="40"/>
      <c r="S2232" s="40"/>
      <c r="T2232" s="40"/>
      <c r="U2232" s="40"/>
      <c r="V2232" s="40"/>
      <c r="W2232" s="40"/>
    </row>
    <row r="2233">
      <c r="F2233" s="30"/>
      <c r="G2233" s="30"/>
      <c r="H2233" s="30"/>
      <c r="I2233" s="30"/>
      <c r="J2233" s="30"/>
      <c r="K2233" s="30"/>
      <c r="L2233" s="30"/>
      <c r="M2233" s="32"/>
      <c r="N2233" s="33"/>
      <c r="O2233" s="33"/>
      <c r="R2233" s="40"/>
      <c r="S2233" s="40"/>
      <c r="T2233" s="40"/>
      <c r="U2233" s="40"/>
      <c r="V2233" s="40"/>
      <c r="W2233" s="40"/>
    </row>
    <row r="2234">
      <c r="F2234" s="30"/>
      <c r="G2234" s="30"/>
      <c r="H2234" s="30"/>
      <c r="I2234" s="30"/>
      <c r="J2234" s="30"/>
      <c r="K2234" s="30"/>
      <c r="L2234" s="30"/>
      <c r="M2234" s="32"/>
      <c r="N2234" s="33"/>
      <c r="O2234" s="33"/>
      <c r="R2234" s="40"/>
      <c r="S2234" s="40"/>
      <c r="T2234" s="40"/>
      <c r="U2234" s="40"/>
      <c r="V2234" s="40"/>
      <c r="W2234" s="40"/>
    </row>
    <row r="2235">
      <c r="F2235" s="30"/>
      <c r="G2235" s="30"/>
      <c r="H2235" s="30"/>
      <c r="I2235" s="30"/>
      <c r="J2235" s="30"/>
      <c r="K2235" s="30"/>
      <c r="L2235" s="30"/>
      <c r="M2235" s="32"/>
      <c r="N2235" s="33"/>
      <c r="O2235" s="33"/>
      <c r="R2235" s="40"/>
      <c r="S2235" s="40"/>
      <c r="T2235" s="40"/>
      <c r="U2235" s="40"/>
      <c r="V2235" s="40"/>
      <c r="W2235" s="40"/>
    </row>
    <row r="2236">
      <c r="F2236" s="30"/>
      <c r="G2236" s="30"/>
      <c r="H2236" s="30"/>
      <c r="I2236" s="30"/>
      <c r="J2236" s="30"/>
      <c r="K2236" s="30"/>
      <c r="L2236" s="30"/>
      <c r="M2236" s="32"/>
      <c r="N2236" s="33"/>
      <c r="O2236" s="33"/>
      <c r="R2236" s="40"/>
      <c r="S2236" s="40"/>
      <c r="T2236" s="40"/>
      <c r="U2236" s="40"/>
      <c r="V2236" s="40"/>
      <c r="W2236" s="40"/>
    </row>
    <row r="2237">
      <c r="F2237" s="30"/>
      <c r="G2237" s="30"/>
      <c r="H2237" s="30"/>
      <c r="I2237" s="30"/>
      <c r="J2237" s="30"/>
      <c r="K2237" s="30"/>
      <c r="L2237" s="30"/>
      <c r="M2237" s="32"/>
      <c r="N2237" s="33"/>
      <c r="O2237" s="33"/>
      <c r="R2237" s="40"/>
      <c r="S2237" s="40"/>
      <c r="T2237" s="40"/>
      <c r="U2237" s="40"/>
      <c r="V2237" s="40"/>
      <c r="W2237" s="40"/>
    </row>
    <row r="2238">
      <c r="F2238" s="30"/>
      <c r="G2238" s="30"/>
      <c r="H2238" s="30"/>
      <c r="I2238" s="30"/>
      <c r="J2238" s="30"/>
      <c r="K2238" s="30"/>
      <c r="L2238" s="30"/>
      <c r="M2238" s="32"/>
      <c r="N2238" s="33"/>
      <c r="O2238" s="33"/>
      <c r="R2238" s="40"/>
      <c r="S2238" s="40"/>
      <c r="T2238" s="40"/>
      <c r="U2238" s="40"/>
      <c r="V2238" s="40"/>
      <c r="W2238" s="40"/>
    </row>
    <row r="2239">
      <c r="F2239" s="30"/>
      <c r="G2239" s="30"/>
      <c r="H2239" s="30"/>
      <c r="I2239" s="30"/>
      <c r="J2239" s="30"/>
      <c r="K2239" s="30"/>
      <c r="L2239" s="30"/>
      <c r="M2239" s="32"/>
      <c r="N2239" s="33"/>
      <c r="O2239" s="33"/>
      <c r="R2239" s="40"/>
      <c r="S2239" s="40"/>
      <c r="T2239" s="40"/>
      <c r="U2239" s="40"/>
      <c r="V2239" s="40"/>
      <c r="W2239" s="40"/>
    </row>
    <row r="2240">
      <c r="F2240" s="30"/>
      <c r="G2240" s="30"/>
      <c r="H2240" s="30"/>
      <c r="I2240" s="30"/>
      <c r="J2240" s="30"/>
      <c r="K2240" s="30"/>
      <c r="L2240" s="30"/>
      <c r="M2240" s="32"/>
      <c r="N2240" s="33"/>
      <c r="O2240" s="64"/>
      <c r="R2240" s="40"/>
      <c r="S2240" s="40"/>
      <c r="T2240" s="40"/>
      <c r="U2240" s="40"/>
      <c r="V2240" s="40"/>
      <c r="W2240" s="40"/>
    </row>
    <row r="2241">
      <c r="F2241" s="30"/>
      <c r="G2241" s="30"/>
      <c r="H2241" s="30"/>
      <c r="I2241" s="30"/>
      <c r="J2241" s="30"/>
      <c r="K2241" s="30"/>
      <c r="L2241" s="30"/>
      <c r="M2241" s="32"/>
      <c r="N2241" s="33"/>
      <c r="O2241" s="64"/>
      <c r="R2241" s="40"/>
      <c r="S2241" s="40"/>
      <c r="T2241" s="40"/>
      <c r="U2241" s="40"/>
      <c r="V2241" s="40"/>
      <c r="W2241" s="40"/>
    </row>
    <row r="2242">
      <c r="F2242" s="30"/>
      <c r="G2242" s="30"/>
      <c r="H2242" s="30"/>
      <c r="I2242" s="30"/>
      <c r="J2242" s="30"/>
      <c r="K2242" s="30"/>
      <c r="L2242" s="30"/>
      <c r="M2242" s="32"/>
      <c r="N2242" s="33"/>
      <c r="O2242" s="33"/>
      <c r="R2242" s="40"/>
      <c r="S2242" s="40"/>
      <c r="T2242" s="40"/>
      <c r="U2242" s="40"/>
      <c r="V2242" s="40"/>
      <c r="W2242" s="40"/>
    </row>
    <row r="2243">
      <c r="F2243" s="30"/>
      <c r="G2243" s="30"/>
      <c r="H2243" s="30"/>
      <c r="I2243" s="30"/>
      <c r="J2243" s="30"/>
      <c r="K2243" s="30"/>
      <c r="L2243" s="30"/>
      <c r="M2243" s="32"/>
      <c r="N2243" s="33"/>
      <c r="O2243" s="33"/>
      <c r="R2243" s="40"/>
      <c r="S2243" s="40"/>
      <c r="T2243" s="40"/>
      <c r="U2243" s="40"/>
      <c r="V2243" s="40"/>
      <c r="W2243" s="40"/>
    </row>
    <row r="2244">
      <c r="F2244" s="30"/>
      <c r="G2244" s="30"/>
      <c r="H2244" s="30"/>
      <c r="I2244" s="30"/>
      <c r="J2244" s="30"/>
      <c r="K2244" s="30"/>
      <c r="L2244" s="30"/>
      <c r="M2244" s="32"/>
      <c r="N2244" s="33"/>
      <c r="O2244" s="64"/>
      <c r="R2244" s="40"/>
      <c r="S2244" s="40"/>
      <c r="T2244" s="40"/>
      <c r="U2244" s="40"/>
      <c r="V2244" s="40"/>
      <c r="W2244" s="40"/>
    </row>
    <row r="2245">
      <c r="F2245" s="30"/>
      <c r="G2245" s="30"/>
      <c r="H2245" s="30"/>
      <c r="I2245" s="30"/>
      <c r="J2245" s="30"/>
      <c r="K2245" s="30"/>
      <c r="L2245" s="30"/>
      <c r="M2245" s="32"/>
      <c r="N2245" s="33"/>
      <c r="O2245" s="33"/>
      <c r="R2245" s="40"/>
      <c r="S2245" s="40"/>
      <c r="T2245" s="40"/>
      <c r="U2245" s="40"/>
      <c r="V2245" s="40"/>
      <c r="W2245" s="40"/>
    </row>
    <row r="2246">
      <c r="F2246" s="30"/>
      <c r="G2246" s="30"/>
      <c r="H2246" s="30"/>
      <c r="I2246" s="30"/>
      <c r="J2246" s="30"/>
      <c r="K2246" s="30"/>
      <c r="L2246" s="30"/>
      <c r="M2246" s="32"/>
      <c r="N2246" s="33"/>
      <c r="O2246" s="33"/>
      <c r="R2246" s="40"/>
      <c r="S2246" s="40"/>
      <c r="T2246" s="40"/>
      <c r="U2246" s="40"/>
      <c r="V2246" s="40"/>
      <c r="W2246" s="40"/>
    </row>
    <row r="2247">
      <c r="F2247" s="30"/>
      <c r="G2247" s="30"/>
      <c r="H2247" s="30"/>
      <c r="I2247" s="30"/>
      <c r="J2247" s="30"/>
      <c r="K2247" s="30"/>
      <c r="L2247" s="30"/>
      <c r="M2247" s="32"/>
      <c r="N2247" s="33"/>
      <c r="O2247" s="33"/>
      <c r="R2247" s="40"/>
      <c r="S2247" s="40"/>
      <c r="T2247" s="40"/>
      <c r="U2247" s="40"/>
      <c r="V2247" s="40"/>
      <c r="W2247" s="40"/>
    </row>
    <row r="2248">
      <c r="F2248" s="30"/>
      <c r="G2248" s="30"/>
      <c r="H2248" s="30"/>
      <c r="I2248" s="30"/>
      <c r="J2248" s="30"/>
      <c r="K2248" s="30"/>
      <c r="L2248" s="30"/>
      <c r="M2248" s="32"/>
      <c r="N2248" s="33"/>
      <c r="O2248" s="58"/>
      <c r="R2248" s="40"/>
      <c r="S2248" s="40"/>
      <c r="T2248" s="40"/>
      <c r="U2248" s="40"/>
      <c r="V2248" s="40"/>
      <c r="W2248" s="40"/>
    </row>
    <row r="2249">
      <c r="F2249" s="30"/>
      <c r="G2249" s="30"/>
      <c r="H2249" s="30"/>
      <c r="I2249" s="30"/>
      <c r="J2249" s="30"/>
      <c r="K2249" s="30"/>
      <c r="L2249" s="30"/>
      <c r="M2249" s="32"/>
      <c r="N2249" s="33"/>
      <c r="O2249" s="33"/>
      <c r="R2249" s="40"/>
      <c r="S2249" s="40"/>
      <c r="T2249" s="40"/>
      <c r="U2249" s="40"/>
      <c r="V2249" s="40"/>
      <c r="W2249" s="40"/>
    </row>
    <row r="2250">
      <c r="F2250" s="30"/>
      <c r="G2250" s="30"/>
      <c r="H2250" s="30"/>
      <c r="I2250" s="30"/>
      <c r="J2250" s="30"/>
      <c r="K2250" s="30"/>
      <c r="L2250" s="30"/>
      <c r="M2250" s="32"/>
      <c r="N2250" s="33"/>
      <c r="O2250" s="33"/>
      <c r="R2250" s="40"/>
      <c r="S2250" s="40"/>
      <c r="T2250" s="40"/>
      <c r="U2250" s="40"/>
      <c r="V2250" s="40"/>
      <c r="W2250" s="40"/>
    </row>
    <row r="2251">
      <c r="F2251" s="30"/>
      <c r="G2251" s="30"/>
      <c r="H2251" s="30"/>
      <c r="I2251" s="30"/>
      <c r="J2251" s="30"/>
      <c r="K2251" s="30"/>
      <c r="L2251" s="30"/>
      <c r="M2251" s="32"/>
      <c r="N2251" s="33"/>
      <c r="O2251" s="33"/>
      <c r="R2251" s="40"/>
      <c r="S2251" s="40"/>
      <c r="T2251" s="40"/>
      <c r="U2251" s="40"/>
      <c r="V2251" s="40"/>
      <c r="W2251" s="40"/>
    </row>
    <row r="2252">
      <c r="F2252" s="30"/>
      <c r="G2252" s="30"/>
      <c r="H2252" s="30"/>
      <c r="I2252" s="30"/>
      <c r="J2252" s="30"/>
      <c r="K2252" s="30"/>
      <c r="L2252" s="30"/>
      <c r="M2252" s="32"/>
      <c r="N2252" s="33"/>
      <c r="O2252" s="33"/>
      <c r="R2252" s="40"/>
      <c r="S2252" s="40"/>
      <c r="T2252" s="40"/>
      <c r="U2252" s="40"/>
      <c r="V2252" s="40"/>
      <c r="W2252" s="40"/>
    </row>
    <row r="2253">
      <c r="F2253" s="30"/>
      <c r="G2253" s="30"/>
      <c r="H2253" s="30"/>
      <c r="I2253" s="30"/>
      <c r="J2253" s="30"/>
      <c r="K2253" s="30"/>
      <c r="L2253" s="30"/>
      <c r="M2253" s="32"/>
      <c r="N2253" s="33"/>
      <c r="O2253" s="33"/>
      <c r="R2253" s="40"/>
      <c r="S2253" s="40"/>
      <c r="T2253" s="40"/>
      <c r="U2253" s="40"/>
      <c r="V2253" s="40"/>
      <c r="W2253" s="40"/>
    </row>
    <row r="2254">
      <c r="F2254" s="30"/>
      <c r="G2254" s="30"/>
      <c r="H2254" s="30"/>
      <c r="I2254" s="30"/>
      <c r="J2254" s="30"/>
      <c r="K2254" s="30"/>
      <c r="L2254" s="30"/>
      <c r="M2254" s="32"/>
      <c r="N2254" s="33"/>
      <c r="O2254" s="33"/>
      <c r="R2254" s="40"/>
      <c r="S2254" s="40"/>
      <c r="T2254" s="40"/>
      <c r="U2254" s="40"/>
      <c r="V2254" s="40"/>
      <c r="W2254" s="40"/>
    </row>
    <row r="2255">
      <c r="F2255" s="30"/>
      <c r="G2255" s="30"/>
      <c r="H2255" s="30"/>
      <c r="I2255" s="30"/>
      <c r="J2255" s="30"/>
      <c r="K2255" s="30"/>
      <c r="L2255" s="30"/>
      <c r="M2255" s="32"/>
      <c r="N2255" s="33"/>
      <c r="O2255" s="33"/>
      <c r="R2255" s="40"/>
      <c r="S2255" s="40"/>
      <c r="T2255" s="40"/>
      <c r="U2255" s="40"/>
      <c r="V2255" s="40"/>
      <c r="W2255" s="40"/>
    </row>
    <row r="2256">
      <c r="F2256" s="30"/>
      <c r="G2256" s="30"/>
      <c r="H2256" s="30"/>
      <c r="I2256" s="30"/>
      <c r="J2256" s="30"/>
      <c r="K2256" s="30"/>
      <c r="L2256" s="30"/>
      <c r="M2256" s="32"/>
      <c r="N2256" s="33"/>
      <c r="O2256" s="33"/>
      <c r="R2256" s="40"/>
      <c r="S2256" s="40"/>
      <c r="T2256" s="40"/>
      <c r="U2256" s="40"/>
      <c r="V2256" s="40"/>
      <c r="W2256" s="40"/>
    </row>
    <row r="2257">
      <c r="F2257" s="30"/>
      <c r="G2257" s="30"/>
      <c r="H2257" s="30"/>
      <c r="I2257" s="30"/>
      <c r="J2257" s="30"/>
      <c r="K2257" s="30"/>
      <c r="L2257" s="30"/>
      <c r="M2257" s="32"/>
      <c r="N2257" s="33"/>
      <c r="O2257" s="33"/>
      <c r="R2257" s="40"/>
      <c r="S2257" s="40"/>
      <c r="T2257" s="40"/>
      <c r="U2257" s="40"/>
      <c r="V2257" s="40"/>
      <c r="W2257" s="40"/>
    </row>
    <row r="2258">
      <c r="F2258" s="30"/>
      <c r="G2258" s="30"/>
      <c r="H2258" s="30"/>
      <c r="I2258" s="30"/>
      <c r="J2258" s="30"/>
      <c r="K2258" s="30"/>
      <c r="L2258" s="30"/>
      <c r="M2258" s="32"/>
      <c r="N2258" s="33"/>
      <c r="O2258" s="33"/>
      <c r="R2258" s="40"/>
      <c r="S2258" s="40"/>
      <c r="T2258" s="40"/>
      <c r="U2258" s="40"/>
      <c r="V2258" s="40"/>
      <c r="W2258" s="40"/>
    </row>
    <row r="2259">
      <c r="F2259" s="30"/>
      <c r="G2259" s="30"/>
      <c r="H2259" s="30"/>
      <c r="I2259" s="30"/>
      <c r="J2259" s="30"/>
      <c r="K2259" s="30"/>
      <c r="L2259" s="30"/>
      <c r="M2259" s="32"/>
      <c r="N2259" s="33"/>
      <c r="O2259" s="58"/>
      <c r="R2259" s="40"/>
      <c r="S2259" s="40"/>
      <c r="T2259" s="40"/>
      <c r="U2259" s="40"/>
      <c r="V2259" s="40"/>
      <c r="W2259" s="40"/>
    </row>
    <row r="2260">
      <c r="F2260" s="30"/>
      <c r="G2260" s="30"/>
      <c r="H2260" s="30"/>
      <c r="I2260" s="30"/>
      <c r="J2260" s="30"/>
      <c r="K2260" s="30"/>
      <c r="L2260" s="30"/>
      <c r="M2260" s="32"/>
      <c r="N2260" s="33"/>
      <c r="O2260" s="33"/>
      <c r="R2260" s="40"/>
      <c r="S2260" s="40"/>
      <c r="T2260" s="40"/>
      <c r="U2260" s="40"/>
      <c r="V2260" s="40"/>
      <c r="W2260" s="40"/>
    </row>
    <row r="2261">
      <c r="F2261" s="30"/>
      <c r="G2261" s="30"/>
      <c r="H2261" s="30"/>
      <c r="I2261" s="30"/>
      <c r="J2261" s="30"/>
      <c r="K2261" s="30"/>
      <c r="L2261" s="30"/>
      <c r="M2261" s="32"/>
      <c r="N2261" s="33"/>
      <c r="O2261" s="64"/>
      <c r="R2261" s="40"/>
      <c r="S2261" s="40"/>
      <c r="T2261" s="40"/>
      <c r="U2261" s="40"/>
      <c r="V2261" s="40"/>
      <c r="W2261" s="40"/>
    </row>
    <row r="2262">
      <c r="F2262" s="30"/>
      <c r="G2262" s="30"/>
      <c r="H2262" s="30"/>
      <c r="I2262" s="30"/>
      <c r="J2262" s="30"/>
      <c r="K2262" s="30"/>
      <c r="L2262" s="30"/>
      <c r="M2262" s="32"/>
      <c r="N2262" s="33"/>
      <c r="O2262" s="33"/>
      <c r="R2262" s="40"/>
      <c r="S2262" s="40"/>
      <c r="T2262" s="40"/>
      <c r="U2262" s="40"/>
      <c r="V2262" s="40"/>
      <c r="W2262" s="40"/>
    </row>
    <row r="2263">
      <c r="F2263" s="30"/>
      <c r="G2263" s="30"/>
      <c r="H2263" s="30"/>
      <c r="I2263" s="30"/>
      <c r="J2263" s="30"/>
      <c r="K2263" s="30"/>
      <c r="L2263" s="30"/>
      <c r="M2263" s="32"/>
      <c r="N2263" s="33"/>
      <c r="O2263" s="33"/>
      <c r="R2263" s="40"/>
      <c r="S2263" s="40"/>
      <c r="T2263" s="40"/>
      <c r="U2263" s="40"/>
      <c r="V2263" s="40"/>
      <c r="W2263" s="40"/>
    </row>
    <row r="2264">
      <c r="F2264" s="30"/>
      <c r="G2264" s="30"/>
      <c r="H2264" s="30"/>
      <c r="I2264" s="30"/>
      <c r="J2264" s="30"/>
      <c r="K2264" s="30"/>
      <c r="L2264" s="30"/>
      <c r="M2264" s="32"/>
      <c r="N2264" s="33"/>
      <c r="O2264" s="33"/>
      <c r="R2264" s="40"/>
      <c r="S2264" s="40"/>
      <c r="T2264" s="40"/>
      <c r="U2264" s="40"/>
      <c r="V2264" s="40"/>
      <c r="W2264" s="40"/>
    </row>
    <row r="2265">
      <c r="F2265" s="30"/>
      <c r="G2265" s="30"/>
      <c r="H2265" s="30"/>
      <c r="I2265" s="30"/>
      <c r="J2265" s="30"/>
      <c r="K2265" s="30"/>
      <c r="L2265" s="30"/>
      <c r="M2265" s="32"/>
      <c r="N2265" s="33"/>
      <c r="O2265" s="33"/>
      <c r="R2265" s="40"/>
      <c r="S2265" s="40"/>
      <c r="T2265" s="40"/>
      <c r="U2265" s="40"/>
      <c r="V2265" s="40"/>
      <c r="W2265" s="40"/>
    </row>
    <row r="2266">
      <c r="F2266" s="30"/>
      <c r="G2266" s="30"/>
      <c r="H2266" s="30"/>
      <c r="I2266" s="30"/>
      <c r="J2266" s="30"/>
      <c r="K2266" s="30"/>
      <c r="L2266" s="30"/>
      <c r="M2266" s="32"/>
      <c r="N2266" s="33"/>
      <c r="O2266" s="33"/>
      <c r="R2266" s="40"/>
      <c r="S2266" s="40"/>
      <c r="T2266" s="40"/>
      <c r="U2266" s="40"/>
      <c r="V2266" s="40"/>
      <c r="W2266" s="40"/>
    </row>
    <row r="2267">
      <c r="F2267" s="30"/>
      <c r="G2267" s="30"/>
      <c r="H2267" s="30"/>
      <c r="I2267" s="30"/>
      <c r="J2267" s="30"/>
      <c r="K2267" s="30"/>
      <c r="L2267" s="30"/>
      <c r="M2267" s="32"/>
      <c r="N2267" s="33"/>
      <c r="O2267" s="33"/>
      <c r="R2267" s="40"/>
      <c r="S2267" s="40"/>
      <c r="T2267" s="40"/>
      <c r="U2267" s="40"/>
      <c r="V2267" s="40"/>
      <c r="W2267" s="40"/>
    </row>
    <row r="2268">
      <c r="F2268" s="30"/>
      <c r="G2268" s="30"/>
      <c r="H2268" s="30"/>
      <c r="I2268" s="30"/>
      <c r="J2268" s="30"/>
      <c r="K2268" s="30"/>
      <c r="L2268" s="30"/>
      <c r="M2268" s="32"/>
      <c r="N2268" s="33"/>
      <c r="O2268" s="33"/>
      <c r="R2268" s="40"/>
      <c r="S2268" s="40"/>
      <c r="T2268" s="40"/>
      <c r="U2268" s="40"/>
      <c r="V2268" s="40"/>
      <c r="W2268" s="40"/>
    </row>
    <row r="2269">
      <c r="F2269" s="30"/>
      <c r="G2269" s="30"/>
      <c r="H2269" s="30"/>
      <c r="I2269" s="30"/>
      <c r="J2269" s="30"/>
      <c r="K2269" s="30"/>
      <c r="L2269" s="30"/>
      <c r="M2269" s="32"/>
      <c r="N2269" s="33"/>
      <c r="O2269" s="64"/>
      <c r="R2269" s="40"/>
      <c r="S2269" s="40"/>
      <c r="T2269" s="40"/>
      <c r="U2269" s="40"/>
      <c r="V2269" s="40"/>
      <c r="W2269" s="40"/>
    </row>
    <row r="2270">
      <c r="F2270" s="30"/>
      <c r="G2270" s="30"/>
      <c r="H2270" s="30"/>
      <c r="I2270" s="30"/>
      <c r="J2270" s="30"/>
      <c r="K2270" s="30"/>
      <c r="L2270" s="30"/>
      <c r="M2270" s="32"/>
      <c r="N2270" s="33"/>
      <c r="O2270" s="33"/>
      <c r="R2270" s="40"/>
      <c r="S2270" s="40"/>
      <c r="T2270" s="40"/>
      <c r="U2270" s="40"/>
      <c r="V2270" s="40"/>
      <c r="W2270" s="40"/>
    </row>
    <row r="2271">
      <c r="F2271" s="30"/>
      <c r="G2271" s="30"/>
      <c r="H2271" s="30"/>
      <c r="I2271" s="30"/>
      <c r="J2271" s="30"/>
      <c r="K2271" s="30"/>
      <c r="L2271" s="30"/>
      <c r="M2271" s="32"/>
      <c r="N2271" s="33"/>
      <c r="O2271" s="58"/>
      <c r="R2271" s="40"/>
      <c r="S2271" s="40"/>
      <c r="T2271" s="40"/>
      <c r="U2271" s="40"/>
      <c r="V2271" s="40"/>
      <c r="W2271" s="40"/>
    </row>
    <row r="2272">
      <c r="F2272" s="30"/>
      <c r="G2272" s="30"/>
      <c r="H2272" s="30"/>
      <c r="I2272" s="30"/>
      <c r="J2272" s="30"/>
      <c r="K2272" s="30"/>
      <c r="L2272" s="30"/>
      <c r="M2272" s="32"/>
      <c r="N2272" s="33"/>
      <c r="O2272" s="33"/>
      <c r="R2272" s="40"/>
      <c r="S2272" s="40"/>
      <c r="T2272" s="40"/>
      <c r="U2272" s="40"/>
      <c r="V2272" s="40"/>
      <c r="W2272" s="40"/>
    </row>
    <row r="2273">
      <c r="F2273" s="30"/>
      <c r="G2273" s="30"/>
      <c r="H2273" s="30"/>
      <c r="I2273" s="30"/>
      <c r="J2273" s="30"/>
      <c r="K2273" s="30"/>
      <c r="L2273" s="30"/>
      <c r="M2273" s="32"/>
      <c r="N2273" s="33"/>
      <c r="O2273" s="58"/>
      <c r="R2273" s="40"/>
      <c r="S2273" s="40"/>
      <c r="T2273" s="40"/>
      <c r="U2273" s="40"/>
      <c r="V2273" s="40"/>
      <c r="W2273" s="40"/>
    </row>
    <row r="2274">
      <c r="F2274" s="30"/>
      <c r="G2274" s="30"/>
      <c r="H2274" s="30"/>
      <c r="I2274" s="30"/>
      <c r="J2274" s="30"/>
      <c r="K2274" s="30"/>
      <c r="L2274" s="30"/>
      <c r="M2274" s="32"/>
      <c r="N2274" s="33"/>
      <c r="O2274" s="33"/>
      <c r="R2274" s="40"/>
      <c r="S2274" s="40"/>
      <c r="T2274" s="40"/>
      <c r="U2274" s="40"/>
      <c r="V2274" s="40"/>
      <c r="W2274" s="40"/>
    </row>
    <row r="2275">
      <c r="F2275" s="30"/>
      <c r="G2275" s="30"/>
      <c r="H2275" s="30"/>
      <c r="I2275" s="30"/>
      <c r="J2275" s="30"/>
      <c r="K2275" s="30"/>
      <c r="L2275" s="30"/>
      <c r="M2275" s="32"/>
      <c r="N2275" s="33"/>
      <c r="O2275" s="33"/>
      <c r="R2275" s="40"/>
      <c r="S2275" s="40"/>
      <c r="T2275" s="40"/>
      <c r="U2275" s="40"/>
      <c r="V2275" s="40"/>
      <c r="W2275" s="40"/>
    </row>
    <row r="2276">
      <c r="F2276" s="30"/>
      <c r="G2276" s="30"/>
      <c r="H2276" s="30"/>
      <c r="I2276" s="30"/>
      <c r="J2276" s="30"/>
      <c r="K2276" s="30"/>
      <c r="L2276" s="30"/>
      <c r="M2276" s="32"/>
      <c r="N2276" s="33"/>
      <c r="O2276" s="33"/>
      <c r="R2276" s="40"/>
      <c r="S2276" s="40"/>
      <c r="T2276" s="40"/>
      <c r="U2276" s="40"/>
      <c r="V2276" s="40"/>
      <c r="W2276" s="40"/>
    </row>
    <row r="2277">
      <c r="F2277" s="30"/>
      <c r="G2277" s="30"/>
      <c r="H2277" s="30"/>
      <c r="I2277" s="30"/>
      <c r="J2277" s="30"/>
      <c r="K2277" s="30"/>
      <c r="L2277" s="30"/>
      <c r="M2277" s="32"/>
      <c r="N2277" s="33"/>
      <c r="O2277" s="33"/>
      <c r="R2277" s="40"/>
      <c r="S2277" s="40"/>
      <c r="T2277" s="40"/>
      <c r="U2277" s="40"/>
      <c r="V2277" s="40"/>
      <c r="W2277" s="40"/>
    </row>
    <row r="2278">
      <c r="F2278" s="30"/>
      <c r="G2278" s="30"/>
      <c r="H2278" s="30"/>
      <c r="I2278" s="30"/>
      <c r="J2278" s="30"/>
      <c r="K2278" s="30"/>
      <c r="L2278" s="30"/>
      <c r="M2278" s="32"/>
      <c r="N2278" s="33"/>
      <c r="O2278" s="33"/>
      <c r="R2278" s="40"/>
      <c r="S2278" s="40"/>
      <c r="T2278" s="40"/>
      <c r="U2278" s="40"/>
      <c r="V2278" s="40"/>
      <c r="W2278" s="40"/>
    </row>
    <row r="2279">
      <c r="F2279" s="30"/>
      <c r="G2279" s="30"/>
      <c r="H2279" s="30"/>
      <c r="I2279" s="30"/>
      <c r="J2279" s="30"/>
      <c r="K2279" s="30"/>
      <c r="L2279" s="30"/>
      <c r="M2279" s="32"/>
      <c r="N2279" s="33"/>
      <c r="O2279" s="33"/>
      <c r="R2279" s="40"/>
      <c r="S2279" s="40"/>
      <c r="T2279" s="40"/>
      <c r="U2279" s="40"/>
      <c r="V2279" s="40"/>
      <c r="W2279" s="40"/>
    </row>
    <row r="2280">
      <c r="F2280" s="30"/>
      <c r="G2280" s="30"/>
      <c r="H2280" s="30"/>
      <c r="I2280" s="30"/>
      <c r="J2280" s="30"/>
      <c r="K2280" s="30"/>
      <c r="L2280" s="30"/>
      <c r="M2280" s="32"/>
      <c r="N2280" s="33"/>
      <c r="O2280" s="64"/>
      <c r="R2280" s="40"/>
      <c r="S2280" s="40"/>
      <c r="T2280" s="40"/>
      <c r="U2280" s="40"/>
      <c r="V2280" s="40"/>
      <c r="W2280" s="40"/>
    </row>
    <row r="2281">
      <c r="F2281" s="30"/>
      <c r="G2281" s="30"/>
      <c r="H2281" s="30"/>
      <c r="I2281" s="30"/>
      <c r="J2281" s="30"/>
      <c r="K2281" s="30"/>
      <c r="L2281" s="30"/>
      <c r="M2281" s="32"/>
      <c r="N2281" s="33"/>
      <c r="O2281" s="64"/>
      <c r="R2281" s="40"/>
      <c r="S2281" s="40"/>
      <c r="T2281" s="40"/>
      <c r="U2281" s="40"/>
      <c r="V2281" s="40"/>
      <c r="W2281" s="40"/>
    </row>
    <row r="2282">
      <c r="F2282" s="30"/>
      <c r="G2282" s="30"/>
      <c r="H2282" s="30"/>
      <c r="I2282" s="30"/>
      <c r="J2282" s="30"/>
      <c r="K2282" s="30"/>
      <c r="L2282" s="30"/>
      <c r="M2282" s="32"/>
      <c r="N2282" s="33"/>
      <c r="O2282" s="58"/>
      <c r="R2282" s="40"/>
      <c r="S2282" s="40"/>
      <c r="T2282" s="40"/>
      <c r="U2282" s="40"/>
      <c r="V2282" s="40"/>
      <c r="W2282" s="40"/>
    </row>
    <row r="2283">
      <c r="F2283" s="30"/>
      <c r="G2283" s="30"/>
      <c r="H2283" s="30"/>
      <c r="I2283" s="30"/>
      <c r="J2283" s="30"/>
      <c r="K2283" s="30"/>
      <c r="L2283" s="30"/>
      <c r="M2283" s="32"/>
      <c r="N2283" s="33"/>
      <c r="O2283" s="58"/>
      <c r="R2283" s="40"/>
      <c r="S2283" s="40"/>
      <c r="T2283" s="40"/>
      <c r="U2283" s="40"/>
      <c r="V2283" s="40"/>
      <c r="W2283" s="40"/>
    </row>
    <row r="2284">
      <c r="F2284" s="30"/>
      <c r="G2284" s="30"/>
      <c r="H2284" s="30"/>
      <c r="I2284" s="30"/>
      <c r="J2284" s="30"/>
      <c r="K2284" s="30"/>
      <c r="L2284" s="30"/>
      <c r="M2284" s="32"/>
      <c r="N2284" s="33"/>
      <c r="O2284" s="33"/>
      <c r="R2284" s="40"/>
      <c r="S2284" s="40"/>
      <c r="T2284" s="40"/>
      <c r="U2284" s="40"/>
      <c r="V2284" s="40"/>
      <c r="W2284" s="40"/>
    </row>
    <row r="2285">
      <c r="F2285" s="30"/>
      <c r="G2285" s="30"/>
      <c r="H2285" s="30"/>
      <c r="I2285" s="30"/>
      <c r="J2285" s="30"/>
      <c r="K2285" s="30"/>
      <c r="L2285" s="30"/>
      <c r="M2285" s="32"/>
      <c r="N2285" s="33"/>
      <c r="O2285" s="33"/>
      <c r="R2285" s="40"/>
      <c r="S2285" s="40"/>
      <c r="T2285" s="40"/>
      <c r="U2285" s="40"/>
      <c r="V2285" s="40"/>
      <c r="W2285" s="40"/>
    </row>
    <row r="2286">
      <c r="F2286" s="30"/>
      <c r="G2286" s="30"/>
      <c r="H2286" s="30"/>
      <c r="I2286" s="30"/>
      <c r="J2286" s="30"/>
      <c r="K2286" s="30"/>
      <c r="L2286" s="30"/>
      <c r="M2286" s="32"/>
      <c r="N2286" s="33"/>
      <c r="O2286" s="33"/>
      <c r="R2286" s="40"/>
      <c r="S2286" s="40"/>
      <c r="T2286" s="40"/>
      <c r="U2286" s="40"/>
      <c r="V2286" s="40"/>
      <c r="W2286" s="40"/>
    </row>
    <row r="2287">
      <c r="F2287" s="30"/>
      <c r="G2287" s="30"/>
      <c r="H2287" s="30"/>
      <c r="I2287" s="30"/>
      <c r="J2287" s="30"/>
      <c r="K2287" s="30"/>
      <c r="L2287" s="30"/>
      <c r="M2287" s="32"/>
      <c r="N2287" s="33"/>
      <c r="O2287" s="33"/>
      <c r="R2287" s="40"/>
      <c r="S2287" s="40"/>
      <c r="T2287" s="40"/>
      <c r="U2287" s="40"/>
      <c r="V2287" s="40"/>
      <c r="W2287" s="40"/>
    </row>
    <row r="2288">
      <c r="F2288" s="30"/>
      <c r="G2288" s="30"/>
      <c r="H2288" s="30"/>
      <c r="I2288" s="30"/>
      <c r="J2288" s="30"/>
      <c r="K2288" s="30"/>
      <c r="L2288" s="30"/>
      <c r="M2288" s="32"/>
      <c r="N2288" s="33"/>
      <c r="O2288" s="33"/>
      <c r="R2288" s="40"/>
      <c r="S2288" s="40"/>
      <c r="T2288" s="40"/>
      <c r="U2288" s="40"/>
      <c r="V2288" s="40"/>
      <c r="W2288" s="40"/>
    </row>
    <row r="2289">
      <c r="F2289" s="30"/>
      <c r="G2289" s="30"/>
      <c r="H2289" s="30"/>
      <c r="I2289" s="30"/>
      <c r="J2289" s="30"/>
      <c r="K2289" s="30"/>
      <c r="L2289" s="30"/>
      <c r="M2289" s="32"/>
      <c r="N2289" s="33"/>
      <c r="O2289" s="33"/>
      <c r="R2289" s="40"/>
      <c r="S2289" s="40"/>
      <c r="T2289" s="40"/>
      <c r="U2289" s="40"/>
      <c r="V2289" s="40"/>
      <c r="W2289" s="40"/>
    </row>
    <row r="2290">
      <c r="F2290" s="30"/>
      <c r="G2290" s="30"/>
      <c r="H2290" s="30"/>
      <c r="I2290" s="30"/>
      <c r="J2290" s="30"/>
      <c r="K2290" s="30"/>
      <c r="L2290" s="30"/>
      <c r="M2290" s="32"/>
      <c r="N2290" s="33"/>
      <c r="O2290" s="33"/>
      <c r="R2290" s="40"/>
      <c r="S2290" s="40"/>
      <c r="T2290" s="40"/>
      <c r="U2290" s="40"/>
      <c r="V2290" s="40"/>
      <c r="W2290" s="40"/>
    </row>
    <row r="2291">
      <c r="F2291" s="30"/>
      <c r="G2291" s="30"/>
      <c r="H2291" s="30"/>
      <c r="I2291" s="30"/>
      <c r="J2291" s="30"/>
      <c r="K2291" s="30"/>
      <c r="L2291" s="30"/>
      <c r="M2291" s="32"/>
      <c r="N2291" s="33"/>
      <c r="O2291" s="33"/>
      <c r="R2291" s="40"/>
      <c r="S2291" s="40"/>
      <c r="T2291" s="40"/>
      <c r="U2291" s="40"/>
      <c r="V2291" s="40"/>
      <c r="W2291" s="40"/>
    </row>
    <row r="2292">
      <c r="F2292" s="30"/>
      <c r="G2292" s="30"/>
      <c r="H2292" s="30"/>
      <c r="I2292" s="30"/>
      <c r="J2292" s="30"/>
      <c r="K2292" s="30"/>
      <c r="L2292" s="30"/>
      <c r="M2292" s="32"/>
      <c r="N2292" s="33"/>
      <c r="O2292" s="58"/>
      <c r="R2292" s="40"/>
      <c r="S2292" s="40"/>
      <c r="T2292" s="40"/>
      <c r="U2292" s="40"/>
      <c r="V2292" s="40"/>
      <c r="W2292" s="40"/>
    </row>
    <row r="2293">
      <c r="F2293" s="30"/>
      <c r="G2293" s="30"/>
      <c r="H2293" s="30"/>
      <c r="I2293" s="30"/>
      <c r="J2293" s="30"/>
      <c r="K2293" s="30"/>
      <c r="L2293" s="30"/>
      <c r="M2293" s="32"/>
      <c r="N2293" s="33"/>
      <c r="O2293" s="58"/>
      <c r="R2293" s="40"/>
      <c r="S2293" s="40"/>
      <c r="T2293" s="40"/>
      <c r="U2293" s="40"/>
      <c r="V2293" s="40"/>
      <c r="W2293" s="40"/>
    </row>
    <row r="2294">
      <c r="F2294" s="30"/>
      <c r="G2294" s="30"/>
      <c r="H2294" s="30"/>
      <c r="I2294" s="30"/>
      <c r="J2294" s="30"/>
      <c r="K2294" s="30"/>
      <c r="L2294" s="30"/>
      <c r="M2294" s="32"/>
      <c r="N2294" s="33"/>
      <c r="O2294" s="33"/>
      <c r="R2294" s="40"/>
      <c r="S2294" s="40"/>
      <c r="T2294" s="40"/>
      <c r="U2294" s="40"/>
      <c r="V2294" s="40"/>
      <c r="W2294" s="40"/>
    </row>
    <row r="2295">
      <c r="F2295" s="30"/>
      <c r="G2295" s="30"/>
      <c r="H2295" s="30"/>
      <c r="I2295" s="30"/>
      <c r="J2295" s="30"/>
      <c r="K2295" s="30"/>
      <c r="L2295" s="30"/>
      <c r="M2295" s="32"/>
      <c r="N2295" s="33"/>
      <c r="O2295" s="33"/>
      <c r="R2295" s="40"/>
      <c r="S2295" s="40"/>
      <c r="T2295" s="40"/>
      <c r="U2295" s="40"/>
      <c r="V2295" s="40"/>
      <c r="W2295" s="40"/>
    </row>
    <row r="2296">
      <c r="F2296" s="30"/>
      <c r="G2296" s="30"/>
      <c r="H2296" s="30"/>
      <c r="I2296" s="30"/>
      <c r="J2296" s="30"/>
      <c r="K2296" s="30"/>
      <c r="L2296" s="30"/>
      <c r="M2296" s="32"/>
      <c r="N2296" s="33"/>
      <c r="O2296" s="33"/>
      <c r="R2296" s="40"/>
      <c r="S2296" s="40"/>
      <c r="T2296" s="40"/>
      <c r="U2296" s="40"/>
      <c r="V2296" s="40"/>
      <c r="W2296" s="40"/>
    </row>
    <row r="2297">
      <c r="F2297" s="30"/>
      <c r="G2297" s="30"/>
      <c r="H2297" s="30"/>
      <c r="I2297" s="30"/>
      <c r="J2297" s="30"/>
      <c r="K2297" s="30"/>
      <c r="L2297" s="30"/>
      <c r="M2297" s="32"/>
      <c r="N2297" s="33"/>
      <c r="O2297" s="33"/>
      <c r="R2297" s="40"/>
      <c r="S2297" s="40"/>
      <c r="T2297" s="40"/>
      <c r="U2297" s="40"/>
      <c r="V2297" s="40"/>
      <c r="W2297" s="40"/>
    </row>
    <row r="2298">
      <c r="F2298" s="30"/>
      <c r="G2298" s="30"/>
      <c r="H2298" s="30"/>
      <c r="I2298" s="30"/>
      <c r="J2298" s="30"/>
      <c r="K2298" s="30"/>
      <c r="L2298" s="30"/>
      <c r="M2298" s="32"/>
      <c r="N2298" s="33"/>
      <c r="O2298" s="33"/>
      <c r="R2298" s="40"/>
      <c r="S2298" s="40"/>
      <c r="T2298" s="40"/>
      <c r="U2298" s="40"/>
      <c r="V2298" s="40"/>
      <c r="W2298" s="40"/>
    </row>
    <row r="2299">
      <c r="F2299" s="30"/>
      <c r="G2299" s="30"/>
      <c r="H2299" s="30"/>
      <c r="I2299" s="30"/>
      <c r="J2299" s="30"/>
      <c r="K2299" s="30"/>
      <c r="L2299" s="30"/>
      <c r="M2299" s="32"/>
      <c r="N2299" s="33"/>
      <c r="O2299" s="33"/>
      <c r="R2299" s="40"/>
      <c r="S2299" s="40"/>
      <c r="T2299" s="40"/>
      <c r="U2299" s="40"/>
      <c r="V2299" s="40"/>
      <c r="W2299" s="40"/>
    </row>
    <row r="2300">
      <c r="F2300" s="30"/>
      <c r="G2300" s="30"/>
      <c r="H2300" s="30"/>
      <c r="I2300" s="30"/>
      <c r="J2300" s="30"/>
      <c r="K2300" s="30"/>
      <c r="L2300" s="30"/>
      <c r="M2300" s="32"/>
      <c r="N2300" s="33"/>
      <c r="O2300" s="58"/>
      <c r="R2300" s="40"/>
      <c r="S2300" s="40"/>
      <c r="T2300" s="40"/>
      <c r="U2300" s="40"/>
      <c r="V2300" s="40"/>
      <c r="W2300" s="40"/>
    </row>
    <row r="2301">
      <c r="F2301" s="30"/>
      <c r="G2301" s="30"/>
      <c r="H2301" s="30"/>
      <c r="I2301" s="30"/>
      <c r="J2301" s="30"/>
      <c r="K2301" s="30"/>
      <c r="L2301" s="30"/>
      <c r="M2301" s="32"/>
      <c r="N2301" s="33"/>
      <c r="O2301" s="33"/>
      <c r="R2301" s="40"/>
      <c r="S2301" s="40"/>
      <c r="T2301" s="40"/>
      <c r="U2301" s="40"/>
      <c r="V2301" s="40"/>
      <c r="W2301" s="40"/>
    </row>
    <row r="2302">
      <c r="F2302" s="30"/>
      <c r="G2302" s="30"/>
      <c r="H2302" s="30"/>
      <c r="I2302" s="30"/>
      <c r="J2302" s="30"/>
      <c r="K2302" s="30"/>
      <c r="L2302" s="30"/>
      <c r="M2302" s="32"/>
      <c r="N2302" s="33"/>
      <c r="O2302" s="33"/>
      <c r="R2302" s="40"/>
      <c r="S2302" s="40"/>
      <c r="T2302" s="40"/>
      <c r="U2302" s="40"/>
      <c r="V2302" s="40"/>
      <c r="W2302" s="40"/>
    </row>
    <row r="2303">
      <c r="F2303" s="30"/>
      <c r="G2303" s="30"/>
      <c r="H2303" s="30"/>
      <c r="I2303" s="30"/>
      <c r="J2303" s="30"/>
      <c r="K2303" s="30"/>
      <c r="L2303" s="30"/>
      <c r="M2303" s="32"/>
      <c r="N2303" s="33"/>
      <c r="O2303" s="58"/>
      <c r="R2303" s="40"/>
      <c r="S2303" s="40"/>
      <c r="T2303" s="40"/>
      <c r="U2303" s="40"/>
      <c r="V2303" s="40"/>
      <c r="W2303" s="40"/>
    </row>
    <row r="2304">
      <c r="F2304" s="30"/>
      <c r="G2304" s="30"/>
      <c r="H2304" s="30"/>
      <c r="I2304" s="30"/>
      <c r="J2304" s="30"/>
      <c r="K2304" s="30"/>
      <c r="L2304" s="30"/>
      <c r="M2304" s="32"/>
      <c r="N2304" s="33"/>
      <c r="O2304" s="64"/>
      <c r="R2304" s="40"/>
      <c r="S2304" s="40"/>
      <c r="T2304" s="40"/>
      <c r="U2304" s="40"/>
      <c r="V2304" s="40"/>
      <c r="W2304" s="40"/>
    </row>
    <row r="2305">
      <c r="F2305" s="30"/>
      <c r="G2305" s="30"/>
      <c r="H2305" s="30"/>
      <c r="I2305" s="30"/>
      <c r="J2305" s="30"/>
      <c r="K2305" s="30"/>
      <c r="L2305" s="30"/>
      <c r="M2305" s="32"/>
      <c r="N2305" s="33"/>
      <c r="O2305" s="33"/>
      <c r="R2305" s="40"/>
      <c r="S2305" s="40"/>
      <c r="T2305" s="40"/>
      <c r="U2305" s="40"/>
      <c r="V2305" s="40"/>
      <c r="W2305" s="40"/>
    </row>
    <row r="2306">
      <c r="F2306" s="30"/>
      <c r="G2306" s="30"/>
      <c r="H2306" s="30"/>
      <c r="I2306" s="30"/>
      <c r="J2306" s="30"/>
      <c r="K2306" s="30"/>
      <c r="L2306" s="30"/>
      <c r="M2306" s="32"/>
      <c r="N2306" s="33"/>
      <c r="O2306" s="64"/>
      <c r="R2306" s="40"/>
      <c r="S2306" s="40"/>
      <c r="T2306" s="40"/>
      <c r="U2306" s="40"/>
      <c r="V2306" s="40"/>
      <c r="W2306" s="40"/>
    </row>
    <row r="2307">
      <c r="F2307" s="30"/>
      <c r="G2307" s="30"/>
      <c r="H2307" s="30"/>
      <c r="I2307" s="30"/>
      <c r="J2307" s="30"/>
      <c r="K2307" s="30"/>
      <c r="L2307" s="30"/>
      <c r="M2307" s="32"/>
      <c r="N2307" s="33"/>
      <c r="O2307" s="58"/>
      <c r="R2307" s="40"/>
      <c r="S2307" s="40"/>
      <c r="T2307" s="40"/>
      <c r="U2307" s="40"/>
      <c r="V2307" s="40"/>
      <c r="W2307" s="40"/>
    </row>
    <row r="2308">
      <c r="F2308" s="30"/>
      <c r="G2308" s="30"/>
      <c r="H2308" s="30"/>
      <c r="I2308" s="30"/>
      <c r="J2308" s="30"/>
      <c r="K2308" s="30"/>
      <c r="L2308" s="30"/>
      <c r="M2308" s="32"/>
      <c r="N2308" s="33"/>
      <c r="O2308" s="33"/>
      <c r="R2308" s="40"/>
      <c r="S2308" s="40"/>
      <c r="T2308" s="40"/>
      <c r="U2308" s="40"/>
      <c r="V2308" s="40"/>
      <c r="W2308" s="40"/>
    </row>
    <row r="2309">
      <c r="F2309" s="30"/>
      <c r="G2309" s="30"/>
      <c r="H2309" s="30"/>
      <c r="I2309" s="30"/>
      <c r="J2309" s="30"/>
      <c r="K2309" s="30"/>
      <c r="L2309" s="30"/>
      <c r="M2309" s="32"/>
      <c r="N2309" s="33"/>
      <c r="O2309" s="33"/>
      <c r="R2309" s="40"/>
      <c r="S2309" s="40"/>
      <c r="T2309" s="40"/>
      <c r="U2309" s="40"/>
      <c r="V2309" s="40"/>
      <c r="W2309" s="40"/>
    </row>
    <row r="2310">
      <c r="F2310" s="30"/>
      <c r="G2310" s="30"/>
      <c r="H2310" s="30"/>
      <c r="I2310" s="30"/>
      <c r="J2310" s="30"/>
      <c r="K2310" s="30"/>
      <c r="L2310" s="30"/>
      <c r="M2310" s="32"/>
      <c r="N2310" s="33"/>
      <c r="O2310" s="33"/>
      <c r="R2310" s="40"/>
      <c r="S2310" s="40"/>
      <c r="T2310" s="40"/>
      <c r="U2310" s="40"/>
      <c r="V2310" s="40"/>
      <c r="W2310" s="40"/>
    </row>
    <row r="2311">
      <c r="F2311" s="30"/>
      <c r="G2311" s="30"/>
      <c r="H2311" s="30"/>
      <c r="I2311" s="30"/>
      <c r="J2311" s="30"/>
      <c r="K2311" s="30"/>
      <c r="L2311" s="30"/>
      <c r="M2311" s="32"/>
      <c r="N2311" s="33"/>
      <c r="O2311" s="33"/>
      <c r="R2311" s="40"/>
      <c r="S2311" s="40"/>
      <c r="T2311" s="40"/>
      <c r="U2311" s="40"/>
      <c r="V2311" s="40"/>
      <c r="W2311" s="40"/>
    </row>
    <row r="2312">
      <c r="F2312" s="30"/>
      <c r="G2312" s="30"/>
      <c r="H2312" s="30"/>
      <c r="I2312" s="30"/>
      <c r="J2312" s="30"/>
      <c r="K2312" s="30"/>
      <c r="L2312" s="30"/>
      <c r="M2312" s="32"/>
      <c r="N2312" s="33"/>
      <c r="O2312" s="33"/>
      <c r="R2312" s="40"/>
      <c r="S2312" s="40"/>
      <c r="T2312" s="40"/>
      <c r="U2312" s="40"/>
      <c r="V2312" s="40"/>
      <c r="W2312" s="40"/>
    </row>
    <row r="2313">
      <c r="F2313" s="30"/>
      <c r="G2313" s="30"/>
      <c r="H2313" s="30"/>
      <c r="I2313" s="30"/>
      <c r="J2313" s="30"/>
      <c r="K2313" s="30"/>
      <c r="L2313" s="30"/>
      <c r="M2313" s="32"/>
      <c r="N2313" s="33"/>
      <c r="O2313" s="33"/>
      <c r="R2313" s="40"/>
      <c r="S2313" s="40"/>
      <c r="T2313" s="40"/>
      <c r="U2313" s="40"/>
      <c r="V2313" s="40"/>
      <c r="W2313" s="40"/>
    </row>
    <row r="2314">
      <c r="F2314" s="30"/>
      <c r="G2314" s="30"/>
      <c r="H2314" s="30"/>
      <c r="I2314" s="30"/>
      <c r="J2314" s="30"/>
      <c r="K2314" s="30"/>
      <c r="L2314" s="30"/>
      <c r="M2314" s="32"/>
      <c r="N2314" s="33"/>
      <c r="O2314" s="64"/>
      <c r="R2314" s="40"/>
      <c r="S2314" s="40"/>
      <c r="T2314" s="40"/>
      <c r="U2314" s="40"/>
      <c r="V2314" s="40"/>
      <c r="W2314" s="40"/>
    </row>
    <row r="2315">
      <c r="F2315" s="30"/>
      <c r="G2315" s="30"/>
      <c r="H2315" s="30"/>
      <c r="I2315" s="30"/>
      <c r="J2315" s="30"/>
      <c r="K2315" s="30"/>
      <c r="L2315" s="30"/>
      <c r="M2315" s="32"/>
      <c r="N2315" s="33"/>
      <c r="O2315" s="33"/>
      <c r="R2315" s="40"/>
      <c r="S2315" s="40"/>
      <c r="T2315" s="40"/>
      <c r="U2315" s="40"/>
      <c r="V2315" s="40"/>
      <c r="W2315" s="40"/>
    </row>
    <row r="2316">
      <c r="F2316" s="30"/>
      <c r="G2316" s="30"/>
      <c r="H2316" s="30"/>
      <c r="I2316" s="30"/>
      <c r="J2316" s="30"/>
      <c r="K2316" s="30"/>
      <c r="L2316" s="30"/>
      <c r="M2316" s="32"/>
      <c r="N2316" s="33"/>
      <c r="O2316" s="33"/>
      <c r="R2316" s="40"/>
      <c r="S2316" s="40"/>
      <c r="T2316" s="40"/>
      <c r="U2316" s="40"/>
      <c r="V2316" s="40"/>
      <c r="W2316" s="40"/>
    </row>
    <row r="2317">
      <c r="F2317" s="30"/>
      <c r="G2317" s="30"/>
      <c r="H2317" s="30"/>
      <c r="I2317" s="30"/>
      <c r="J2317" s="30"/>
      <c r="K2317" s="30"/>
      <c r="L2317" s="30"/>
      <c r="M2317" s="32"/>
      <c r="N2317" s="33"/>
      <c r="O2317" s="33"/>
      <c r="R2317" s="40"/>
      <c r="S2317" s="40"/>
      <c r="T2317" s="40"/>
      <c r="U2317" s="40"/>
      <c r="V2317" s="40"/>
      <c r="W2317" s="40"/>
    </row>
    <row r="2318">
      <c r="F2318" s="30"/>
      <c r="G2318" s="30"/>
      <c r="H2318" s="30"/>
      <c r="I2318" s="30"/>
      <c r="J2318" s="30"/>
      <c r="K2318" s="30"/>
      <c r="L2318" s="30"/>
      <c r="M2318" s="32"/>
      <c r="N2318" s="33"/>
      <c r="O2318" s="33"/>
      <c r="R2318" s="40"/>
      <c r="S2318" s="40"/>
      <c r="T2318" s="40"/>
      <c r="U2318" s="40"/>
      <c r="V2318" s="40"/>
      <c r="W2318" s="40"/>
    </row>
    <row r="2319">
      <c r="F2319" s="30"/>
      <c r="G2319" s="30"/>
      <c r="H2319" s="30"/>
      <c r="I2319" s="30"/>
      <c r="J2319" s="30"/>
      <c r="K2319" s="30"/>
      <c r="L2319" s="30"/>
      <c r="M2319" s="32"/>
      <c r="N2319" s="33"/>
      <c r="O2319" s="64"/>
      <c r="R2319" s="40"/>
      <c r="S2319" s="40"/>
      <c r="T2319" s="40"/>
      <c r="U2319" s="40"/>
      <c r="V2319" s="40"/>
      <c r="W2319" s="40"/>
    </row>
    <row r="2320">
      <c r="F2320" s="30"/>
      <c r="G2320" s="30"/>
      <c r="H2320" s="30"/>
      <c r="I2320" s="30"/>
      <c r="J2320" s="30"/>
      <c r="K2320" s="30"/>
      <c r="L2320" s="30"/>
      <c r="M2320" s="32"/>
      <c r="N2320" s="33"/>
      <c r="O2320" s="33"/>
      <c r="R2320" s="40"/>
      <c r="S2320" s="40"/>
      <c r="T2320" s="40"/>
      <c r="U2320" s="40"/>
      <c r="V2320" s="40"/>
      <c r="W2320" s="40"/>
    </row>
    <row r="2321">
      <c r="F2321" s="30"/>
      <c r="G2321" s="30"/>
      <c r="H2321" s="30"/>
      <c r="I2321" s="30"/>
      <c r="J2321" s="30"/>
      <c r="K2321" s="30"/>
      <c r="L2321" s="30"/>
      <c r="M2321" s="32"/>
      <c r="N2321" s="33"/>
      <c r="O2321" s="64"/>
      <c r="R2321" s="40"/>
      <c r="S2321" s="40"/>
      <c r="T2321" s="40"/>
      <c r="U2321" s="40"/>
      <c r="V2321" s="40"/>
      <c r="W2321" s="40"/>
    </row>
    <row r="2322">
      <c r="F2322" s="30"/>
      <c r="G2322" s="30"/>
      <c r="H2322" s="30"/>
      <c r="I2322" s="30"/>
      <c r="J2322" s="30"/>
      <c r="K2322" s="30"/>
      <c r="L2322" s="30"/>
      <c r="M2322" s="32"/>
      <c r="N2322" s="33"/>
      <c r="O2322" s="33"/>
      <c r="R2322" s="40"/>
      <c r="S2322" s="40"/>
      <c r="T2322" s="40"/>
      <c r="U2322" s="40"/>
      <c r="V2322" s="40"/>
      <c r="W2322" s="40"/>
    </row>
    <row r="2323">
      <c r="F2323" s="30"/>
      <c r="G2323" s="30"/>
      <c r="H2323" s="30"/>
      <c r="I2323" s="30"/>
      <c r="J2323" s="30"/>
      <c r="K2323" s="30"/>
      <c r="L2323" s="30"/>
      <c r="M2323" s="32"/>
      <c r="N2323" s="33"/>
      <c r="O2323" s="33"/>
      <c r="R2323" s="40"/>
      <c r="S2323" s="40"/>
      <c r="T2323" s="40"/>
      <c r="U2323" s="40"/>
      <c r="V2323" s="40"/>
      <c r="W2323" s="40"/>
    </row>
    <row r="2324">
      <c r="F2324" s="30"/>
      <c r="G2324" s="30"/>
      <c r="H2324" s="30"/>
      <c r="I2324" s="30"/>
      <c r="J2324" s="30"/>
      <c r="K2324" s="30"/>
      <c r="L2324" s="30"/>
      <c r="M2324" s="32"/>
      <c r="N2324" s="33"/>
      <c r="O2324" s="33"/>
      <c r="R2324" s="40"/>
      <c r="S2324" s="40"/>
      <c r="T2324" s="40"/>
      <c r="U2324" s="40"/>
      <c r="V2324" s="40"/>
      <c r="W2324" s="40"/>
    </row>
    <row r="2325">
      <c r="F2325" s="30"/>
      <c r="G2325" s="30"/>
      <c r="H2325" s="30"/>
      <c r="I2325" s="30"/>
      <c r="J2325" s="30"/>
      <c r="K2325" s="30"/>
      <c r="L2325" s="30"/>
      <c r="M2325" s="32"/>
      <c r="N2325" s="33"/>
      <c r="O2325" s="33"/>
      <c r="R2325" s="40"/>
      <c r="S2325" s="40"/>
      <c r="T2325" s="40"/>
      <c r="U2325" s="40"/>
      <c r="V2325" s="40"/>
      <c r="W2325" s="40"/>
    </row>
    <row r="2326">
      <c r="F2326" s="30"/>
      <c r="G2326" s="30"/>
      <c r="H2326" s="30"/>
      <c r="I2326" s="30"/>
      <c r="J2326" s="30"/>
      <c r="K2326" s="30"/>
      <c r="L2326" s="30"/>
      <c r="M2326" s="32"/>
      <c r="N2326" s="33"/>
      <c r="O2326" s="33"/>
      <c r="R2326" s="40"/>
      <c r="S2326" s="40"/>
      <c r="T2326" s="40"/>
      <c r="U2326" s="40"/>
      <c r="V2326" s="40"/>
      <c r="W2326" s="40"/>
    </row>
    <row r="2327">
      <c r="F2327" s="30"/>
      <c r="G2327" s="30"/>
      <c r="H2327" s="30"/>
      <c r="I2327" s="30"/>
      <c r="J2327" s="30"/>
      <c r="K2327" s="30"/>
      <c r="L2327" s="30"/>
      <c r="M2327" s="32"/>
      <c r="N2327" s="33"/>
      <c r="O2327" s="33"/>
      <c r="R2327" s="40"/>
      <c r="S2327" s="40"/>
      <c r="T2327" s="40"/>
      <c r="U2327" s="40"/>
      <c r="V2327" s="40"/>
      <c r="W2327" s="40"/>
    </row>
    <row r="2328">
      <c r="F2328" s="30"/>
      <c r="G2328" s="30"/>
      <c r="H2328" s="30"/>
      <c r="I2328" s="30"/>
      <c r="J2328" s="30"/>
      <c r="K2328" s="30"/>
      <c r="L2328" s="30"/>
      <c r="M2328" s="32"/>
      <c r="N2328" s="33"/>
      <c r="O2328" s="33"/>
      <c r="R2328" s="40"/>
      <c r="S2328" s="40"/>
      <c r="T2328" s="40"/>
      <c r="U2328" s="40"/>
      <c r="V2328" s="40"/>
      <c r="W2328" s="40"/>
    </row>
    <row r="2329">
      <c r="F2329" s="30"/>
      <c r="G2329" s="30"/>
      <c r="H2329" s="30"/>
      <c r="I2329" s="30"/>
      <c r="J2329" s="30"/>
      <c r="K2329" s="30"/>
      <c r="L2329" s="30"/>
      <c r="M2329" s="32"/>
      <c r="N2329" s="33"/>
      <c r="O2329" s="33"/>
      <c r="R2329" s="40"/>
      <c r="S2329" s="40"/>
      <c r="T2329" s="40"/>
      <c r="U2329" s="40"/>
      <c r="V2329" s="40"/>
      <c r="W2329" s="40"/>
    </row>
    <row r="2330">
      <c r="F2330" s="30"/>
      <c r="G2330" s="30"/>
      <c r="H2330" s="30"/>
      <c r="I2330" s="30"/>
      <c r="J2330" s="30"/>
      <c r="K2330" s="30"/>
      <c r="L2330" s="30"/>
      <c r="M2330" s="32"/>
      <c r="N2330" s="33"/>
      <c r="O2330" s="33"/>
      <c r="R2330" s="40"/>
      <c r="S2330" s="40"/>
      <c r="T2330" s="40"/>
      <c r="U2330" s="40"/>
      <c r="V2330" s="40"/>
      <c r="W2330" s="40"/>
    </row>
    <row r="2331">
      <c r="F2331" s="30"/>
      <c r="G2331" s="30"/>
      <c r="H2331" s="30"/>
      <c r="I2331" s="30"/>
      <c r="J2331" s="30"/>
      <c r="K2331" s="30"/>
      <c r="L2331" s="30"/>
      <c r="M2331" s="32"/>
      <c r="N2331" s="33"/>
      <c r="O2331" s="33"/>
      <c r="R2331" s="40"/>
      <c r="S2331" s="40"/>
      <c r="T2331" s="40"/>
      <c r="U2331" s="40"/>
      <c r="V2331" s="40"/>
      <c r="W2331" s="40"/>
    </row>
    <row r="2332">
      <c r="F2332" s="30"/>
      <c r="G2332" s="30"/>
      <c r="H2332" s="30"/>
      <c r="I2332" s="30"/>
      <c r="J2332" s="30"/>
      <c r="K2332" s="30"/>
      <c r="L2332" s="30"/>
      <c r="M2332" s="32"/>
      <c r="N2332" s="33"/>
      <c r="O2332" s="33"/>
      <c r="R2332" s="40"/>
      <c r="S2332" s="40"/>
      <c r="T2332" s="40"/>
      <c r="U2332" s="40"/>
      <c r="V2332" s="40"/>
      <c r="W2332" s="40"/>
    </row>
    <row r="2333">
      <c r="F2333" s="30"/>
      <c r="G2333" s="30"/>
      <c r="H2333" s="30"/>
      <c r="I2333" s="30"/>
      <c r="J2333" s="30"/>
      <c r="K2333" s="30"/>
      <c r="L2333" s="30"/>
      <c r="M2333" s="32"/>
      <c r="N2333" s="33"/>
      <c r="O2333" s="33"/>
      <c r="R2333" s="40"/>
      <c r="S2333" s="40"/>
      <c r="T2333" s="40"/>
      <c r="U2333" s="40"/>
      <c r="V2333" s="40"/>
      <c r="W2333" s="40"/>
    </row>
    <row r="2334">
      <c r="F2334" s="30"/>
      <c r="G2334" s="30"/>
      <c r="H2334" s="30"/>
      <c r="I2334" s="30"/>
      <c r="J2334" s="30"/>
      <c r="K2334" s="30"/>
      <c r="L2334" s="30"/>
      <c r="M2334" s="32"/>
      <c r="N2334" s="33"/>
      <c r="O2334" s="33"/>
      <c r="R2334" s="40"/>
      <c r="S2334" s="40"/>
      <c r="T2334" s="40"/>
      <c r="U2334" s="40"/>
      <c r="V2334" s="40"/>
      <c r="W2334" s="40"/>
    </row>
    <row r="2335">
      <c r="F2335" s="30"/>
      <c r="G2335" s="30"/>
      <c r="H2335" s="30"/>
      <c r="I2335" s="30"/>
      <c r="J2335" s="30"/>
      <c r="K2335" s="30"/>
      <c r="L2335" s="30"/>
      <c r="M2335" s="32"/>
      <c r="N2335" s="33"/>
      <c r="O2335" s="33"/>
      <c r="R2335" s="40"/>
      <c r="S2335" s="40"/>
      <c r="T2335" s="40"/>
      <c r="U2335" s="40"/>
      <c r="V2335" s="40"/>
      <c r="W2335" s="40"/>
    </row>
    <row r="2336">
      <c r="F2336" s="30"/>
      <c r="G2336" s="30"/>
      <c r="H2336" s="30"/>
      <c r="I2336" s="30"/>
      <c r="J2336" s="30"/>
      <c r="K2336" s="30"/>
      <c r="L2336" s="30"/>
      <c r="M2336" s="32"/>
      <c r="N2336" s="33"/>
      <c r="O2336" s="33"/>
      <c r="R2336" s="40"/>
      <c r="S2336" s="40"/>
      <c r="T2336" s="40"/>
      <c r="U2336" s="40"/>
      <c r="V2336" s="40"/>
      <c r="W2336" s="40"/>
    </row>
    <row r="2337">
      <c r="F2337" s="30"/>
      <c r="G2337" s="30"/>
      <c r="H2337" s="30"/>
      <c r="I2337" s="30"/>
      <c r="J2337" s="30"/>
      <c r="K2337" s="30"/>
      <c r="L2337" s="30"/>
      <c r="M2337" s="32"/>
      <c r="N2337" s="33"/>
      <c r="O2337" s="33"/>
      <c r="R2337" s="40"/>
      <c r="S2337" s="40"/>
      <c r="T2337" s="40"/>
      <c r="U2337" s="40"/>
      <c r="V2337" s="40"/>
      <c r="W2337" s="40"/>
    </row>
    <row r="2338">
      <c r="F2338" s="30"/>
      <c r="G2338" s="30"/>
      <c r="H2338" s="30"/>
      <c r="I2338" s="30"/>
      <c r="J2338" s="30"/>
      <c r="K2338" s="30"/>
      <c r="L2338" s="30"/>
      <c r="M2338" s="32"/>
      <c r="N2338" s="33"/>
      <c r="O2338" s="33"/>
      <c r="R2338" s="40"/>
      <c r="S2338" s="40"/>
      <c r="T2338" s="40"/>
      <c r="U2338" s="40"/>
      <c r="V2338" s="40"/>
      <c r="W2338" s="40"/>
    </row>
    <row r="2339">
      <c r="F2339" s="30"/>
      <c r="G2339" s="30"/>
      <c r="H2339" s="30"/>
      <c r="I2339" s="30"/>
      <c r="J2339" s="30"/>
      <c r="K2339" s="30"/>
      <c r="L2339" s="30"/>
      <c r="M2339" s="32"/>
      <c r="N2339" s="33"/>
      <c r="O2339" s="33"/>
      <c r="R2339" s="40"/>
      <c r="S2339" s="40"/>
      <c r="T2339" s="40"/>
      <c r="U2339" s="40"/>
      <c r="V2339" s="40"/>
      <c r="W2339" s="40"/>
    </row>
    <row r="2340">
      <c r="F2340" s="30"/>
      <c r="G2340" s="30"/>
      <c r="H2340" s="30"/>
      <c r="I2340" s="30"/>
      <c r="J2340" s="30"/>
      <c r="K2340" s="30"/>
      <c r="L2340" s="30"/>
      <c r="M2340" s="32"/>
      <c r="N2340" s="33"/>
      <c r="O2340" s="33"/>
      <c r="R2340" s="40"/>
      <c r="S2340" s="40"/>
      <c r="T2340" s="40"/>
      <c r="U2340" s="40"/>
      <c r="V2340" s="40"/>
      <c r="W2340" s="40"/>
    </row>
    <row r="2341">
      <c r="F2341" s="30"/>
      <c r="G2341" s="30"/>
      <c r="H2341" s="30"/>
      <c r="I2341" s="30"/>
      <c r="J2341" s="30"/>
      <c r="K2341" s="30"/>
      <c r="L2341" s="30"/>
      <c r="M2341" s="32"/>
      <c r="N2341" s="33"/>
      <c r="O2341" s="33"/>
      <c r="R2341" s="40"/>
      <c r="S2341" s="40"/>
      <c r="T2341" s="40"/>
      <c r="U2341" s="40"/>
      <c r="V2341" s="40"/>
      <c r="W2341" s="40"/>
    </row>
    <row r="2342">
      <c r="F2342" s="30"/>
      <c r="G2342" s="30"/>
      <c r="H2342" s="30"/>
      <c r="I2342" s="30"/>
      <c r="J2342" s="30"/>
      <c r="K2342" s="30"/>
      <c r="L2342" s="30"/>
      <c r="M2342" s="32"/>
      <c r="N2342" s="33"/>
      <c r="O2342" s="33"/>
      <c r="R2342" s="40"/>
      <c r="S2342" s="40"/>
      <c r="T2342" s="40"/>
      <c r="U2342" s="40"/>
      <c r="V2342" s="40"/>
      <c r="W2342" s="40"/>
    </row>
    <row r="2343">
      <c r="F2343" s="30"/>
      <c r="G2343" s="30"/>
      <c r="H2343" s="30"/>
      <c r="I2343" s="30"/>
      <c r="J2343" s="30"/>
      <c r="K2343" s="30"/>
      <c r="L2343" s="30"/>
      <c r="M2343" s="32"/>
      <c r="N2343" s="33"/>
      <c r="O2343" s="33"/>
      <c r="R2343" s="40"/>
      <c r="S2343" s="40"/>
      <c r="T2343" s="40"/>
      <c r="U2343" s="40"/>
      <c r="V2343" s="40"/>
      <c r="W2343" s="40"/>
    </row>
    <row r="2344">
      <c r="F2344" s="30"/>
      <c r="G2344" s="30"/>
      <c r="H2344" s="30"/>
      <c r="I2344" s="30"/>
      <c r="J2344" s="30"/>
      <c r="K2344" s="30"/>
      <c r="L2344" s="30"/>
      <c r="M2344" s="32"/>
      <c r="N2344" s="33"/>
      <c r="O2344" s="64"/>
      <c r="R2344" s="40"/>
      <c r="S2344" s="40"/>
      <c r="T2344" s="40"/>
      <c r="U2344" s="40"/>
      <c r="V2344" s="40"/>
      <c r="W2344" s="40"/>
    </row>
    <row r="2345">
      <c r="F2345" s="30"/>
      <c r="G2345" s="30"/>
      <c r="H2345" s="30"/>
      <c r="I2345" s="30"/>
      <c r="J2345" s="30"/>
      <c r="K2345" s="30"/>
      <c r="L2345" s="30"/>
      <c r="M2345" s="32"/>
      <c r="N2345" s="33"/>
      <c r="O2345" s="33"/>
      <c r="R2345" s="40"/>
      <c r="S2345" s="40"/>
      <c r="T2345" s="40"/>
      <c r="U2345" s="40"/>
      <c r="V2345" s="40"/>
      <c r="W2345" s="40"/>
    </row>
    <row r="2346">
      <c r="F2346" s="30"/>
      <c r="G2346" s="30"/>
      <c r="H2346" s="30"/>
      <c r="I2346" s="30"/>
      <c r="J2346" s="30"/>
      <c r="K2346" s="30"/>
      <c r="L2346" s="30"/>
      <c r="M2346" s="32"/>
      <c r="N2346" s="33"/>
      <c r="O2346" s="58"/>
      <c r="R2346" s="40"/>
      <c r="S2346" s="40"/>
      <c r="T2346" s="40"/>
      <c r="U2346" s="40"/>
      <c r="V2346" s="40"/>
      <c r="W2346" s="40"/>
    </row>
    <row r="2347">
      <c r="F2347" s="30"/>
      <c r="G2347" s="30"/>
      <c r="H2347" s="30"/>
      <c r="I2347" s="30"/>
      <c r="J2347" s="30"/>
      <c r="K2347" s="30"/>
      <c r="L2347" s="30"/>
      <c r="M2347" s="32"/>
      <c r="N2347" s="33"/>
      <c r="O2347" s="33"/>
      <c r="R2347" s="40"/>
      <c r="S2347" s="40"/>
      <c r="T2347" s="40"/>
      <c r="U2347" s="40"/>
      <c r="V2347" s="40"/>
      <c r="W2347" s="40"/>
    </row>
    <row r="2348">
      <c r="F2348" s="30"/>
      <c r="G2348" s="30"/>
      <c r="H2348" s="30"/>
      <c r="I2348" s="30"/>
      <c r="J2348" s="30"/>
      <c r="K2348" s="30"/>
      <c r="L2348" s="30"/>
      <c r="M2348" s="32"/>
      <c r="N2348" s="33"/>
      <c r="O2348" s="33"/>
      <c r="R2348" s="40"/>
      <c r="S2348" s="40"/>
      <c r="T2348" s="40"/>
      <c r="U2348" s="40"/>
      <c r="V2348" s="40"/>
      <c r="W2348" s="40"/>
    </row>
    <row r="2349">
      <c r="F2349" s="30"/>
      <c r="G2349" s="30"/>
      <c r="H2349" s="30"/>
      <c r="I2349" s="30"/>
      <c r="J2349" s="30"/>
      <c r="K2349" s="30"/>
      <c r="L2349" s="30"/>
      <c r="M2349" s="32"/>
      <c r="N2349" s="33"/>
      <c r="O2349" s="33"/>
      <c r="R2349" s="40"/>
      <c r="S2349" s="40"/>
      <c r="T2349" s="40"/>
      <c r="U2349" s="40"/>
      <c r="V2349" s="40"/>
      <c r="W2349" s="40"/>
    </row>
    <row r="2350">
      <c r="F2350" s="30"/>
      <c r="G2350" s="30"/>
      <c r="H2350" s="30"/>
      <c r="I2350" s="30"/>
      <c r="J2350" s="30"/>
      <c r="K2350" s="30"/>
      <c r="L2350" s="30"/>
      <c r="M2350" s="32"/>
      <c r="N2350" s="33"/>
      <c r="O2350" s="58"/>
      <c r="R2350" s="40"/>
      <c r="S2350" s="40"/>
      <c r="T2350" s="40"/>
      <c r="U2350" s="40"/>
      <c r="V2350" s="40"/>
      <c r="W2350" s="40"/>
    </row>
    <row r="2351">
      <c r="F2351" s="30"/>
      <c r="G2351" s="30"/>
      <c r="H2351" s="30"/>
      <c r="I2351" s="30"/>
      <c r="J2351" s="30"/>
      <c r="K2351" s="30"/>
      <c r="L2351" s="30"/>
      <c r="M2351" s="32"/>
      <c r="N2351" s="33"/>
      <c r="O2351" s="33"/>
      <c r="R2351" s="40"/>
      <c r="S2351" s="40"/>
      <c r="T2351" s="40"/>
      <c r="U2351" s="40"/>
      <c r="V2351" s="40"/>
      <c r="W2351" s="40"/>
    </row>
    <row r="2352">
      <c r="F2352" s="30"/>
      <c r="G2352" s="30"/>
      <c r="H2352" s="30"/>
      <c r="I2352" s="30"/>
      <c r="J2352" s="30"/>
      <c r="K2352" s="30"/>
      <c r="L2352" s="30"/>
      <c r="M2352" s="32"/>
      <c r="N2352" s="33"/>
      <c r="O2352" s="33"/>
      <c r="R2352" s="40"/>
      <c r="S2352" s="40"/>
      <c r="T2352" s="40"/>
      <c r="U2352" s="40"/>
      <c r="V2352" s="40"/>
      <c r="W2352" s="40"/>
    </row>
    <row r="2353">
      <c r="F2353" s="30"/>
      <c r="G2353" s="30"/>
      <c r="H2353" s="30"/>
      <c r="I2353" s="30"/>
      <c r="J2353" s="30"/>
      <c r="K2353" s="30"/>
      <c r="L2353" s="30"/>
      <c r="M2353" s="32"/>
      <c r="N2353" s="33"/>
      <c r="O2353" s="33"/>
      <c r="R2353" s="40"/>
      <c r="S2353" s="40"/>
      <c r="T2353" s="40"/>
      <c r="U2353" s="40"/>
      <c r="V2353" s="40"/>
      <c r="W2353" s="40"/>
    </row>
    <row r="2354">
      <c r="F2354" s="30"/>
      <c r="G2354" s="30"/>
      <c r="H2354" s="30"/>
      <c r="I2354" s="30"/>
      <c r="J2354" s="30"/>
      <c r="K2354" s="30"/>
      <c r="L2354" s="30"/>
      <c r="M2354" s="32"/>
      <c r="N2354" s="33"/>
      <c r="O2354" s="33"/>
      <c r="R2354" s="40"/>
      <c r="S2354" s="40"/>
      <c r="T2354" s="40"/>
      <c r="U2354" s="40"/>
      <c r="V2354" s="40"/>
      <c r="W2354" s="40"/>
    </row>
    <row r="2355">
      <c r="F2355" s="30"/>
      <c r="G2355" s="30"/>
      <c r="H2355" s="30"/>
      <c r="I2355" s="30"/>
      <c r="J2355" s="30"/>
      <c r="K2355" s="30"/>
      <c r="L2355" s="30"/>
      <c r="M2355" s="32"/>
      <c r="N2355" s="33"/>
      <c r="O2355" s="58"/>
      <c r="R2355" s="40"/>
      <c r="S2355" s="40"/>
      <c r="T2355" s="40"/>
      <c r="U2355" s="40"/>
      <c r="V2355" s="40"/>
      <c r="W2355" s="40"/>
    </row>
    <row r="2356">
      <c r="F2356" s="30"/>
      <c r="G2356" s="30"/>
      <c r="H2356" s="30"/>
      <c r="I2356" s="30"/>
      <c r="J2356" s="30"/>
      <c r="K2356" s="30"/>
      <c r="L2356" s="30"/>
      <c r="M2356" s="32"/>
      <c r="N2356" s="33"/>
      <c r="O2356" s="33"/>
      <c r="R2356" s="40"/>
      <c r="S2356" s="40"/>
      <c r="T2356" s="40"/>
      <c r="U2356" s="40"/>
      <c r="V2356" s="40"/>
      <c r="W2356" s="40"/>
    </row>
    <row r="2357">
      <c r="F2357" s="30"/>
      <c r="G2357" s="30"/>
      <c r="H2357" s="30"/>
      <c r="I2357" s="30"/>
      <c r="J2357" s="30"/>
      <c r="K2357" s="30"/>
      <c r="L2357" s="30"/>
      <c r="M2357" s="32"/>
      <c r="N2357" s="33"/>
      <c r="O2357" s="33"/>
      <c r="R2357" s="40"/>
      <c r="S2357" s="40"/>
      <c r="T2357" s="40"/>
      <c r="U2357" s="40"/>
      <c r="V2357" s="40"/>
      <c r="W2357" s="40"/>
    </row>
    <row r="2358">
      <c r="F2358" s="30"/>
      <c r="G2358" s="30"/>
      <c r="H2358" s="30"/>
      <c r="I2358" s="30"/>
      <c r="J2358" s="30"/>
      <c r="K2358" s="30"/>
      <c r="L2358" s="30"/>
      <c r="M2358" s="32"/>
      <c r="N2358" s="33"/>
      <c r="O2358" s="33"/>
      <c r="R2358" s="40"/>
      <c r="S2358" s="40"/>
      <c r="T2358" s="40"/>
      <c r="U2358" s="40"/>
      <c r="V2358" s="40"/>
      <c r="W2358" s="40"/>
    </row>
    <row r="2359">
      <c r="F2359" s="30"/>
      <c r="G2359" s="30"/>
      <c r="H2359" s="30"/>
      <c r="I2359" s="30"/>
      <c r="J2359" s="30"/>
      <c r="K2359" s="30"/>
      <c r="L2359" s="30"/>
      <c r="M2359" s="32"/>
      <c r="N2359" s="33"/>
      <c r="O2359" s="58"/>
      <c r="R2359" s="40"/>
      <c r="S2359" s="40"/>
      <c r="T2359" s="40"/>
      <c r="U2359" s="40"/>
      <c r="V2359" s="40"/>
      <c r="W2359" s="40"/>
    </row>
    <row r="2360">
      <c r="F2360" s="30"/>
      <c r="G2360" s="30"/>
      <c r="H2360" s="30"/>
      <c r="I2360" s="30"/>
      <c r="J2360" s="30"/>
      <c r="K2360" s="30"/>
      <c r="L2360" s="30"/>
      <c r="M2360" s="32"/>
      <c r="N2360" s="33"/>
      <c r="O2360" s="33"/>
      <c r="R2360" s="40"/>
      <c r="S2360" s="40"/>
      <c r="T2360" s="40"/>
      <c r="U2360" s="40"/>
      <c r="V2360" s="40"/>
      <c r="W2360" s="40"/>
    </row>
    <row r="2361">
      <c r="F2361" s="30"/>
      <c r="G2361" s="30"/>
      <c r="H2361" s="30"/>
      <c r="I2361" s="30"/>
      <c r="J2361" s="30"/>
      <c r="K2361" s="30"/>
      <c r="L2361" s="30"/>
      <c r="M2361" s="32"/>
      <c r="N2361" s="33"/>
      <c r="O2361" s="64"/>
      <c r="R2361" s="40"/>
      <c r="S2361" s="40"/>
      <c r="T2361" s="40"/>
      <c r="U2361" s="40"/>
      <c r="V2361" s="40"/>
      <c r="W2361" s="40"/>
    </row>
    <row r="2362">
      <c r="F2362" s="30"/>
      <c r="G2362" s="30"/>
      <c r="H2362" s="30"/>
      <c r="I2362" s="30"/>
      <c r="J2362" s="30"/>
      <c r="K2362" s="30"/>
      <c r="L2362" s="30"/>
      <c r="M2362" s="32"/>
      <c r="N2362" s="33"/>
      <c r="O2362" s="33"/>
      <c r="R2362" s="40"/>
      <c r="S2362" s="40"/>
      <c r="T2362" s="40"/>
      <c r="U2362" s="40"/>
      <c r="V2362" s="40"/>
      <c r="W2362" s="40"/>
    </row>
    <row r="2363">
      <c r="F2363" s="30"/>
      <c r="G2363" s="30"/>
      <c r="H2363" s="30"/>
      <c r="I2363" s="30"/>
      <c r="J2363" s="30"/>
      <c r="K2363" s="30"/>
      <c r="L2363" s="30"/>
      <c r="M2363" s="32"/>
      <c r="N2363" s="33"/>
      <c r="O2363" s="64"/>
      <c r="R2363" s="40"/>
      <c r="S2363" s="40"/>
      <c r="T2363" s="40"/>
      <c r="U2363" s="40"/>
      <c r="V2363" s="40"/>
      <c r="W2363" s="40"/>
    </row>
    <row r="2364">
      <c r="F2364" s="30"/>
      <c r="G2364" s="30"/>
      <c r="H2364" s="30"/>
      <c r="I2364" s="30"/>
      <c r="J2364" s="30"/>
      <c r="K2364" s="30"/>
      <c r="L2364" s="30"/>
      <c r="M2364" s="32"/>
      <c r="N2364" s="33"/>
      <c r="O2364" s="33"/>
      <c r="R2364" s="40"/>
      <c r="S2364" s="40"/>
      <c r="T2364" s="40"/>
      <c r="U2364" s="40"/>
      <c r="V2364" s="40"/>
      <c r="W2364" s="40"/>
    </row>
    <row r="2365">
      <c r="F2365" s="30"/>
      <c r="G2365" s="30"/>
      <c r="H2365" s="30"/>
      <c r="I2365" s="30"/>
      <c r="J2365" s="30"/>
      <c r="K2365" s="30"/>
      <c r="L2365" s="30"/>
      <c r="M2365" s="32"/>
      <c r="N2365" s="33"/>
      <c r="O2365" s="33"/>
      <c r="R2365" s="40"/>
      <c r="S2365" s="40"/>
      <c r="T2365" s="40"/>
      <c r="U2365" s="40"/>
      <c r="V2365" s="40"/>
      <c r="W2365" s="40"/>
    </row>
    <row r="2366">
      <c r="F2366" s="30"/>
      <c r="G2366" s="30"/>
      <c r="H2366" s="30"/>
      <c r="I2366" s="30"/>
      <c r="J2366" s="30"/>
      <c r="K2366" s="30"/>
      <c r="L2366" s="30"/>
      <c r="M2366" s="32"/>
      <c r="N2366" s="33"/>
      <c r="O2366" s="33"/>
      <c r="R2366" s="40"/>
      <c r="S2366" s="40"/>
      <c r="T2366" s="40"/>
      <c r="U2366" s="40"/>
      <c r="V2366" s="40"/>
      <c r="W2366" s="40"/>
    </row>
    <row r="2367">
      <c r="F2367" s="30"/>
      <c r="G2367" s="30"/>
      <c r="H2367" s="30"/>
      <c r="I2367" s="30"/>
      <c r="J2367" s="30"/>
      <c r="K2367" s="30"/>
      <c r="L2367" s="30"/>
      <c r="M2367" s="32"/>
      <c r="N2367" s="33"/>
      <c r="O2367" s="33"/>
      <c r="R2367" s="40"/>
      <c r="S2367" s="40"/>
      <c r="T2367" s="40"/>
      <c r="U2367" s="40"/>
      <c r="V2367" s="40"/>
      <c r="W2367" s="40"/>
    </row>
    <row r="2368">
      <c r="F2368" s="30"/>
      <c r="G2368" s="30"/>
      <c r="H2368" s="30"/>
      <c r="I2368" s="30"/>
      <c r="J2368" s="30"/>
      <c r="K2368" s="30"/>
      <c r="L2368" s="30"/>
      <c r="M2368" s="32"/>
      <c r="N2368" s="33"/>
      <c r="O2368" s="33"/>
      <c r="R2368" s="40"/>
      <c r="S2368" s="40"/>
      <c r="T2368" s="40"/>
      <c r="U2368" s="40"/>
      <c r="V2368" s="40"/>
      <c r="W2368" s="40"/>
    </row>
    <row r="2369">
      <c r="F2369" s="30"/>
      <c r="G2369" s="30"/>
      <c r="H2369" s="30"/>
      <c r="I2369" s="30"/>
      <c r="J2369" s="30"/>
      <c r="K2369" s="30"/>
      <c r="L2369" s="30"/>
      <c r="M2369" s="32"/>
      <c r="N2369" s="33"/>
      <c r="O2369" s="33"/>
      <c r="R2369" s="40"/>
      <c r="S2369" s="40"/>
      <c r="T2369" s="40"/>
      <c r="U2369" s="40"/>
      <c r="V2369" s="40"/>
      <c r="W2369" s="40"/>
    </row>
    <row r="2370">
      <c r="F2370" s="30"/>
      <c r="G2370" s="30"/>
      <c r="H2370" s="30"/>
      <c r="I2370" s="30"/>
      <c r="J2370" s="30"/>
      <c r="K2370" s="30"/>
      <c r="L2370" s="30"/>
      <c r="M2370" s="32"/>
      <c r="N2370" s="33"/>
      <c r="O2370" s="33"/>
      <c r="R2370" s="40"/>
      <c r="S2370" s="40"/>
      <c r="T2370" s="40"/>
      <c r="U2370" s="40"/>
      <c r="V2370" s="40"/>
      <c r="W2370" s="40"/>
    </row>
    <row r="2371">
      <c r="F2371" s="30"/>
      <c r="G2371" s="30"/>
      <c r="H2371" s="30"/>
      <c r="I2371" s="30"/>
      <c r="J2371" s="30"/>
      <c r="K2371" s="30"/>
      <c r="L2371" s="30"/>
      <c r="M2371" s="32"/>
      <c r="N2371" s="33"/>
      <c r="O2371" s="33"/>
      <c r="R2371" s="40"/>
      <c r="S2371" s="40"/>
      <c r="T2371" s="40"/>
      <c r="U2371" s="40"/>
      <c r="V2371" s="40"/>
      <c r="W2371" s="40"/>
    </row>
    <row r="2372">
      <c r="F2372" s="30"/>
      <c r="G2372" s="30"/>
      <c r="H2372" s="30"/>
      <c r="I2372" s="30"/>
      <c r="J2372" s="30"/>
      <c r="K2372" s="30"/>
      <c r="L2372" s="30"/>
      <c r="M2372" s="32"/>
      <c r="N2372" s="33"/>
      <c r="O2372" s="64"/>
      <c r="R2372" s="40"/>
      <c r="S2372" s="40"/>
      <c r="T2372" s="40"/>
      <c r="U2372" s="40"/>
      <c r="V2372" s="40"/>
      <c r="W2372" s="40"/>
    </row>
    <row r="2373">
      <c r="F2373" s="30"/>
      <c r="G2373" s="30"/>
      <c r="H2373" s="30"/>
      <c r="I2373" s="30"/>
      <c r="J2373" s="30"/>
      <c r="K2373" s="30"/>
      <c r="L2373" s="30"/>
      <c r="M2373" s="32"/>
      <c r="N2373" s="33"/>
      <c r="O2373" s="33"/>
      <c r="R2373" s="40"/>
      <c r="S2373" s="40"/>
      <c r="T2373" s="40"/>
      <c r="U2373" s="40"/>
      <c r="V2373" s="40"/>
      <c r="W2373" s="40"/>
    </row>
    <row r="2374">
      <c r="F2374" s="30"/>
      <c r="G2374" s="30"/>
      <c r="H2374" s="30"/>
      <c r="I2374" s="30"/>
      <c r="J2374" s="30"/>
      <c r="K2374" s="30"/>
      <c r="L2374" s="30"/>
      <c r="M2374" s="32"/>
      <c r="N2374" s="33"/>
      <c r="O2374" s="33"/>
      <c r="R2374" s="40"/>
      <c r="S2374" s="40"/>
      <c r="T2374" s="40"/>
      <c r="U2374" s="40"/>
      <c r="V2374" s="40"/>
      <c r="W2374" s="40"/>
    </row>
    <row r="2375">
      <c r="F2375" s="30"/>
      <c r="G2375" s="30"/>
      <c r="H2375" s="30"/>
      <c r="I2375" s="30"/>
      <c r="J2375" s="30"/>
      <c r="K2375" s="30"/>
      <c r="L2375" s="30"/>
      <c r="M2375" s="32"/>
      <c r="N2375" s="33"/>
      <c r="O2375" s="33"/>
      <c r="R2375" s="40"/>
      <c r="S2375" s="40"/>
      <c r="T2375" s="40"/>
      <c r="U2375" s="40"/>
      <c r="V2375" s="40"/>
      <c r="W2375" s="40"/>
    </row>
    <row r="2376">
      <c r="F2376" s="30"/>
      <c r="G2376" s="30"/>
      <c r="H2376" s="30"/>
      <c r="I2376" s="30"/>
      <c r="J2376" s="30"/>
      <c r="K2376" s="30"/>
      <c r="L2376" s="30"/>
      <c r="M2376" s="32"/>
      <c r="N2376" s="33"/>
      <c r="O2376" s="33"/>
      <c r="R2376" s="40"/>
      <c r="S2376" s="40"/>
      <c r="T2376" s="40"/>
      <c r="U2376" s="40"/>
      <c r="V2376" s="40"/>
      <c r="W2376" s="40"/>
    </row>
    <row r="2377">
      <c r="F2377" s="30"/>
      <c r="G2377" s="30"/>
      <c r="H2377" s="30"/>
      <c r="I2377" s="30"/>
      <c r="J2377" s="30"/>
      <c r="K2377" s="30"/>
      <c r="L2377" s="30"/>
      <c r="M2377" s="32"/>
      <c r="N2377" s="33"/>
      <c r="O2377" s="33"/>
      <c r="R2377" s="40"/>
      <c r="S2377" s="40"/>
      <c r="T2377" s="40"/>
      <c r="U2377" s="40"/>
      <c r="V2377" s="40"/>
      <c r="W2377" s="40"/>
    </row>
    <row r="2378">
      <c r="F2378" s="30"/>
      <c r="G2378" s="30"/>
      <c r="H2378" s="30"/>
      <c r="I2378" s="30"/>
      <c r="J2378" s="30"/>
      <c r="K2378" s="30"/>
      <c r="L2378" s="30"/>
      <c r="M2378" s="32"/>
      <c r="N2378" s="33"/>
      <c r="O2378" s="33"/>
      <c r="R2378" s="40"/>
      <c r="S2378" s="40"/>
      <c r="T2378" s="40"/>
      <c r="U2378" s="40"/>
      <c r="V2378" s="40"/>
      <c r="W2378" s="40"/>
    </row>
    <row r="2379">
      <c r="F2379" s="30"/>
      <c r="G2379" s="30"/>
      <c r="H2379" s="30"/>
      <c r="I2379" s="30"/>
      <c r="J2379" s="30"/>
      <c r="K2379" s="30"/>
      <c r="L2379" s="30"/>
      <c r="M2379" s="32"/>
      <c r="N2379" s="33"/>
      <c r="O2379" s="33"/>
      <c r="R2379" s="40"/>
      <c r="S2379" s="40"/>
      <c r="T2379" s="40"/>
      <c r="U2379" s="40"/>
      <c r="V2379" s="40"/>
      <c r="W2379" s="40"/>
    </row>
    <row r="2380">
      <c r="F2380" s="30"/>
      <c r="G2380" s="30"/>
      <c r="H2380" s="30"/>
      <c r="I2380" s="30"/>
      <c r="J2380" s="30"/>
      <c r="K2380" s="30"/>
      <c r="L2380" s="30"/>
      <c r="M2380" s="32"/>
      <c r="N2380" s="33"/>
      <c r="O2380" s="33"/>
      <c r="R2380" s="40"/>
      <c r="S2380" s="40"/>
      <c r="T2380" s="40"/>
      <c r="U2380" s="40"/>
      <c r="V2380" s="40"/>
      <c r="W2380" s="40"/>
    </row>
    <row r="2381">
      <c r="F2381" s="30"/>
      <c r="G2381" s="30"/>
      <c r="H2381" s="30"/>
      <c r="I2381" s="30"/>
      <c r="J2381" s="30"/>
      <c r="K2381" s="30"/>
      <c r="L2381" s="30"/>
      <c r="M2381" s="32"/>
      <c r="N2381" s="33"/>
      <c r="O2381" s="64"/>
      <c r="R2381" s="40"/>
      <c r="S2381" s="40"/>
      <c r="T2381" s="40"/>
      <c r="U2381" s="40"/>
      <c r="V2381" s="40"/>
      <c r="W2381" s="40"/>
    </row>
    <row r="2382">
      <c r="F2382" s="30"/>
      <c r="G2382" s="30"/>
      <c r="H2382" s="30"/>
      <c r="I2382" s="30"/>
      <c r="J2382" s="30"/>
      <c r="K2382" s="30"/>
      <c r="L2382" s="30"/>
      <c r="M2382" s="32"/>
      <c r="N2382" s="33"/>
      <c r="O2382" s="33"/>
      <c r="R2382" s="40"/>
      <c r="S2382" s="40"/>
      <c r="T2382" s="40"/>
      <c r="U2382" s="40"/>
      <c r="V2382" s="40"/>
      <c r="W2382" s="40"/>
    </row>
    <row r="2383">
      <c r="F2383" s="30"/>
      <c r="G2383" s="30"/>
      <c r="H2383" s="30"/>
      <c r="I2383" s="30"/>
      <c r="J2383" s="30"/>
      <c r="K2383" s="30"/>
      <c r="L2383" s="30"/>
      <c r="M2383" s="32"/>
      <c r="N2383" s="33"/>
      <c r="O2383" s="33"/>
      <c r="R2383" s="40"/>
      <c r="S2383" s="40"/>
      <c r="T2383" s="40"/>
      <c r="U2383" s="40"/>
      <c r="V2383" s="40"/>
      <c r="W2383" s="40"/>
    </row>
    <row r="2384">
      <c r="F2384" s="30"/>
      <c r="G2384" s="30"/>
      <c r="H2384" s="30"/>
      <c r="I2384" s="30"/>
      <c r="J2384" s="30"/>
      <c r="K2384" s="30"/>
      <c r="L2384" s="30"/>
      <c r="M2384" s="32"/>
      <c r="N2384" s="33"/>
      <c r="O2384" s="33"/>
      <c r="R2384" s="40"/>
      <c r="S2384" s="40"/>
      <c r="T2384" s="40"/>
      <c r="U2384" s="40"/>
      <c r="V2384" s="40"/>
      <c r="W2384" s="40"/>
    </row>
    <row r="2385">
      <c r="F2385" s="30"/>
      <c r="G2385" s="30"/>
      <c r="H2385" s="30"/>
      <c r="I2385" s="30"/>
      <c r="J2385" s="30"/>
      <c r="K2385" s="30"/>
      <c r="L2385" s="30"/>
      <c r="M2385" s="32"/>
      <c r="N2385" s="33"/>
      <c r="O2385" s="33"/>
      <c r="R2385" s="40"/>
      <c r="S2385" s="40"/>
      <c r="T2385" s="40"/>
      <c r="U2385" s="40"/>
      <c r="V2385" s="40"/>
      <c r="W2385" s="40"/>
    </row>
    <row r="2386">
      <c r="F2386" s="30"/>
      <c r="G2386" s="30"/>
      <c r="H2386" s="30"/>
      <c r="I2386" s="30"/>
      <c r="J2386" s="30"/>
      <c r="K2386" s="30"/>
      <c r="L2386" s="30"/>
      <c r="M2386" s="32"/>
      <c r="N2386" s="33"/>
      <c r="O2386" s="58"/>
      <c r="R2386" s="40"/>
      <c r="S2386" s="40"/>
      <c r="T2386" s="40"/>
      <c r="U2386" s="40"/>
      <c r="V2386" s="40"/>
      <c r="W2386" s="40"/>
    </row>
    <row r="2387">
      <c r="F2387" s="30"/>
      <c r="G2387" s="30"/>
      <c r="H2387" s="30"/>
      <c r="I2387" s="30"/>
      <c r="J2387" s="30"/>
      <c r="K2387" s="30"/>
      <c r="L2387" s="30"/>
      <c r="M2387" s="32"/>
      <c r="N2387" s="33"/>
      <c r="O2387" s="64"/>
      <c r="R2387" s="40"/>
      <c r="S2387" s="40"/>
      <c r="T2387" s="40"/>
      <c r="U2387" s="40"/>
      <c r="V2387" s="40"/>
      <c r="W2387" s="40"/>
    </row>
    <row r="2388">
      <c r="F2388" s="30"/>
      <c r="G2388" s="30"/>
      <c r="H2388" s="30"/>
      <c r="I2388" s="30"/>
      <c r="J2388" s="30"/>
      <c r="K2388" s="30"/>
      <c r="L2388" s="30"/>
      <c r="M2388" s="32"/>
      <c r="N2388" s="33"/>
      <c r="O2388" s="33"/>
      <c r="R2388" s="40"/>
      <c r="S2388" s="40"/>
      <c r="T2388" s="40"/>
      <c r="U2388" s="40"/>
      <c r="V2388" s="40"/>
      <c r="W2388" s="40"/>
    </row>
    <row r="2389">
      <c r="F2389" s="30"/>
      <c r="G2389" s="30"/>
      <c r="H2389" s="30"/>
      <c r="I2389" s="30"/>
      <c r="J2389" s="30"/>
      <c r="K2389" s="30"/>
      <c r="L2389" s="30"/>
      <c r="M2389" s="32"/>
      <c r="N2389" s="33"/>
      <c r="O2389" s="33"/>
      <c r="R2389" s="40"/>
      <c r="S2389" s="40"/>
      <c r="T2389" s="40"/>
      <c r="U2389" s="40"/>
      <c r="V2389" s="40"/>
      <c r="W2389" s="40"/>
    </row>
    <row r="2390">
      <c r="F2390" s="30"/>
      <c r="G2390" s="30"/>
      <c r="H2390" s="30"/>
      <c r="I2390" s="30"/>
      <c r="J2390" s="30"/>
      <c r="K2390" s="30"/>
      <c r="L2390" s="30"/>
      <c r="M2390" s="32"/>
      <c r="N2390" s="33"/>
      <c r="O2390" s="33"/>
      <c r="R2390" s="40"/>
      <c r="S2390" s="40"/>
      <c r="T2390" s="40"/>
      <c r="U2390" s="40"/>
      <c r="V2390" s="40"/>
      <c r="W2390" s="40"/>
    </row>
    <row r="2391">
      <c r="F2391" s="30"/>
      <c r="G2391" s="30"/>
      <c r="H2391" s="30"/>
      <c r="I2391" s="30"/>
      <c r="J2391" s="30"/>
      <c r="K2391" s="30"/>
      <c r="L2391" s="30"/>
      <c r="M2391" s="32"/>
      <c r="N2391" s="33"/>
      <c r="O2391" s="33"/>
      <c r="R2391" s="40"/>
      <c r="S2391" s="40"/>
      <c r="T2391" s="40"/>
      <c r="U2391" s="40"/>
      <c r="V2391" s="40"/>
      <c r="W2391" s="40"/>
    </row>
    <row r="2392">
      <c r="F2392" s="30"/>
      <c r="G2392" s="30"/>
      <c r="H2392" s="30"/>
      <c r="I2392" s="30"/>
      <c r="J2392" s="30"/>
      <c r="K2392" s="30"/>
      <c r="L2392" s="30"/>
      <c r="M2392" s="32"/>
      <c r="N2392" s="33"/>
      <c r="O2392" s="58"/>
      <c r="R2392" s="40"/>
      <c r="S2392" s="40"/>
      <c r="T2392" s="40"/>
      <c r="U2392" s="40"/>
      <c r="V2392" s="40"/>
      <c r="W2392" s="40"/>
    </row>
    <row r="2393">
      <c r="F2393" s="30"/>
      <c r="G2393" s="30"/>
      <c r="H2393" s="30"/>
      <c r="I2393" s="30"/>
      <c r="J2393" s="30"/>
      <c r="K2393" s="30"/>
      <c r="L2393" s="30"/>
      <c r="M2393" s="32"/>
      <c r="N2393" s="33"/>
      <c r="O2393" s="33"/>
      <c r="R2393" s="40"/>
      <c r="S2393" s="40"/>
      <c r="T2393" s="40"/>
      <c r="U2393" s="40"/>
      <c r="V2393" s="40"/>
      <c r="W2393" s="40"/>
    </row>
    <row r="2394">
      <c r="F2394" s="30"/>
      <c r="G2394" s="30"/>
      <c r="H2394" s="30"/>
      <c r="I2394" s="30"/>
      <c r="J2394" s="30"/>
      <c r="K2394" s="30"/>
      <c r="L2394" s="30"/>
      <c r="M2394" s="32"/>
      <c r="N2394" s="33"/>
      <c r="O2394" s="33"/>
      <c r="R2394" s="40"/>
      <c r="S2394" s="40"/>
      <c r="T2394" s="40"/>
      <c r="U2394" s="40"/>
      <c r="V2394" s="40"/>
      <c r="W2394" s="40"/>
    </row>
    <row r="2395">
      <c r="F2395" s="30"/>
      <c r="G2395" s="30"/>
      <c r="H2395" s="30"/>
      <c r="I2395" s="30"/>
      <c r="J2395" s="30"/>
      <c r="K2395" s="30"/>
      <c r="L2395" s="30"/>
      <c r="M2395" s="32"/>
      <c r="N2395" s="33"/>
      <c r="O2395" s="33"/>
      <c r="R2395" s="40"/>
      <c r="S2395" s="40"/>
      <c r="T2395" s="40"/>
      <c r="U2395" s="40"/>
      <c r="V2395" s="40"/>
      <c r="W2395" s="40"/>
    </row>
    <row r="2396">
      <c r="F2396" s="30"/>
      <c r="G2396" s="30"/>
      <c r="H2396" s="30"/>
      <c r="I2396" s="30"/>
      <c r="J2396" s="30"/>
      <c r="K2396" s="30"/>
      <c r="L2396" s="30"/>
      <c r="M2396" s="32"/>
      <c r="N2396" s="33"/>
      <c r="O2396" s="33"/>
      <c r="R2396" s="40"/>
      <c r="S2396" s="40"/>
      <c r="T2396" s="40"/>
      <c r="U2396" s="40"/>
      <c r="V2396" s="40"/>
      <c r="W2396" s="40"/>
    </row>
    <row r="2397">
      <c r="F2397" s="30"/>
      <c r="G2397" s="30"/>
      <c r="H2397" s="30"/>
      <c r="I2397" s="30"/>
      <c r="J2397" s="30"/>
      <c r="K2397" s="30"/>
      <c r="L2397" s="30"/>
      <c r="M2397" s="32"/>
      <c r="N2397" s="33"/>
      <c r="O2397" s="33"/>
      <c r="R2397" s="40"/>
      <c r="S2397" s="40"/>
      <c r="T2397" s="40"/>
      <c r="U2397" s="40"/>
      <c r="V2397" s="40"/>
      <c r="W2397" s="40"/>
    </row>
    <row r="2398">
      <c r="F2398" s="30"/>
      <c r="G2398" s="30"/>
      <c r="H2398" s="30"/>
      <c r="I2398" s="30"/>
      <c r="J2398" s="30"/>
      <c r="K2398" s="30"/>
      <c r="L2398" s="30"/>
      <c r="M2398" s="32"/>
      <c r="N2398" s="33"/>
      <c r="O2398" s="33"/>
      <c r="R2398" s="40"/>
      <c r="S2398" s="40"/>
      <c r="T2398" s="40"/>
      <c r="U2398" s="40"/>
      <c r="V2398" s="40"/>
      <c r="W2398" s="40"/>
    </row>
    <row r="2399">
      <c r="F2399" s="30"/>
      <c r="G2399" s="30"/>
      <c r="H2399" s="30"/>
      <c r="I2399" s="30"/>
      <c r="J2399" s="30"/>
      <c r="K2399" s="30"/>
      <c r="L2399" s="30"/>
      <c r="M2399" s="32"/>
      <c r="N2399" s="33"/>
      <c r="O2399" s="33"/>
      <c r="R2399" s="40"/>
      <c r="S2399" s="40"/>
      <c r="T2399" s="40"/>
      <c r="U2399" s="40"/>
      <c r="V2399" s="40"/>
      <c r="W2399" s="40"/>
    </row>
    <row r="2400">
      <c r="F2400" s="30"/>
      <c r="G2400" s="30"/>
      <c r="H2400" s="30"/>
      <c r="I2400" s="30"/>
      <c r="J2400" s="30"/>
      <c r="K2400" s="30"/>
      <c r="L2400" s="30"/>
      <c r="M2400" s="32"/>
      <c r="N2400" s="33"/>
      <c r="O2400" s="33"/>
      <c r="R2400" s="40"/>
      <c r="S2400" s="40"/>
      <c r="T2400" s="40"/>
      <c r="U2400" s="40"/>
      <c r="V2400" s="40"/>
      <c r="W2400" s="40"/>
    </row>
    <row r="2401">
      <c r="F2401" s="30"/>
      <c r="G2401" s="30"/>
      <c r="H2401" s="30"/>
      <c r="I2401" s="30"/>
      <c r="J2401" s="30"/>
      <c r="K2401" s="30"/>
      <c r="L2401" s="30"/>
      <c r="M2401" s="32"/>
      <c r="N2401" s="33"/>
      <c r="O2401" s="33"/>
      <c r="R2401" s="40"/>
      <c r="S2401" s="40"/>
      <c r="T2401" s="40"/>
      <c r="U2401" s="40"/>
      <c r="V2401" s="40"/>
      <c r="W2401" s="40"/>
    </row>
    <row r="2402">
      <c r="F2402" s="30"/>
      <c r="G2402" s="30"/>
      <c r="H2402" s="30"/>
      <c r="I2402" s="30"/>
      <c r="J2402" s="30"/>
      <c r="K2402" s="30"/>
      <c r="L2402" s="30"/>
      <c r="M2402" s="32"/>
      <c r="N2402" s="33"/>
      <c r="O2402" s="33"/>
      <c r="R2402" s="40"/>
      <c r="S2402" s="40"/>
      <c r="T2402" s="40"/>
      <c r="U2402" s="40"/>
      <c r="V2402" s="40"/>
      <c r="W2402" s="40"/>
    </row>
    <row r="2403">
      <c r="F2403" s="30"/>
      <c r="G2403" s="30"/>
      <c r="H2403" s="30"/>
      <c r="I2403" s="30"/>
      <c r="J2403" s="30"/>
      <c r="K2403" s="30"/>
      <c r="L2403" s="30"/>
      <c r="M2403" s="32"/>
      <c r="N2403" s="33"/>
      <c r="O2403" s="33"/>
      <c r="R2403" s="40"/>
      <c r="S2403" s="40"/>
      <c r="T2403" s="40"/>
      <c r="U2403" s="40"/>
      <c r="V2403" s="40"/>
      <c r="W2403" s="40"/>
    </row>
    <row r="2404">
      <c r="F2404" s="30"/>
      <c r="G2404" s="30"/>
      <c r="H2404" s="30"/>
      <c r="I2404" s="30"/>
      <c r="J2404" s="30"/>
      <c r="K2404" s="30"/>
      <c r="L2404" s="30"/>
      <c r="M2404" s="32"/>
      <c r="N2404" s="33"/>
      <c r="O2404" s="33"/>
      <c r="R2404" s="40"/>
      <c r="S2404" s="40"/>
      <c r="T2404" s="40"/>
      <c r="U2404" s="40"/>
      <c r="V2404" s="40"/>
      <c r="W2404" s="40"/>
    </row>
    <row r="2405">
      <c r="F2405" s="30"/>
      <c r="G2405" s="30"/>
      <c r="H2405" s="30"/>
      <c r="I2405" s="30"/>
      <c r="J2405" s="30"/>
      <c r="K2405" s="30"/>
      <c r="L2405" s="30"/>
      <c r="M2405" s="32"/>
      <c r="N2405" s="33"/>
      <c r="O2405" s="33"/>
      <c r="R2405" s="40"/>
      <c r="S2405" s="40"/>
      <c r="T2405" s="40"/>
      <c r="U2405" s="40"/>
      <c r="V2405" s="40"/>
      <c r="W2405" s="40"/>
    </row>
    <row r="2406">
      <c r="F2406" s="30"/>
      <c r="G2406" s="30"/>
      <c r="H2406" s="30"/>
      <c r="I2406" s="30"/>
      <c r="J2406" s="30"/>
      <c r="K2406" s="30"/>
      <c r="L2406" s="30"/>
      <c r="M2406" s="32"/>
      <c r="N2406" s="33"/>
      <c r="O2406" s="33"/>
      <c r="R2406" s="40"/>
      <c r="S2406" s="40"/>
      <c r="T2406" s="40"/>
      <c r="U2406" s="40"/>
      <c r="V2406" s="40"/>
      <c r="W2406" s="40"/>
    </row>
    <row r="2407">
      <c r="F2407" s="30"/>
      <c r="G2407" s="30"/>
      <c r="H2407" s="30"/>
      <c r="I2407" s="30"/>
      <c r="J2407" s="30"/>
      <c r="K2407" s="30"/>
      <c r="L2407" s="30"/>
      <c r="M2407" s="32"/>
      <c r="N2407" s="33"/>
      <c r="O2407" s="58"/>
      <c r="R2407" s="40"/>
      <c r="S2407" s="40"/>
      <c r="T2407" s="40"/>
      <c r="U2407" s="40"/>
      <c r="V2407" s="40"/>
      <c r="W2407" s="40"/>
    </row>
    <row r="2408">
      <c r="F2408" s="30"/>
      <c r="G2408" s="30"/>
      <c r="H2408" s="30"/>
      <c r="I2408" s="30"/>
      <c r="J2408" s="30"/>
      <c r="K2408" s="30"/>
      <c r="L2408" s="30"/>
      <c r="M2408" s="32"/>
      <c r="N2408" s="33"/>
      <c r="O2408" s="33"/>
      <c r="R2408" s="40"/>
      <c r="S2408" s="40"/>
      <c r="T2408" s="40"/>
      <c r="U2408" s="40"/>
      <c r="V2408" s="40"/>
      <c r="W2408" s="40"/>
    </row>
    <row r="2409">
      <c r="F2409" s="30"/>
      <c r="G2409" s="30"/>
      <c r="H2409" s="30"/>
      <c r="I2409" s="30"/>
      <c r="J2409" s="30"/>
      <c r="K2409" s="30"/>
      <c r="L2409" s="30"/>
      <c r="M2409" s="32"/>
      <c r="N2409" s="33"/>
      <c r="O2409" s="33"/>
      <c r="R2409" s="40"/>
      <c r="S2409" s="40"/>
      <c r="T2409" s="40"/>
      <c r="U2409" s="40"/>
      <c r="V2409" s="40"/>
      <c r="W2409" s="40"/>
    </row>
    <row r="2410">
      <c r="F2410" s="30"/>
      <c r="G2410" s="30"/>
      <c r="H2410" s="30"/>
      <c r="I2410" s="30"/>
      <c r="J2410" s="30"/>
      <c r="K2410" s="30"/>
      <c r="L2410" s="30"/>
      <c r="M2410" s="32"/>
      <c r="N2410" s="33"/>
      <c r="O2410" s="33"/>
      <c r="R2410" s="40"/>
      <c r="S2410" s="40"/>
      <c r="T2410" s="40"/>
      <c r="U2410" s="40"/>
      <c r="V2410" s="40"/>
      <c r="W2410" s="40"/>
    </row>
    <row r="2411">
      <c r="F2411" s="30"/>
      <c r="G2411" s="30"/>
      <c r="H2411" s="30"/>
      <c r="I2411" s="30"/>
      <c r="J2411" s="30"/>
      <c r="K2411" s="30"/>
      <c r="L2411" s="30"/>
      <c r="M2411" s="32"/>
      <c r="N2411" s="33"/>
      <c r="O2411" s="33"/>
      <c r="R2411" s="40"/>
      <c r="S2411" s="40"/>
      <c r="T2411" s="40"/>
      <c r="U2411" s="40"/>
      <c r="V2411" s="40"/>
      <c r="W2411" s="40"/>
    </row>
    <row r="2412">
      <c r="F2412" s="30"/>
      <c r="G2412" s="30"/>
      <c r="H2412" s="30"/>
      <c r="I2412" s="30"/>
      <c r="J2412" s="30"/>
      <c r="K2412" s="30"/>
      <c r="L2412" s="30"/>
      <c r="M2412" s="32"/>
      <c r="N2412" s="33"/>
      <c r="O2412" s="58"/>
      <c r="R2412" s="40"/>
      <c r="S2412" s="40"/>
      <c r="T2412" s="40"/>
      <c r="U2412" s="40"/>
      <c r="V2412" s="40"/>
      <c r="W2412" s="40"/>
    </row>
    <row r="2413">
      <c r="F2413" s="30"/>
      <c r="G2413" s="30"/>
      <c r="H2413" s="30"/>
      <c r="I2413" s="30"/>
      <c r="J2413" s="30"/>
      <c r="K2413" s="30"/>
      <c r="L2413" s="30"/>
      <c r="M2413" s="32"/>
      <c r="N2413" s="33"/>
      <c r="O2413" s="64"/>
      <c r="R2413" s="40"/>
      <c r="S2413" s="40"/>
      <c r="T2413" s="40"/>
      <c r="U2413" s="40"/>
      <c r="V2413" s="40"/>
      <c r="W2413" s="40"/>
    </row>
    <row r="2414">
      <c r="F2414" s="30"/>
      <c r="G2414" s="30"/>
      <c r="H2414" s="30"/>
      <c r="I2414" s="30"/>
      <c r="J2414" s="30"/>
      <c r="K2414" s="30"/>
      <c r="L2414" s="30"/>
      <c r="M2414" s="32"/>
      <c r="N2414" s="33"/>
      <c r="O2414" s="58"/>
      <c r="R2414" s="40"/>
      <c r="S2414" s="40"/>
      <c r="T2414" s="40"/>
      <c r="U2414" s="40"/>
      <c r="V2414" s="40"/>
      <c r="W2414" s="40"/>
    </row>
    <row r="2415">
      <c r="F2415" s="30"/>
      <c r="G2415" s="30"/>
      <c r="H2415" s="30"/>
      <c r="I2415" s="30"/>
      <c r="J2415" s="30"/>
      <c r="K2415" s="30"/>
      <c r="L2415" s="30"/>
      <c r="M2415" s="32"/>
      <c r="N2415" s="33"/>
      <c r="O2415" s="64"/>
      <c r="R2415" s="40"/>
      <c r="S2415" s="40"/>
      <c r="T2415" s="40"/>
      <c r="U2415" s="40"/>
      <c r="V2415" s="40"/>
      <c r="W2415" s="40"/>
    </row>
    <row r="2416">
      <c r="F2416" s="30"/>
      <c r="G2416" s="30"/>
      <c r="H2416" s="30"/>
      <c r="I2416" s="30"/>
      <c r="J2416" s="30"/>
      <c r="K2416" s="30"/>
      <c r="L2416" s="30"/>
      <c r="M2416" s="32"/>
      <c r="N2416" s="33"/>
      <c r="O2416" s="33"/>
      <c r="R2416" s="40"/>
      <c r="S2416" s="40"/>
      <c r="T2416" s="40"/>
      <c r="U2416" s="40"/>
      <c r="V2416" s="40"/>
      <c r="W2416" s="40"/>
    </row>
    <row r="2417">
      <c r="F2417" s="30"/>
      <c r="G2417" s="30"/>
      <c r="H2417" s="30"/>
      <c r="I2417" s="30"/>
      <c r="J2417" s="30"/>
      <c r="K2417" s="30"/>
      <c r="L2417" s="30"/>
      <c r="M2417" s="32"/>
      <c r="N2417" s="33"/>
      <c r="O2417" s="64"/>
      <c r="R2417" s="40"/>
      <c r="S2417" s="40"/>
      <c r="T2417" s="40"/>
      <c r="U2417" s="40"/>
      <c r="V2417" s="40"/>
      <c r="W2417" s="40"/>
    </row>
    <row r="2418">
      <c r="F2418" s="30"/>
      <c r="G2418" s="30"/>
      <c r="H2418" s="30"/>
      <c r="I2418" s="30"/>
      <c r="J2418" s="30"/>
      <c r="K2418" s="30"/>
      <c r="L2418" s="30"/>
      <c r="M2418" s="32"/>
      <c r="N2418" s="33"/>
      <c r="O2418" s="33"/>
      <c r="R2418" s="40"/>
      <c r="S2418" s="40"/>
      <c r="T2418" s="40"/>
      <c r="U2418" s="40"/>
      <c r="V2418" s="40"/>
      <c r="W2418" s="40"/>
    </row>
    <row r="2419">
      <c r="F2419" s="30"/>
      <c r="G2419" s="30"/>
      <c r="H2419" s="30"/>
      <c r="I2419" s="30"/>
      <c r="J2419" s="30"/>
      <c r="K2419" s="30"/>
      <c r="L2419" s="30"/>
      <c r="M2419" s="32"/>
      <c r="N2419" s="33"/>
      <c r="O2419" s="33"/>
      <c r="R2419" s="40"/>
      <c r="S2419" s="40"/>
      <c r="T2419" s="40"/>
      <c r="U2419" s="40"/>
      <c r="V2419" s="40"/>
      <c r="W2419" s="40"/>
    </row>
    <row r="2420">
      <c r="F2420" s="30"/>
      <c r="G2420" s="30"/>
      <c r="H2420" s="30"/>
      <c r="I2420" s="30"/>
      <c r="J2420" s="30"/>
      <c r="K2420" s="30"/>
      <c r="L2420" s="30"/>
      <c r="M2420" s="32"/>
      <c r="N2420" s="33"/>
      <c r="O2420" s="33"/>
      <c r="R2420" s="40"/>
      <c r="S2420" s="40"/>
      <c r="T2420" s="40"/>
      <c r="U2420" s="40"/>
      <c r="V2420" s="40"/>
      <c r="W2420" s="40"/>
    </row>
    <row r="2421">
      <c r="F2421" s="30"/>
      <c r="G2421" s="30"/>
      <c r="H2421" s="30"/>
      <c r="I2421" s="30"/>
      <c r="J2421" s="30"/>
      <c r="K2421" s="30"/>
      <c r="L2421" s="30"/>
      <c r="M2421" s="32"/>
      <c r="N2421" s="33"/>
      <c r="O2421" s="33"/>
      <c r="R2421" s="40"/>
      <c r="S2421" s="40"/>
      <c r="T2421" s="40"/>
      <c r="U2421" s="40"/>
      <c r="V2421" s="40"/>
      <c r="W2421" s="40"/>
    </row>
    <row r="2422">
      <c r="F2422" s="30"/>
      <c r="G2422" s="30"/>
      <c r="H2422" s="30"/>
      <c r="I2422" s="30"/>
      <c r="J2422" s="30"/>
      <c r="K2422" s="30"/>
      <c r="L2422" s="30"/>
      <c r="M2422" s="32"/>
      <c r="N2422" s="33"/>
      <c r="O2422" s="64"/>
      <c r="R2422" s="40"/>
      <c r="S2422" s="40"/>
      <c r="T2422" s="40"/>
      <c r="U2422" s="40"/>
      <c r="V2422" s="40"/>
      <c r="W2422" s="40"/>
    </row>
    <row r="2423">
      <c r="F2423" s="30"/>
      <c r="G2423" s="30"/>
      <c r="H2423" s="30"/>
      <c r="I2423" s="30"/>
      <c r="J2423" s="30"/>
      <c r="K2423" s="30"/>
      <c r="L2423" s="30"/>
      <c r="M2423" s="32"/>
      <c r="N2423" s="33"/>
      <c r="O2423" s="33"/>
      <c r="R2423" s="40"/>
      <c r="S2423" s="40"/>
      <c r="T2423" s="40"/>
      <c r="U2423" s="40"/>
      <c r="V2423" s="40"/>
      <c r="W2423" s="40"/>
    </row>
    <row r="2424">
      <c r="F2424" s="30"/>
      <c r="G2424" s="30"/>
      <c r="H2424" s="30"/>
      <c r="I2424" s="30"/>
      <c r="J2424" s="30"/>
      <c r="K2424" s="30"/>
      <c r="L2424" s="30"/>
      <c r="M2424" s="32"/>
      <c r="N2424" s="33"/>
      <c r="O2424" s="33"/>
      <c r="R2424" s="40"/>
      <c r="S2424" s="40"/>
      <c r="T2424" s="40"/>
      <c r="U2424" s="40"/>
      <c r="V2424" s="40"/>
      <c r="W2424" s="40"/>
    </row>
    <row r="2425">
      <c r="F2425" s="30"/>
      <c r="G2425" s="30"/>
      <c r="H2425" s="30"/>
      <c r="I2425" s="30"/>
      <c r="J2425" s="30"/>
      <c r="K2425" s="30"/>
      <c r="L2425" s="30"/>
      <c r="M2425" s="32"/>
      <c r="N2425" s="33"/>
      <c r="O2425" s="33"/>
      <c r="R2425" s="40"/>
      <c r="S2425" s="40"/>
      <c r="T2425" s="40"/>
      <c r="U2425" s="40"/>
      <c r="V2425" s="40"/>
      <c r="W2425" s="40"/>
    </row>
    <row r="2426">
      <c r="F2426" s="30"/>
      <c r="G2426" s="30"/>
      <c r="H2426" s="30"/>
      <c r="I2426" s="30"/>
      <c r="J2426" s="30"/>
      <c r="K2426" s="30"/>
      <c r="L2426" s="30"/>
      <c r="M2426" s="32"/>
      <c r="N2426" s="33"/>
      <c r="O2426" s="33"/>
      <c r="R2426" s="40"/>
      <c r="S2426" s="40"/>
      <c r="T2426" s="40"/>
      <c r="U2426" s="40"/>
      <c r="V2426" s="40"/>
      <c r="W2426" s="40"/>
    </row>
    <row r="2427">
      <c r="F2427" s="30"/>
      <c r="G2427" s="30"/>
      <c r="H2427" s="30"/>
      <c r="I2427" s="30"/>
      <c r="J2427" s="30"/>
      <c r="K2427" s="30"/>
      <c r="L2427" s="30"/>
      <c r="M2427" s="32"/>
      <c r="N2427" s="33"/>
      <c r="O2427" s="33"/>
      <c r="R2427" s="40"/>
      <c r="S2427" s="40"/>
      <c r="T2427" s="40"/>
      <c r="U2427" s="40"/>
      <c r="V2427" s="40"/>
      <c r="W2427" s="40"/>
    </row>
    <row r="2428">
      <c r="F2428" s="30"/>
      <c r="G2428" s="30"/>
      <c r="H2428" s="30"/>
      <c r="I2428" s="30"/>
      <c r="J2428" s="30"/>
      <c r="K2428" s="30"/>
      <c r="L2428" s="30"/>
      <c r="M2428" s="32"/>
      <c r="N2428" s="33"/>
      <c r="O2428" s="58"/>
      <c r="R2428" s="40"/>
      <c r="S2428" s="40"/>
      <c r="T2428" s="40"/>
      <c r="U2428" s="40"/>
      <c r="V2428" s="40"/>
      <c r="W2428" s="40"/>
    </row>
    <row r="2429">
      <c r="F2429" s="30"/>
      <c r="G2429" s="30"/>
      <c r="H2429" s="30"/>
      <c r="I2429" s="30"/>
      <c r="J2429" s="30"/>
      <c r="K2429" s="30"/>
      <c r="L2429" s="30"/>
      <c r="M2429" s="32"/>
      <c r="N2429" s="33"/>
      <c r="O2429" s="33"/>
      <c r="R2429" s="40"/>
      <c r="S2429" s="40"/>
      <c r="T2429" s="40"/>
      <c r="U2429" s="40"/>
      <c r="V2429" s="40"/>
      <c r="W2429" s="40"/>
    </row>
    <row r="2430">
      <c r="F2430" s="30"/>
      <c r="G2430" s="30"/>
      <c r="H2430" s="30"/>
      <c r="I2430" s="30"/>
      <c r="J2430" s="30"/>
      <c r="K2430" s="30"/>
      <c r="L2430" s="30"/>
      <c r="M2430" s="32"/>
      <c r="N2430" s="33"/>
      <c r="O2430" s="33"/>
      <c r="R2430" s="40"/>
      <c r="S2430" s="40"/>
      <c r="T2430" s="40"/>
      <c r="U2430" s="40"/>
      <c r="V2430" s="40"/>
      <c r="W2430" s="40"/>
    </row>
    <row r="2431">
      <c r="F2431" s="30"/>
      <c r="G2431" s="30"/>
      <c r="H2431" s="30"/>
      <c r="I2431" s="30"/>
      <c r="J2431" s="30"/>
      <c r="K2431" s="30"/>
      <c r="L2431" s="30"/>
      <c r="M2431" s="32"/>
      <c r="N2431" s="33"/>
      <c r="O2431" s="64"/>
      <c r="R2431" s="40"/>
      <c r="S2431" s="40"/>
      <c r="T2431" s="40"/>
      <c r="U2431" s="40"/>
      <c r="V2431" s="40"/>
      <c r="W2431" s="40"/>
    </row>
    <row r="2432">
      <c r="F2432" s="30"/>
      <c r="G2432" s="30"/>
      <c r="H2432" s="30"/>
      <c r="I2432" s="30"/>
      <c r="J2432" s="30"/>
      <c r="K2432" s="30"/>
      <c r="L2432" s="30"/>
      <c r="M2432" s="32"/>
      <c r="N2432" s="33"/>
      <c r="O2432" s="33"/>
      <c r="R2432" s="40"/>
      <c r="S2432" s="40"/>
      <c r="T2432" s="40"/>
      <c r="U2432" s="40"/>
      <c r="V2432" s="40"/>
      <c r="W2432" s="40"/>
    </row>
    <row r="2433">
      <c r="F2433" s="30"/>
      <c r="G2433" s="30"/>
      <c r="H2433" s="30"/>
      <c r="I2433" s="30"/>
      <c r="J2433" s="30"/>
      <c r="K2433" s="30"/>
      <c r="L2433" s="30"/>
      <c r="M2433" s="32"/>
      <c r="N2433" s="33"/>
      <c r="O2433" s="33"/>
      <c r="R2433" s="40"/>
      <c r="S2433" s="40"/>
      <c r="T2433" s="40"/>
      <c r="U2433" s="40"/>
      <c r="V2433" s="40"/>
      <c r="W2433" s="40"/>
    </row>
    <row r="2434">
      <c r="F2434" s="30"/>
      <c r="G2434" s="30"/>
      <c r="H2434" s="30"/>
      <c r="I2434" s="30"/>
      <c r="J2434" s="30"/>
      <c r="K2434" s="30"/>
      <c r="L2434" s="30"/>
      <c r="M2434" s="32"/>
      <c r="N2434" s="33"/>
      <c r="O2434" s="33"/>
      <c r="R2434" s="40"/>
      <c r="S2434" s="40"/>
      <c r="T2434" s="40"/>
      <c r="U2434" s="40"/>
      <c r="V2434" s="40"/>
      <c r="W2434" s="40"/>
    </row>
    <row r="2435">
      <c r="F2435" s="30"/>
      <c r="G2435" s="30"/>
      <c r="H2435" s="30"/>
      <c r="I2435" s="30"/>
      <c r="J2435" s="30"/>
      <c r="K2435" s="30"/>
      <c r="L2435" s="30"/>
      <c r="M2435" s="32"/>
      <c r="N2435" s="33"/>
      <c r="O2435" s="33"/>
      <c r="R2435" s="40"/>
      <c r="S2435" s="40"/>
      <c r="T2435" s="40"/>
      <c r="U2435" s="40"/>
      <c r="V2435" s="40"/>
      <c r="W2435" s="40"/>
    </row>
    <row r="2436">
      <c r="F2436" s="30"/>
      <c r="G2436" s="30"/>
      <c r="H2436" s="30"/>
      <c r="I2436" s="30"/>
      <c r="J2436" s="30"/>
      <c r="K2436" s="30"/>
      <c r="L2436" s="30"/>
      <c r="M2436" s="32"/>
      <c r="N2436" s="33"/>
      <c r="O2436" s="33"/>
      <c r="R2436" s="40"/>
      <c r="S2436" s="40"/>
      <c r="T2436" s="40"/>
      <c r="U2436" s="40"/>
      <c r="V2436" s="40"/>
      <c r="W2436" s="40"/>
    </row>
    <row r="2437">
      <c r="F2437" s="30"/>
      <c r="G2437" s="30"/>
      <c r="H2437" s="30"/>
      <c r="I2437" s="30"/>
      <c r="J2437" s="30"/>
      <c r="K2437" s="30"/>
      <c r="L2437" s="30"/>
      <c r="M2437" s="32"/>
      <c r="N2437" s="33"/>
      <c r="O2437" s="33"/>
      <c r="R2437" s="40"/>
      <c r="S2437" s="40"/>
      <c r="T2437" s="40"/>
      <c r="U2437" s="40"/>
      <c r="V2437" s="40"/>
      <c r="W2437" s="40"/>
    </row>
    <row r="2438">
      <c r="F2438" s="30"/>
      <c r="G2438" s="30"/>
      <c r="H2438" s="30"/>
      <c r="I2438" s="30"/>
      <c r="J2438" s="30"/>
      <c r="K2438" s="30"/>
      <c r="L2438" s="30"/>
      <c r="M2438" s="32"/>
      <c r="N2438" s="33"/>
      <c r="O2438" s="33"/>
      <c r="R2438" s="40"/>
      <c r="S2438" s="40"/>
      <c r="T2438" s="40"/>
      <c r="U2438" s="40"/>
      <c r="V2438" s="40"/>
      <c r="W2438" s="40"/>
    </row>
    <row r="2439">
      <c r="F2439" s="30"/>
      <c r="G2439" s="30"/>
      <c r="H2439" s="30"/>
      <c r="I2439" s="30"/>
      <c r="J2439" s="30"/>
      <c r="K2439" s="30"/>
      <c r="L2439" s="30"/>
      <c r="M2439" s="32"/>
      <c r="N2439" s="33"/>
      <c r="O2439" s="64"/>
      <c r="R2439" s="40"/>
      <c r="S2439" s="40"/>
      <c r="T2439" s="40"/>
      <c r="U2439" s="40"/>
      <c r="V2439" s="40"/>
      <c r="W2439" s="40"/>
    </row>
    <row r="2440">
      <c r="F2440" s="30"/>
      <c r="G2440" s="30"/>
      <c r="H2440" s="30"/>
      <c r="I2440" s="30"/>
      <c r="J2440" s="30"/>
      <c r="K2440" s="30"/>
      <c r="L2440" s="30"/>
      <c r="M2440" s="32"/>
      <c r="N2440" s="33"/>
      <c r="O2440" s="33"/>
      <c r="R2440" s="40"/>
      <c r="S2440" s="40"/>
      <c r="T2440" s="40"/>
      <c r="U2440" s="40"/>
      <c r="V2440" s="40"/>
      <c r="W2440" s="40"/>
    </row>
    <row r="2441">
      <c r="F2441" s="30"/>
      <c r="G2441" s="30"/>
      <c r="H2441" s="30"/>
      <c r="I2441" s="30"/>
      <c r="J2441" s="30"/>
      <c r="K2441" s="30"/>
      <c r="L2441" s="30"/>
      <c r="M2441" s="32"/>
      <c r="N2441" s="33"/>
      <c r="O2441" s="33"/>
      <c r="R2441" s="40"/>
      <c r="S2441" s="40"/>
      <c r="T2441" s="40"/>
      <c r="U2441" s="40"/>
      <c r="V2441" s="40"/>
      <c r="W2441" s="40"/>
    </row>
    <row r="2442">
      <c r="F2442" s="30"/>
      <c r="G2442" s="30"/>
      <c r="H2442" s="30"/>
      <c r="I2442" s="30"/>
      <c r="J2442" s="30"/>
      <c r="K2442" s="30"/>
      <c r="L2442" s="30"/>
      <c r="M2442" s="32"/>
      <c r="N2442" s="33"/>
      <c r="O2442" s="33"/>
      <c r="R2442" s="40"/>
      <c r="S2442" s="40"/>
      <c r="T2442" s="40"/>
      <c r="U2442" s="40"/>
      <c r="V2442" s="40"/>
      <c r="W2442" s="40"/>
    </row>
    <row r="2443">
      <c r="F2443" s="30"/>
      <c r="G2443" s="30"/>
      <c r="H2443" s="30"/>
      <c r="I2443" s="30"/>
      <c r="J2443" s="30"/>
      <c r="K2443" s="30"/>
      <c r="L2443" s="30"/>
      <c r="M2443" s="32"/>
      <c r="N2443" s="33"/>
      <c r="O2443" s="64"/>
      <c r="R2443" s="40"/>
      <c r="S2443" s="40"/>
      <c r="T2443" s="40"/>
      <c r="U2443" s="40"/>
      <c r="V2443" s="40"/>
      <c r="W2443" s="40"/>
    </row>
    <row r="2444">
      <c r="F2444" s="30"/>
      <c r="G2444" s="30"/>
      <c r="H2444" s="30"/>
      <c r="I2444" s="30"/>
      <c r="J2444" s="30"/>
      <c r="K2444" s="30"/>
      <c r="L2444" s="30"/>
      <c r="M2444" s="32"/>
      <c r="N2444" s="33"/>
      <c r="O2444" s="33"/>
      <c r="R2444" s="40"/>
      <c r="S2444" s="40"/>
      <c r="T2444" s="40"/>
      <c r="U2444" s="40"/>
      <c r="V2444" s="40"/>
      <c r="W2444" s="40"/>
    </row>
    <row r="2445">
      <c r="F2445" s="30"/>
      <c r="G2445" s="30"/>
      <c r="H2445" s="30"/>
      <c r="I2445" s="30"/>
      <c r="J2445" s="30"/>
      <c r="K2445" s="30"/>
      <c r="L2445" s="30"/>
      <c r="M2445" s="32"/>
      <c r="N2445" s="33"/>
      <c r="O2445" s="33"/>
      <c r="R2445" s="40"/>
      <c r="S2445" s="40"/>
      <c r="T2445" s="40"/>
      <c r="U2445" s="40"/>
      <c r="V2445" s="40"/>
      <c r="W2445" s="40"/>
    </row>
    <row r="2446">
      <c r="F2446" s="30"/>
      <c r="G2446" s="30"/>
      <c r="H2446" s="30"/>
      <c r="I2446" s="30"/>
      <c r="J2446" s="30"/>
      <c r="K2446" s="30"/>
      <c r="L2446" s="30"/>
      <c r="M2446" s="32"/>
      <c r="N2446" s="33"/>
      <c r="O2446" s="33"/>
      <c r="R2446" s="40"/>
      <c r="S2446" s="40"/>
      <c r="T2446" s="40"/>
      <c r="U2446" s="40"/>
      <c r="V2446" s="40"/>
      <c r="W2446" s="40"/>
    </row>
    <row r="2447">
      <c r="F2447" s="30"/>
      <c r="G2447" s="30"/>
      <c r="H2447" s="30"/>
      <c r="I2447" s="30"/>
      <c r="J2447" s="30"/>
      <c r="K2447" s="30"/>
      <c r="L2447" s="30"/>
      <c r="M2447" s="32"/>
      <c r="N2447" s="33"/>
      <c r="O2447" s="58"/>
      <c r="R2447" s="40"/>
      <c r="S2447" s="40"/>
      <c r="T2447" s="40"/>
      <c r="U2447" s="40"/>
      <c r="V2447" s="40"/>
      <c r="W2447" s="40"/>
    </row>
    <row r="2448">
      <c r="F2448" s="30"/>
      <c r="G2448" s="30"/>
      <c r="H2448" s="30"/>
      <c r="I2448" s="30"/>
      <c r="J2448" s="30"/>
      <c r="K2448" s="30"/>
      <c r="L2448" s="30"/>
      <c r="M2448" s="32"/>
      <c r="N2448" s="33"/>
      <c r="O2448" s="33"/>
      <c r="R2448" s="40"/>
      <c r="S2448" s="40"/>
      <c r="T2448" s="40"/>
      <c r="U2448" s="40"/>
      <c r="V2448" s="40"/>
      <c r="W2448" s="40"/>
    </row>
    <row r="2449">
      <c r="F2449" s="30"/>
      <c r="G2449" s="30"/>
      <c r="H2449" s="30"/>
      <c r="I2449" s="30"/>
      <c r="J2449" s="30"/>
      <c r="K2449" s="30"/>
      <c r="L2449" s="30"/>
      <c r="M2449" s="32"/>
      <c r="N2449" s="33"/>
      <c r="O2449" s="33"/>
      <c r="R2449" s="40"/>
      <c r="S2449" s="40"/>
      <c r="T2449" s="40"/>
      <c r="U2449" s="40"/>
      <c r="V2449" s="40"/>
      <c r="W2449" s="40"/>
    </row>
    <row r="2450">
      <c r="F2450" s="30"/>
      <c r="G2450" s="30"/>
      <c r="H2450" s="30"/>
      <c r="I2450" s="30"/>
      <c r="J2450" s="30"/>
      <c r="K2450" s="30"/>
      <c r="L2450" s="30"/>
      <c r="M2450" s="32"/>
      <c r="N2450" s="33"/>
      <c r="O2450" s="33"/>
      <c r="R2450" s="40"/>
      <c r="S2450" s="40"/>
      <c r="T2450" s="40"/>
      <c r="U2450" s="40"/>
      <c r="V2450" s="40"/>
      <c r="W2450" s="40"/>
    </row>
    <row r="2451">
      <c r="F2451" s="30"/>
      <c r="G2451" s="30"/>
      <c r="H2451" s="30"/>
      <c r="I2451" s="30"/>
      <c r="J2451" s="30"/>
      <c r="K2451" s="30"/>
      <c r="L2451" s="30"/>
      <c r="M2451" s="32"/>
      <c r="N2451" s="33"/>
      <c r="O2451" s="33"/>
      <c r="R2451" s="40"/>
      <c r="S2451" s="40"/>
      <c r="T2451" s="40"/>
      <c r="U2451" s="40"/>
      <c r="V2451" s="40"/>
      <c r="W2451" s="40"/>
    </row>
    <row r="2452">
      <c r="F2452" s="30"/>
      <c r="G2452" s="30"/>
      <c r="H2452" s="30"/>
      <c r="I2452" s="30"/>
      <c r="J2452" s="30"/>
      <c r="K2452" s="30"/>
      <c r="L2452" s="30"/>
      <c r="M2452" s="32"/>
      <c r="N2452" s="33"/>
      <c r="O2452" s="58"/>
      <c r="R2452" s="40"/>
      <c r="S2452" s="40"/>
      <c r="T2452" s="40"/>
      <c r="U2452" s="40"/>
      <c r="V2452" s="40"/>
      <c r="W2452" s="40"/>
    </row>
    <row r="2453">
      <c r="F2453" s="30"/>
      <c r="G2453" s="30"/>
      <c r="H2453" s="30"/>
      <c r="I2453" s="30"/>
      <c r="J2453" s="30"/>
      <c r="K2453" s="30"/>
      <c r="L2453" s="30"/>
      <c r="M2453" s="32"/>
      <c r="N2453" s="33"/>
      <c r="O2453" s="33"/>
      <c r="R2453" s="40"/>
      <c r="S2453" s="40"/>
      <c r="T2453" s="40"/>
      <c r="U2453" s="40"/>
      <c r="V2453" s="40"/>
      <c r="W2453" s="40"/>
    </row>
    <row r="2454">
      <c r="F2454" s="30"/>
      <c r="G2454" s="30"/>
      <c r="H2454" s="30"/>
      <c r="I2454" s="30"/>
      <c r="J2454" s="30"/>
      <c r="K2454" s="30"/>
      <c r="L2454" s="30"/>
      <c r="M2454" s="32"/>
      <c r="N2454" s="33"/>
      <c r="O2454" s="33"/>
      <c r="R2454" s="40"/>
      <c r="S2454" s="40"/>
      <c r="T2454" s="40"/>
      <c r="U2454" s="40"/>
      <c r="V2454" s="40"/>
      <c r="W2454" s="40"/>
    </row>
    <row r="2455">
      <c r="F2455" s="30"/>
      <c r="G2455" s="30"/>
      <c r="H2455" s="30"/>
      <c r="I2455" s="30"/>
      <c r="J2455" s="30"/>
      <c r="K2455" s="30"/>
      <c r="L2455" s="30"/>
      <c r="M2455" s="32"/>
      <c r="N2455" s="33"/>
      <c r="O2455" s="33"/>
      <c r="R2455" s="40"/>
      <c r="S2455" s="40"/>
      <c r="T2455" s="40"/>
      <c r="U2455" s="40"/>
      <c r="V2455" s="40"/>
      <c r="W2455" s="40"/>
    </row>
    <row r="2456">
      <c r="F2456" s="30"/>
      <c r="G2456" s="30"/>
      <c r="H2456" s="30"/>
      <c r="I2456" s="30"/>
      <c r="J2456" s="30"/>
      <c r="K2456" s="30"/>
      <c r="L2456" s="30"/>
      <c r="M2456" s="32"/>
      <c r="N2456" s="33"/>
      <c r="O2456" s="33"/>
      <c r="R2456" s="40"/>
      <c r="S2456" s="40"/>
      <c r="T2456" s="40"/>
      <c r="U2456" s="40"/>
      <c r="V2456" s="40"/>
      <c r="W2456" s="40"/>
    </row>
    <row r="2457">
      <c r="F2457" s="30"/>
      <c r="G2457" s="30"/>
      <c r="H2457" s="30"/>
      <c r="I2457" s="30"/>
      <c r="J2457" s="30"/>
      <c r="K2457" s="30"/>
      <c r="L2457" s="30"/>
      <c r="M2457" s="32"/>
      <c r="N2457" s="33"/>
      <c r="O2457" s="58"/>
      <c r="R2457" s="40"/>
      <c r="S2457" s="40"/>
      <c r="T2457" s="40"/>
      <c r="U2457" s="40"/>
      <c r="V2457" s="40"/>
      <c r="W2457" s="40"/>
    </row>
    <row r="2458">
      <c r="F2458" s="30"/>
      <c r="G2458" s="30"/>
      <c r="H2458" s="30"/>
      <c r="I2458" s="30"/>
      <c r="J2458" s="30"/>
      <c r="K2458" s="30"/>
      <c r="L2458" s="30"/>
      <c r="M2458" s="32"/>
      <c r="N2458" s="33"/>
      <c r="O2458" s="33"/>
      <c r="R2458" s="40"/>
      <c r="S2458" s="40"/>
      <c r="T2458" s="40"/>
      <c r="U2458" s="40"/>
      <c r="V2458" s="40"/>
      <c r="W2458" s="40"/>
    </row>
    <row r="2459">
      <c r="F2459" s="30"/>
      <c r="G2459" s="30"/>
      <c r="H2459" s="30"/>
      <c r="I2459" s="30"/>
      <c r="J2459" s="30"/>
      <c r="K2459" s="30"/>
      <c r="L2459" s="30"/>
      <c r="M2459" s="32"/>
      <c r="N2459" s="33"/>
      <c r="O2459" s="64"/>
      <c r="R2459" s="40"/>
      <c r="S2459" s="40"/>
      <c r="T2459" s="40"/>
      <c r="U2459" s="40"/>
      <c r="V2459" s="40"/>
      <c r="W2459" s="40"/>
    </row>
    <row r="2460">
      <c r="F2460" s="30"/>
      <c r="G2460" s="30"/>
      <c r="H2460" s="30"/>
      <c r="I2460" s="30"/>
      <c r="J2460" s="30"/>
      <c r="K2460" s="30"/>
      <c r="L2460" s="30"/>
      <c r="M2460" s="32"/>
      <c r="N2460" s="33"/>
      <c r="O2460" s="33"/>
      <c r="R2460" s="40"/>
      <c r="S2460" s="40"/>
      <c r="T2460" s="40"/>
      <c r="U2460" s="40"/>
      <c r="V2460" s="40"/>
      <c r="W2460" s="40"/>
    </row>
    <row r="2461">
      <c r="F2461" s="30"/>
      <c r="G2461" s="30"/>
      <c r="H2461" s="30"/>
      <c r="I2461" s="30"/>
      <c r="J2461" s="30"/>
      <c r="K2461" s="30"/>
      <c r="L2461" s="30"/>
      <c r="M2461" s="32"/>
      <c r="N2461" s="33"/>
      <c r="O2461" s="33"/>
      <c r="R2461" s="40"/>
      <c r="S2461" s="40"/>
      <c r="T2461" s="40"/>
      <c r="U2461" s="40"/>
      <c r="V2461" s="40"/>
      <c r="W2461" s="40"/>
    </row>
    <row r="2462">
      <c r="F2462" s="30"/>
      <c r="G2462" s="30"/>
      <c r="H2462" s="30"/>
      <c r="I2462" s="30"/>
      <c r="J2462" s="30"/>
      <c r="K2462" s="30"/>
      <c r="L2462" s="30"/>
      <c r="M2462" s="32"/>
      <c r="N2462" s="33"/>
      <c r="O2462" s="33"/>
      <c r="R2462" s="40"/>
      <c r="S2462" s="40"/>
      <c r="T2462" s="40"/>
      <c r="U2462" s="40"/>
      <c r="V2462" s="40"/>
      <c r="W2462" s="40"/>
    </row>
    <row r="2463">
      <c r="F2463" s="30"/>
      <c r="G2463" s="30"/>
      <c r="H2463" s="30"/>
      <c r="I2463" s="30"/>
      <c r="J2463" s="30"/>
      <c r="K2463" s="30"/>
      <c r="L2463" s="30"/>
      <c r="M2463" s="32"/>
      <c r="N2463" s="33"/>
      <c r="O2463" s="33"/>
      <c r="R2463" s="40"/>
      <c r="S2463" s="40"/>
      <c r="T2463" s="40"/>
      <c r="U2463" s="40"/>
      <c r="V2463" s="40"/>
      <c r="W2463" s="40"/>
    </row>
    <row r="2464">
      <c r="F2464" s="30"/>
      <c r="G2464" s="30"/>
      <c r="H2464" s="30"/>
      <c r="I2464" s="30"/>
      <c r="J2464" s="30"/>
      <c r="K2464" s="30"/>
      <c r="L2464" s="30"/>
      <c r="M2464" s="32"/>
      <c r="N2464" s="33"/>
      <c r="O2464" s="33"/>
      <c r="R2464" s="40"/>
      <c r="S2464" s="40"/>
      <c r="T2464" s="40"/>
      <c r="U2464" s="40"/>
      <c r="V2464" s="40"/>
      <c r="W2464" s="40"/>
    </row>
    <row r="2465">
      <c r="F2465" s="30"/>
      <c r="G2465" s="30"/>
      <c r="H2465" s="30"/>
      <c r="I2465" s="30"/>
      <c r="J2465" s="30"/>
      <c r="K2465" s="30"/>
      <c r="L2465" s="30"/>
      <c r="M2465" s="32"/>
      <c r="N2465" s="33"/>
      <c r="O2465" s="33"/>
      <c r="R2465" s="40"/>
      <c r="S2465" s="40"/>
      <c r="T2465" s="40"/>
      <c r="U2465" s="40"/>
      <c r="V2465" s="40"/>
      <c r="W2465" s="40"/>
    </row>
    <row r="2466">
      <c r="F2466" s="30"/>
      <c r="G2466" s="30"/>
      <c r="H2466" s="30"/>
      <c r="I2466" s="30"/>
      <c r="J2466" s="30"/>
      <c r="K2466" s="30"/>
      <c r="L2466" s="30"/>
      <c r="M2466" s="32"/>
      <c r="N2466" s="33"/>
      <c r="O2466" s="33"/>
      <c r="R2466" s="40"/>
      <c r="S2466" s="40"/>
      <c r="T2466" s="40"/>
      <c r="U2466" s="40"/>
      <c r="V2466" s="40"/>
      <c r="W2466" s="40"/>
    </row>
    <row r="2467">
      <c r="F2467" s="30"/>
      <c r="G2467" s="30"/>
      <c r="H2467" s="30"/>
      <c r="I2467" s="30"/>
      <c r="J2467" s="30"/>
      <c r="K2467" s="30"/>
      <c r="L2467" s="30"/>
      <c r="M2467" s="32"/>
      <c r="N2467" s="33"/>
      <c r="O2467" s="33"/>
      <c r="R2467" s="40"/>
      <c r="S2467" s="40"/>
      <c r="T2467" s="40"/>
      <c r="U2467" s="40"/>
      <c r="V2467" s="40"/>
      <c r="W2467" s="40"/>
    </row>
    <row r="2468">
      <c r="F2468" s="30"/>
      <c r="G2468" s="30"/>
      <c r="H2468" s="30"/>
      <c r="I2468" s="30"/>
      <c r="J2468" s="30"/>
      <c r="K2468" s="30"/>
      <c r="L2468" s="30"/>
      <c r="M2468" s="32"/>
      <c r="N2468" s="33"/>
      <c r="O2468" s="33"/>
      <c r="R2468" s="40"/>
      <c r="S2468" s="40"/>
      <c r="T2468" s="40"/>
      <c r="U2468" s="40"/>
      <c r="V2468" s="40"/>
      <c r="W2468" s="40"/>
    </row>
    <row r="2469">
      <c r="F2469" s="30"/>
      <c r="G2469" s="30"/>
      <c r="H2469" s="30"/>
      <c r="I2469" s="30"/>
      <c r="J2469" s="30"/>
      <c r="K2469" s="30"/>
      <c r="L2469" s="30"/>
      <c r="M2469" s="32"/>
      <c r="N2469" s="33"/>
      <c r="O2469" s="64"/>
      <c r="R2469" s="40"/>
      <c r="S2469" s="40"/>
      <c r="T2469" s="40"/>
      <c r="U2469" s="40"/>
      <c r="V2469" s="40"/>
      <c r="W2469" s="40"/>
    </row>
    <row r="2470">
      <c r="F2470" s="30"/>
      <c r="G2470" s="30"/>
      <c r="H2470" s="30"/>
      <c r="I2470" s="30"/>
      <c r="J2470" s="30"/>
      <c r="K2470" s="30"/>
      <c r="L2470" s="30"/>
      <c r="M2470" s="32"/>
      <c r="N2470" s="33"/>
      <c r="O2470" s="58"/>
      <c r="R2470" s="40"/>
      <c r="S2470" s="40"/>
      <c r="T2470" s="40"/>
      <c r="U2470" s="40"/>
      <c r="V2470" s="40"/>
      <c r="W2470" s="40"/>
    </row>
    <row r="2471">
      <c r="F2471" s="30"/>
      <c r="G2471" s="30"/>
      <c r="H2471" s="30"/>
      <c r="I2471" s="30"/>
      <c r="J2471" s="30"/>
      <c r="K2471" s="30"/>
      <c r="L2471" s="30"/>
      <c r="M2471" s="32"/>
      <c r="N2471" s="33"/>
      <c r="O2471" s="33"/>
      <c r="R2471" s="40"/>
      <c r="S2471" s="40"/>
      <c r="T2471" s="40"/>
      <c r="U2471" s="40"/>
      <c r="V2471" s="40"/>
      <c r="W2471" s="40"/>
    </row>
    <row r="2472">
      <c r="F2472" s="30"/>
      <c r="G2472" s="30"/>
      <c r="H2472" s="30"/>
      <c r="I2472" s="30"/>
      <c r="J2472" s="30"/>
      <c r="K2472" s="30"/>
      <c r="L2472" s="30"/>
      <c r="M2472" s="32"/>
      <c r="N2472" s="33"/>
      <c r="O2472" s="58"/>
      <c r="R2472" s="40"/>
      <c r="S2472" s="40"/>
      <c r="T2472" s="40"/>
      <c r="U2472" s="40"/>
      <c r="V2472" s="40"/>
      <c r="W2472" s="40"/>
    </row>
    <row r="2473">
      <c r="F2473" s="30"/>
      <c r="G2473" s="30"/>
      <c r="H2473" s="30"/>
      <c r="I2473" s="30"/>
      <c r="J2473" s="30"/>
      <c r="K2473" s="30"/>
      <c r="L2473" s="30"/>
      <c r="M2473" s="32"/>
      <c r="N2473" s="33"/>
      <c r="O2473" s="33"/>
      <c r="R2473" s="40"/>
      <c r="S2473" s="40"/>
      <c r="T2473" s="40"/>
      <c r="U2473" s="40"/>
      <c r="V2473" s="40"/>
      <c r="W2473" s="40"/>
    </row>
    <row r="2474">
      <c r="F2474" s="30"/>
      <c r="G2474" s="30"/>
      <c r="H2474" s="30"/>
      <c r="I2474" s="30"/>
      <c r="J2474" s="30"/>
      <c r="K2474" s="30"/>
      <c r="L2474" s="30"/>
      <c r="M2474" s="32"/>
      <c r="N2474" s="33"/>
      <c r="O2474" s="33"/>
      <c r="R2474" s="40"/>
      <c r="S2474" s="40"/>
      <c r="T2474" s="40"/>
      <c r="U2474" s="40"/>
      <c r="V2474" s="40"/>
      <c r="W2474" s="40"/>
    </row>
    <row r="2475">
      <c r="F2475" s="30"/>
      <c r="G2475" s="30"/>
      <c r="H2475" s="30"/>
      <c r="I2475" s="30"/>
      <c r="J2475" s="30"/>
      <c r="K2475" s="30"/>
      <c r="L2475" s="30"/>
      <c r="M2475" s="32"/>
      <c r="N2475" s="33"/>
      <c r="O2475" s="33"/>
      <c r="R2475" s="40"/>
      <c r="S2475" s="40"/>
      <c r="T2475" s="40"/>
      <c r="U2475" s="40"/>
      <c r="V2475" s="40"/>
      <c r="W2475" s="40"/>
    </row>
    <row r="2476">
      <c r="F2476" s="30"/>
      <c r="G2476" s="30"/>
      <c r="H2476" s="30"/>
      <c r="I2476" s="30"/>
      <c r="J2476" s="30"/>
      <c r="K2476" s="30"/>
      <c r="L2476" s="30"/>
      <c r="M2476" s="32"/>
      <c r="N2476" s="33"/>
      <c r="O2476" s="33"/>
      <c r="R2476" s="40"/>
      <c r="S2476" s="40"/>
      <c r="T2476" s="40"/>
      <c r="U2476" s="40"/>
      <c r="V2476" s="40"/>
      <c r="W2476" s="40"/>
    </row>
    <row r="2477">
      <c r="F2477" s="30"/>
      <c r="G2477" s="30"/>
      <c r="H2477" s="30"/>
      <c r="I2477" s="30"/>
      <c r="J2477" s="30"/>
      <c r="K2477" s="30"/>
      <c r="L2477" s="30"/>
      <c r="M2477" s="32"/>
      <c r="N2477" s="33"/>
      <c r="O2477" s="33"/>
      <c r="R2477" s="40"/>
      <c r="S2477" s="40"/>
      <c r="T2477" s="40"/>
      <c r="U2477" s="40"/>
      <c r="V2477" s="40"/>
      <c r="W2477" s="40"/>
    </row>
    <row r="2478">
      <c r="F2478" s="30"/>
      <c r="G2478" s="30"/>
      <c r="H2478" s="30"/>
      <c r="I2478" s="30"/>
      <c r="J2478" s="30"/>
      <c r="K2478" s="30"/>
      <c r="L2478" s="30"/>
      <c r="M2478" s="32"/>
      <c r="N2478" s="33"/>
      <c r="O2478" s="64"/>
      <c r="R2478" s="40"/>
      <c r="S2478" s="40"/>
      <c r="T2478" s="40"/>
      <c r="U2478" s="40"/>
      <c r="V2478" s="40"/>
      <c r="W2478" s="40"/>
    </row>
    <row r="2479">
      <c r="F2479" s="30"/>
      <c r="G2479" s="30"/>
      <c r="H2479" s="30"/>
      <c r="I2479" s="30"/>
      <c r="J2479" s="30"/>
      <c r="K2479" s="30"/>
      <c r="L2479" s="30"/>
      <c r="M2479" s="32"/>
      <c r="N2479" s="33"/>
      <c r="O2479" s="33"/>
      <c r="R2479" s="40"/>
      <c r="S2479" s="40"/>
      <c r="T2479" s="40"/>
      <c r="U2479" s="40"/>
      <c r="V2479" s="40"/>
      <c r="W2479" s="40"/>
    </row>
    <row r="2480">
      <c r="F2480" s="30"/>
      <c r="G2480" s="30"/>
      <c r="H2480" s="30"/>
      <c r="I2480" s="30"/>
      <c r="J2480" s="30"/>
      <c r="K2480" s="30"/>
      <c r="L2480" s="30"/>
      <c r="M2480" s="32"/>
      <c r="N2480" s="33"/>
      <c r="O2480" s="33"/>
      <c r="R2480" s="40"/>
      <c r="S2480" s="40"/>
      <c r="T2480" s="40"/>
      <c r="U2480" s="40"/>
      <c r="V2480" s="40"/>
      <c r="W2480" s="40"/>
    </row>
    <row r="2481">
      <c r="F2481" s="30"/>
      <c r="G2481" s="30"/>
      <c r="H2481" s="30"/>
      <c r="I2481" s="30"/>
      <c r="J2481" s="30"/>
      <c r="K2481" s="30"/>
      <c r="L2481" s="30"/>
      <c r="M2481" s="32"/>
      <c r="N2481" s="33"/>
      <c r="O2481" s="33"/>
      <c r="R2481" s="40"/>
      <c r="S2481" s="40"/>
      <c r="T2481" s="40"/>
      <c r="U2481" s="40"/>
      <c r="V2481" s="40"/>
      <c r="W2481" s="40"/>
    </row>
    <row r="2482">
      <c r="F2482" s="30"/>
      <c r="G2482" s="30"/>
      <c r="H2482" s="30"/>
      <c r="I2482" s="30"/>
      <c r="J2482" s="30"/>
      <c r="K2482" s="30"/>
      <c r="L2482" s="30"/>
      <c r="M2482" s="32"/>
      <c r="N2482" s="33"/>
      <c r="O2482" s="33"/>
      <c r="R2482" s="40"/>
      <c r="S2482" s="40"/>
      <c r="T2482" s="40"/>
      <c r="U2482" s="40"/>
      <c r="V2482" s="40"/>
      <c r="W2482" s="40"/>
    </row>
    <row r="2483">
      <c r="F2483" s="30"/>
      <c r="G2483" s="30"/>
      <c r="H2483" s="30"/>
      <c r="I2483" s="30"/>
      <c r="J2483" s="30"/>
      <c r="K2483" s="30"/>
      <c r="L2483" s="30"/>
      <c r="M2483" s="32"/>
      <c r="N2483" s="33"/>
      <c r="O2483" s="33"/>
      <c r="R2483" s="40"/>
      <c r="S2483" s="40"/>
      <c r="T2483" s="40"/>
      <c r="U2483" s="40"/>
      <c r="V2483" s="40"/>
      <c r="W2483" s="40"/>
    </row>
    <row r="2484">
      <c r="F2484" s="30"/>
      <c r="G2484" s="30"/>
      <c r="H2484" s="30"/>
      <c r="I2484" s="30"/>
      <c r="J2484" s="30"/>
      <c r="K2484" s="30"/>
      <c r="L2484" s="30"/>
      <c r="M2484" s="32"/>
      <c r="N2484" s="33"/>
      <c r="O2484" s="33"/>
      <c r="R2484" s="40"/>
      <c r="S2484" s="40"/>
      <c r="T2484" s="40"/>
      <c r="U2484" s="40"/>
      <c r="V2484" s="40"/>
      <c r="W2484" s="40"/>
    </row>
    <row r="2485">
      <c r="F2485" s="30"/>
      <c r="G2485" s="30"/>
      <c r="H2485" s="30"/>
      <c r="I2485" s="30"/>
      <c r="J2485" s="30"/>
      <c r="K2485" s="30"/>
      <c r="L2485" s="30"/>
      <c r="M2485" s="32"/>
      <c r="N2485" s="33"/>
      <c r="O2485" s="33"/>
      <c r="R2485" s="40"/>
      <c r="S2485" s="40"/>
      <c r="T2485" s="40"/>
      <c r="U2485" s="40"/>
      <c r="V2485" s="40"/>
      <c r="W2485" s="40"/>
    </row>
    <row r="2486">
      <c r="F2486" s="30"/>
      <c r="G2486" s="30"/>
      <c r="H2486" s="30"/>
      <c r="I2486" s="30"/>
      <c r="J2486" s="30"/>
      <c r="K2486" s="30"/>
      <c r="L2486" s="30"/>
      <c r="M2486" s="32"/>
      <c r="N2486" s="33"/>
      <c r="O2486" s="33"/>
      <c r="R2486" s="40"/>
      <c r="S2486" s="40"/>
      <c r="T2486" s="40"/>
      <c r="U2486" s="40"/>
      <c r="V2486" s="40"/>
      <c r="W2486" s="40"/>
    </row>
    <row r="2487">
      <c r="F2487" s="30"/>
      <c r="G2487" s="30"/>
      <c r="H2487" s="30"/>
      <c r="I2487" s="30"/>
      <c r="J2487" s="30"/>
      <c r="K2487" s="30"/>
      <c r="L2487" s="30"/>
      <c r="M2487" s="32"/>
      <c r="N2487" s="33"/>
      <c r="O2487" s="33"/>
      <c r="R2487" s="40"/>
      <c r="S2487" s="40"/>
      <c r="T2487" s="40"/>
      <c r="U2487" s="40"/>
      <c r="V2487" s="40"/>
      <c r="W2487" s="40"/>
    </row>
    <row r="2488">
      <c r="F2488" s="30"/>
      <c r="G2488" s="30"/>
      <c r="H2488" s="30"/>
      <c r="I2488" s="30"/>
      <c r="J2488" s="30"/>
      <c r="K2488" s="30"/>
      <c r="L2488" s="30"/>
      <c r="M2488" s="32"/>
      <c r="N2488" s="33"/>
      <c r="O2488" s="33"/>
      <c r="R2488" s="40"/>
      <c r="S2488" s="40"/>
      <c r="T2488" s="40"/>
      <c r="U2488" s="40"/>
      <c r="V2488" s="40"/>
      <c r="W2488" s="40"/>
    </row>
    <row r="2489">
      <c r="F2489" s="30"/>
      <c r="G2489" s="30"/>
      <c r="H2489" s="30"/>
      <c r="I2489" s="30"/>
      <c r="J2489" s="30"/>
      <c r="K2489" s="30"/>
      <c r="L2489" s="30"/>
      <c r="M2489" s="32"/>
      <c r="N2489" s="33"/>
      <c r="O2489" s="33"/>
      <c r="R2489" s="40"/>
      <c r="S2489" s="40"/>
      <c r="T2489" s="40"/>
      <c r="U2489" s="40"/>
      <c r="V2489" s="40"/>
      <c r="W2489" s="40"/>
    </row>
    <row r="2490">
      <c r="F2490" s="30"/>
      <c r="G2490" s="30"/>
      <c r="H2490" s="30"/>
      <c r="I2490" s="30"/>
      <c r="J2490" s="30"/>
      <c r="K2490" s="30"/>
      <c r="L2490" s="30"/>
      <c r="M2490" s="32"/>
      <c r="N2490" s="33"/>
      <c r="O2490" s="58"/>
      <c r="R2490" s="40"/>
      <c r="S2490" s="40"/>
      <c r="T2490" s="40"/>
      <c r="U2490" s="40"/>
      <c r="V2490" s="40"/>
      <c r="W2490" s="40"/>
    </row>
    <row r="2491">
      <c r="F2491" s="30"/>
      <c r="G2491" s="30"/>
      <c r="H2491" s="30"/>
      <c r="I2491" s="30"/>
      <c r="J2491" s="30"/>
      <c r="K2491" s="30"/>
      <c r="L2491" s="30"/>
      <c r="M2491" s="32"/>
      <c r="N2491" s="33"/>
      <c r="O2491" s="64"/>
      <c r="R2491" s="40"/>
      <c r="S2491" s="40"/>
      <c r="T2491" s="40"/>
      <c r="U2491" s="40"/>
      <c r="V2491" s="40"/>
      <c r="W2491" s="40"/>
    </row>
    <row r="2492">
      <c r="F2492" s="30"/>
      <c r="G2492" s="30"/>
      <c r="H2492" s="30"/>
      <c r="I2492" s="30"/>
      <c r="J2492" s="30"/>
      <c r="K2492" s="30"/>
      <c r="L2492" s="30"/>
      <c r="M2492" s="32"/>
      <c r="N2492" s="33"/>
      <c r="O2492" s="33"/>
      <c r="R2492" s="40"/>
      <c r="S2492" s="40"/>
      <c r="T2492" s="40"/>
      <c r="U2492" s="40"/>
      <c r="V2492" s="40"/>
      <c r="W2492" s="40"/>
    </row>
    <row r="2493">
      <c r="F2493" s="30"/>
      <c r="G2493" s="30"/>
      <c r="H2493" s="30"/>
      <c r="I2493" s="30"/>
      <c r="J2493" s="30"/>
      <c r="K2493" s="30"/>
      <c r="L2493" s="30"/>
      <c r="M2493" s="32"/>
      <c r="N2493" s="33"/>
      <c r="O2493" s="33"/>
      <c r="R2493" s="40"/>
      <c r="S2493" s="40"/>
      <c r="T2493" s="40"/>
      <c r="U2493" s="40"/>
      <c r="V2493" s="40"/>
      <c r="W2493" s="40"/>
    </row>
    <row r="2494">
      <c r="F2494" s="30"/>
      <c r="G2494" s="30"/>
      <c r="H2494" s="30"/>
      <c r="I2494" s="30"/>
      <c r="J2494" s="30"/>
      <c r="K2494" s="30"/>
      <c r="L2494" s="30"/>
      <c r="M2494" s="32"/>
      <c r="N2494" s="33"/>
      <c r="O2494" s="33"/>
      <c r="R2494" s="40"/>
      <c r="S2494" s="40"/>
      <c r="T2494" s="40"/>
      <c r="U2494" s="40"/>
      <c r="V2494" s="40"/>
      <c r="W2494" s="40"/>
    </row>
    <row r="2495">
      <c r="F2495" s="30"/>
      <c r="G2495" s="30"/>
      <c r="H2495" s="30"/>
      <c r="I2495" s="30"/>
      <c r="J2495" s="30"/>
      <c r="K2495" s="30"/>
      <c r="L2495" s="30"/>
      <c r="M2495" s="32"/>
      <c r="N2495" s="33"/>
      <c r="O2495" s="33"/>
      <c r="R2495" s="40"/>
      <c r="S2495" s="40"/>
      <c r="T2495" s="40"/>
      <c r="U2495" s="40"/>
      <c r="V2495" s="40"/>
      <c r="W2495" s="40"/>
    </row>
    <row r="2496">
      <c r="F2496" s="30"/>
      <c r="G2496" s="30"/>
      <c r="H2496" s="30"/>
      <c r="I2496" s="30"/>
      <c r="J2496" s="30"/>
      <c r="K2496" s="30"/>
      <c r="L2496" s="30"/>
      <c r="M2496" s="32"/>
      <c r="N2496" s="33"/>
      <c r="O2496" s="33"/>
      <c r="R2496" s="40"/>
      <c r="S2496" s="40"/>
      <c r="T2496" s="40"/>
      <c r="U2496" s="40"/>
      <c r="V2496" s="40"/>
      <c r="W2496" s="40"/>
    </row>
    <row r="2497">
      <c r="F2497" s="30"/>
      <c r="G2497" s="30"/>
      <c r="H2497" s="30"/>
      <c r="I2497" s="30"/>
      <c r="J2497" s="30"/>
      <c r="K2497" s="30"/>
      <c r="L2497" s="30"/>
      <c r="M2497" s="32"/>
      <c r="N2497" s="33"/>
      <c r="O2497" s="64"/>
      <c r="R2497" s="40"/>
      <c r="S2497" s="40"/>
      <c r="T2497" s="40"/>
      <c r="U2497" s="40"/>
      <c r="V2497" s="40"/>
      <c r="W2497" s="40"/>
    </row>
    <row r="2498">
      <c r="F2498" s="30"/>
      <c r="G2498" s="30"/>
      <c r="H2498" s="30"/>
      <c r="I2498" s="30"/>
      <c r="J2498" s="30"/>
      <c r="K2498" s="30"/>
      <c r="L2498" s="30"/>
      <c r="M2498" s="32"/>
      <c r="N2498" s="33"/>
      <c r="O2498" s="33"/>
      <c r="R2498" s="40"/>
      <c r="S2498" s="40"/>
      <c r="T2498" s="40"/>
      <c r="U2498" s="40"/>
      <c r="V2498" s="40"/>
      <c r="W2498" s="40"/>
    </row>
    <row r="2499">
      <c r="F2499" s="30"/>
      <c r="G2499" s="30"/>
      <c r="H2499" s="30"/>
      <c r="I2499" s="30"/>
      <c r="J2499" s="30"/>
      <c r="K2499" s="30"/>
      <c r="L2499" s="30"/>
      <c r="M2499" s="32"/>
      <c r="N2499" s="33"/>
      <c r="O2499" s="33"/>
      <c r="R2499" s="40"/>
      <c r="S2499" s="40"/>
      <c r="T2499" s="40"/>
      <c r="U2499" s="40"/>
      <c r="V2499" s="40"/>
      <c r="W2499" s="40"/>
    </row>
    <row r="2500">
      <c r="F2500" s="30"/>
      <c r="G2500" s="30"/>
      <c r="H2500" s="30"/>
      <c r="I2500" s="30"/>
      <c r="J2500" s="30"/>
      <c r="K2500" s="30"/>
      <c r="L2500" s="30"/>
      <c r="M2500" s="32"/>
      <c r="N2500" s="33"/>
      <c r="O2500" s="33"/>
      <c r="R2500" s="40"/>
      <c r="S2500" s="40"/>
      <c r="T2500" s="40"/>
      <c r="U2500" s="40"/>
      <c r="V2500" s="40"/>
      <c r="W2500" s="40"/>
    </row>
    <row r="2501">
      <c r="F2501" s="30"/>
      <c r="G2501" s="30"/>
      <c r="H2501" s="30"/>
      <c r="I2501" s="30"/>
      <c r="J2501" s="30"/>
      <c r="K2501" s="30"/>
      <c r="L2501" s="30"/>
      <c r="M2501" s="32"/>
      <c r="N2501" s="33"/>
      <c r="O2501" s="33"/>
      <c r="R2501" s="40"/>
      <c r="S2501" s="40"/>
      <c r="T2501" s="40"/>
      <c r="U2501" s="40"/>
      <c r="V2501" s="40"/>
      <c r="W2501" s="40"/>
    </row>
    <row r="2502">
      <c r="F2502" s="30"/>
      <c r="G2502" s="30"/>
      <c r="H2502" s="30"/>
      <c r="I2502" s="30"/>
      <c r="J2502" s="30"/>
      <c r="K2502" s="30"/>
      <c r="L2502" s="30"/>
      <c r="M2502" s="32"/>
      <c r="N2502" s="33"/>
      <c r="O2502" s="64"/>
      <c r="R2502" s="40"/>
      <c r="S2502" s="40"/>
      <c r="T2502" s="40"/>
      <c r="U2502" s="40"/>
      <c r="V2502" s="40"/>
      <c r="W2502" s="40"/>
    </row>
    <row r="2503">
      <c r="F2503" s="30"/>
      <c r="G2503" s="30"/>
      <c r="H2503" s="30"/>
      <c r="I2503" s="30"/>
      <c r="J2503" s="30"/>
      <c r="K2503" s="30"/>
      <c r="L2503" s="30"/>
      <c r="M2503" s="32"/>
      <c r="N2503" s="33"/>
      <c r="O2503" s="33"/>
      <c r="R2503" s="40"/>
      <c r="S2503" s="40"/>
      <c r="T2503" s="40"/>
      <c r="U2503" s="40"/>
      <c r="V2503" s="40"/>
      <c r="W2503" s="40"/>
    </row>
    <row r="2504">
      <c r="F2504" s="30"/>
      <c r="G2504" s="30"/>
      <c r="H2504" s="30"/>
      <c r="I2504" s="30"/>
      <c r="J2504" s="30"/>
      <c r="K2504" s="30"/>
      <c r="L2504" s="30"/>
      <c r="M2504" s="32"/>
      <c r="N2504" s="33"/>
      <c r="O2504" s="33"/>
      <c r="R2504" s="40"/>
      <c r="S2504" s="40"/>
      <c r="T2504" s="40"/>
      <c r="U2504" s="40"/>
      <c r="V2504" s="40"/>
      <c r="W2504" s="40"/>
    </row>
    <row r="2505">
      <c r="F2505" s="30"/>
      <c r="G2505" s="30"/>
      <c r="H2505" s="30"/>
      <c r="I2505" s="30"/>
      <c r="J2505" s="30"/>
      <c r="K2505" s="30"/>
      <c r="L2505" s="30"/>
      <c r="M2505" s="32"/>
      <c r="N2505" s="33"/>
      <c r="O2505" s="33"/>
      <c r="R2505" s="40"/>
      <c r="S2505" s="40"/>
      <c r="T2505" s="40"/>
      <c r="U2505" s="40"/>
      <c r="V2505" s="40"/>
      <c r="W2505" s="40"/>
    </row>
    <row r="2506">
      <c r="F2506" s="30"/>
      <c r="G2506" s="30"/>
      <c r="H2506" s="30"/>
      <c r="I2506" s="30"/>
      <c r="J2506" s="30"/>
      <c r="K2506" s="30"/>
      <c r="L2506" s="30"/>
      <c r="M2506" s="32"/>
      <c r="N2506" s="33"/>
      <c r="O2506" s="58"/>
      <c r="R2506" s="40"/>
      <c r="S2506" s="40"/>
      <c r="T2506" s="40"/>
      <c r="U2506" s="40"/>
      <c r="V2506" s="40"/>
      <c r="W2506" s="40"/>
    </row>
    <row r="2507">
      <c r="F2507" s="30"/>
      <c r="G2507" s="30"/>
      <c r="H2507" s="30"/>
      <c r="I2507" s="30"/>
      <c r="J2507" s="30"/>
      <c r="K2507" s="30"/>
      <c r="L2507" s="30"/>
      <c r="M2507" s="32"/>
      <c r="N2507" s="33"/>
      <c r="O2507" s="33"/>
      <c r="R2507" s="40"/>
      <c r="S2507" s="40"/>
      <c r="T2507" s="40"/>
      <c r="U2507" s="40"/>
      <c r="V2507" s="40"/>
      <c r="W2507" s="40"/>
    </row>
    <row r="2508">
      <c r="F2508" s="30"/>
      <c r="G2508" s="30"/>
      <c r="H2508" s="30"/>
      <c r="I2508" s="30"/>
      <c r="J2508" s="30"/>
      <c r="K2508" s="30"/>
      <c r="L2508" s="30"/>
      <c r="M2508" s="32"/>
      <c r="N2508" s="33"/>
      <c r="O2508" s="33"/>
      <c r="R2508" s="40"/>
      <c r="S2508" s="40"/>
      <c r="T2508" s="40"/>
      <c r="U2508" s="40"/>
      <c r="V2508" s="40"/>
      <c r="W2508" s="40"/>
    </row>
    <row r="2509">
      <c r="F2509" s="30"/>
      <c r="G2509" s="30"/>
      <c r="H2509" s="30"/>
      <c r="I2509" s="30"/>
      <c r="J2509" s="30"/>
      <c r="K2509" s="30"/>
      <c r="L2509" s="30"/>
      <c r="M2509" s="32"/>
      <c r="N2509" s="33"/>
      <c r="O2509" s="33"/>
      <c r="R2509" s="40"/>
      <c r="S2509" s="40"/>
      <c r="T2509" s="40"/>
      <c r="U2509" s="40"/>
      <c r="V2509" s="40"/>
      <c r="W2509" s="40"/>
    </row>
    <row r="2510">
      <c r="F2510" s="30"/>
      <c r="G2510" s="30"/>
      <c r="H2510" s="30"/>
      <c r="I2510" s="30"/>
      <c r="J2510" s="30"/>
      <c r="K2510" s="30"/>
      <c r="L2510" s="30"/>
      <c r="M2510" s="32"/>
      <c r="N2510" s="33"/>
      <c r="O2510" s="33"/>
      <c r="R2510" s="40"/>
      <c r="S2510" s="40"/>
      <c r="T2510" s="40"/>
      <c r="U2510" s="40"/>
      <c r="V2510" s="40"/>
      <c r="W2510" s="40"/>
    </row>
    <row r="2511">
      <c r="F2511" s="30"/>
      <c r="G2511" s="30"/>
      <c r="H2511" s="30"/>
      <c r="I2511" s="30"/>
      <c r="J2511" s="30"/>
      <c r="K2511" s="30"/>
      <c r="L2511" s="30"/>
      <c r="M2511" s="32"/>
      <c r="N2511" s="33"/>
      <c r="O2511" s="33"/>
      <c r="R2511" s="40"/>
      <c r="S2511" s="40"/>
      <c r="T2511" s="40"/>
      <c r="U2511" s="40"/>
      <c r="V2511" s="40"/>
      <c r="W2511" s="40"/>
    </row>
    <row r="2512">
      <c r="F2512" s="30"/>
      <c r="G2512" s="30"/>
      <c r="H2512" s="30"/>
      <c r="I2512" s="30"/>
      <c r="J2512" s="30"/>
      <c r="K2512" s="30"/>
      <c r="L2512" s="30"/>
      <c r="M2512" s="32"/>
      <c r="N2512" s="33"/>
      <c r="O2512" s="33"/>
      <c r="R2512" s="40"/>
      <c r="S2512" s="40"/>
      <c r="T2512" s="40"/>
      <c r="U2512" s="40"/>
      <c r="V2512" s="40"/>
      <c r="W2512" s="40"/>
    </row>
    <row r="2513">
      <c r="F2513" s="30"/>
      <c r="G2513" s="30"/>
      <c r="H2513" s="30"/>
      <c r="I2513" s="30"/>
      <c r="J2513" s="30"/>
      <c r="K2513" s="30"/>
      <c r="L2513" s="30"/>
      <c r="M2513" s="32"/>
      <c r="N2513" s="33"/>
      <c r="O2513" s="33"/>
      <c r="R2513" s="40"/>
      <c r="S2513" s="40"/>
      <c r="T2513" s="40"/>
      <c r="U2513" s="40"/>
      <c r="V2513" s="40"/>
      <c r="W2513" s="40"/>
    </row>
    <row r="2514">
      <c r="F2514" s="30"/>
      <c r="G2514" s="30"/>
      <c r="H2514" s="30"/>
      <c r="I2514" s="30"/>
      <c r="J2514" s="30"/>
      <c r="K2514" s="30"/>
      <c r="L2514" s="30"/>
      <c r="M2514" s="32"/>
      <c r="N2514" s="33"/>
      <c r="O2514" s="33"/>
      <c r="R2514" s="40"/>
      <c r="S2514" s="40"/>
      <c r="T2514" s="40"/>
      <c r="U2514" s="40"/>
      <c r="V2514" s="40"/>
      <c r="W2514" s="40"/>
    </row>
    <row r="2515">
      <c r="F2515" s="30"/>
      <c r="G2515" s="30"/>
      <c r="H2515" s="30"/>
      <c r="I2515" s="30"/>
      <c r="J2515" s="30"/>
      <c r="K2515" s="30"/>
      <c r="L2515" s="30"/>
      <c r="M2515" s="32"/>
      <c r="N2515" s="33"/>
      <c r="O2515" s="58"/>
      <c r="R2515" s="40"/>
      <c r="S2515" s="40"/>
      <c r="T2515" s="40"/>
      <c r="U2515" s="40"/>
      <c r="V2515" s="40"/>
      <c r="W2515" s="40"/>
    </row>
    <row r="2516">
      <c r="F2516" s="30"/>
      <c r="G2516" s="30"/>
      <c r="H2516" s="30"/>
      <c r="I2516" s="30"/>
      <c r="J2516" s="30"/>
      <c r="K2516" s="30"/>
      <c r="L2516" s="30"/>
      <c r="M2516" s="32"/>
      <c r="N2516" s="33"/>
      <c r="O2516" s="33"/>
      <c r="R2516" s="40"/>
      <c r="S2516" s="40"/>
      <c r="T2516" s="40"/>
      <c r="U2516" s="40"/>
      <c r="V2516" s="40"/>
      <c r="W2516" s="40"/>
    </row>
    <row r="2517">
      <c r="F2517" s="30"/>
      <c r="G2517" s="30"/>
      <c r="H2517" s="30"/>
      <c r="I2517" s="30"/>
      <c r="J2517" s="30"/>
      <c r="K2517" s="30"/>
      <c r="L2517" s="30"/>
      <c r="M2517" s="32"/>
      <c r="N2517" s="33"/>
      <c r="O2517" s="33"/>
      <c r="R2517" s="40"/>
      <c r="S2517" s="40"/>
      <c r="T2517" s="40"/>
      <c r="U2517" s="40"/>
      <c r="V2517" s="40"/>
      <c r="W2517" s="40"/>
    </row>
    <row r="2518">
      <c r="F2518" s="30"/>
      <c r="G2518" s="30"/>
      <c r="H2518" s="30"/>
      <c r="I2518" s="30"/>
      <c r="J2518" s="30"/>
      <c r="K2518" s="30"/>
      <c r="L2518" s="30"/>
      <c r="M2518" s="32"/>
      <c r="N2518" s="33"/>
      <c r="O2518" s="33"/>
      <c r="R2518" s="40"/>
      <c r="S2518" s="40"/>
      <c r="T2518" s="40"/>
      <c r="U2518" s="40"/>
      <c r="V2518" s="40"/>
      <c r="W2518" s="40"/>
    </row>
    <row r="2519">
      <c r="F2519" s="30"/>
      <c r="G2519" s="30"/>
      <c r="H2519" s="30"/>
      <c r="I2519" s="30"/>
      <c r="J2519" s="30"/>
      <c r="K2519" s="30"/>
      <c r="L2519" s="30"/>
      <c r="M2519" s="32"/>
      <c r="N2519" s="33"/>
      <c r="O2519" s="33"/>
      <c r="R2519" s="40"/>
      <c r="S2519" s="40"/>
      <c r="T2519" s="40"/>
      <c r="U2519" s="40"/>
      <c r="V2519" s="40"/>
      <c r="W2519" s="40"/>
    </row>
    <row r="2520">
      <c r="F2520" s="30"/>
      <c r="G2520" s="30"/>
      <c r="H2520" s="30"/>
      <c r="I2520" s="30"/>
      <c r="J2520" s="30"/>
      <c r="K2520" s="30"/>
      <c r="L2520" s="30"/>
      <c r="M2520" s="32"/>
      <c r="N2520" s="33"/>
      <c r="O2520" s="33"/>
      <c r="R2520" s="40"/>
      <c r="S2520" s="40"/>
      <c r="T2520" s="40"/>
      <c r="U2520" s="40"/>
      <c r="V2520" s="40"/>
      <c r="W2520" s="40"/>
    </row>
    <row r="2521">
      <c r="F2521" s="30"/>
      <c r="G2521" s="30"/>
      <c r="H2521" s="30"/>
      <c r="I2521" s="30"/>
      <c r="J2521" s="30"/>
      <c r="K2521" s="30"/>
      <c r="L2521" s="30"/>
      <c r="M2521" s="32"/>
      <c r="N2521" s="33"/>
      <c r="O2521" s="33"/>
      <c r="R2521" s="40"/>
      <c r="S2521" s="40"/>
      <c r="T2521" s="40"/>
      <c r="U2521" s="40"/>
      <c r="V2521" s="40"/>
      <c r="W2521" s="40"/>
    </row>
    <row r="2522">
      <c r="F2522" s="30"/>
      <c r="G2522" s="30"/>
      <c r="H2522" s="30"/>
      <c r="I2522" s="30"/>
      <c r="J2522" s="30"/>
      <c r="K2522" s="30"/>
      <c r="L2522" s="30"/>
      <c r="M2522" s="32"/>
      <c r="N2522" s="33"/>
      <c r="O2522" s="33"/>
      <c r="R2522" s="40"/>
      <c r="S2522" s="40"/>
      <c r="T2522" s="40"/>
      <c r="U2522" s="40"/>
      <c r="V2522" s="40"/>
      <c r="W2522" s="40"/>
    </row>
    <row r="2523">
      <c r="F2523" s="30"/>
      <c r="G2523" s="30"/>
      <c r="H2523" s="30"/>
      <c r="I2523" s="30"/>
      <c r="J2523" s="30"/>
      <c r="K2523" s="30"/>
      <c r="L2523" s="30"/>
      <c r="M2523" s="32"/>
      <c r="N2523" s="33"/>
      <c r="O2523" s="33"/>
      <c r="R2523" s="40"/>
      <c r="S2523" s="40"/>
      <c r="T2523" s="40"/>
      <c r="U2523" s="40"/>
      <c r="V2523" s="40"/>
      <c r="W2523" s="40"/>
    </row>
    <row r="2524">
      <c r="F2524" s="30"/>
      <c r="G2524" s="30"/>
      <c r="H2524" s="30"/>
      <c r="I2524" s="30"/>
      <c r="J2524" s="30"/>
      <c r="K2524" s="30"/>
      <c r="L2524" s="30"/>
      <c r="M2524" s="32"/>
      <c r="N2524" s="33"/>
      <c r="O2524" s="33"/>
      <c r="R2524" s="40"/>
      <c r="S2524" s="40"/>
      <c r="T2524" s="40"/>
      <c r="U2524" s="40"/>
      <c r="V2524" s="40"/>
      <c r="W2524" s="40"/>
    </row>
    <row r="2525">
      <c r="F2525" s="30"/>
      <c r="G2525" s="30"/>
      <c r="H2525" s="30"/>
      <c r="I2525" s="30"/>
      <c r="J2525" s="30"/>
      <c r="K2525" s="30"/>
      <c r="L2525" s="30"/>
      <c r="M2525" s="32"/>
      <c r="N2525" s="33"/>
      <c r="O2525" s="33"/>
      <c r="R2525" s="40"/>
      <c r="S2525" s="40"/>
      <c r="T2525" s="40"/>
      <c r="U2525" s="40"/>
      <c r="V2525" s="40"/>
      <c r="W2525" s="40"/>
    </row>
    <row r="2526">
      <c r="F2526" s="30"/>
      <c r="G2526" s="30"/>
      <c r="H2526" s="30"/>
      <c r="I2526" s="30"/>
      <c r="J2526" s="30"/>
      <c r="K2526" s="30"/>
      <c r="L2526" s="30"/>
      <c r="M2526" s="32"/>
      <c r="N2526" s="33"/>
      <c r="O2526" s="33"/>
      <c r="R2526" s="40"/>
      <c r="S2526" s="40"/>
      <c r="T2526" s="40"/>
      <c r="U2526" s="40"/>
      <c r="V2526" s="40"/>
      <c r="W2526" s="40"/>
    </row>
    <row r="2527">
      <c r="F2527" s="30"/>
      <c r="G2527" s="30"/>
      <c r="H2527" s="30"/>
      <c r="I2527" s="30"/>
      <c r="J2527" s="30"/>
      <c r="K2527" s="30"/>
      <c r="L2527" s="30"/>
      <c r="M2527" s="32"/>
      <c r="N2527" s="33"/>
      <c r="O2527" s="33"/>
      <c r="R2527" s="40"/>
      <c r="S2527" s="40"/>
      <c r="T2527" s="40"/>
      <c r="U2527" s="40"/>
      <c r="V2527" s="40"/>
      <c r="W2527" s="40"/>
    </row>
    <row r="2528">
      <c r="F2528" s="30"/>
      <c r="G2528" s="30"/>
      <c r="H2528" s="30"/>
      <c r="I2528" s="30"/>
      <c r="J2528" s="30"/>
      <c r="K2528" s="30"/>
      <c r="L2528" s="30"/>
      <c r="M2528" s="32"/>
      <c r="N2528" s="33"/>
      <c r="O2528" s="33"/>
      <c r="R2528" s="40"/>
      <c r="S2528" s="40"/>
      <c r="T2528" s="40"/>
      <c r="U2528" s="40"/>
      <c r="V2528" s="40"/>
      <c r="W2528" s="40"/>
    </row>
    <row r="2529">
      <c r="F2529" s="30"/>
      <c r="G2529" s="30"/>
      <c r="H2529" s="30"/>
      <c r="I2529" s="30"/>
      <c r="J2529" s="30"/>
      <c r="K2529" s="30"/>
      <c r="L2529" s="30"/>
      <c r="M2529" s="32"/>
      <c r="N2529" s="33"/>
      <c r="O2529" s="33"/>
      <c r="R2529" s="40"/>
      <c r="S2529" s="40"/>
      <c r="T2529" s="40"/>
      <c r="U2529" s="40"/>
      <c r="V2529" s="40"/>
      <c r="W2529" s="40"/>
    </row>
    <row r="2530">
      <c r="F2530" s="30"/>
      <c r="G2530" s="30"/>
      <c r="H2530" s="30"/>
      <c r="I2530" s="30"/>
      <c r="J2530" s="30"/>
      <c r="K2530" s="30"/>
      <c r="L2530" s="30"/>
      <c r="M2530" s="32"/>
      <c r="N2530" s="33"/>
      <c r="O2530" s="33"/>
      <c r="R2530" s="40"/>
      <c r="S2530" s="40"/>
      <c r="T2530" s="40"/>
      <c r="U2530" s="40"/>
      <c r="V2530" s="40"/>
      <c r="W2530" s="40"/>
    </row>
    <row r="2531">
      <c r="F2531" s="30"/>
      <c r="G2531" s="30"/>
      <c r="H2531" s="30"/>
      <c r="I2531" s="30"/>
      <c r="J2531" s="30"/>
      <c r="K2531" s="30"/>
      <c r="L2531" s="30"/>
      <c r="M2531" s="32"/>
      <c r="N2531" s="33"/>
      <c r="O2531" s="33"/>
      <c r="R2531" s="40"/>
      <c r="S2531" s="40"/>
      <c r="T2531" s="40"/>
      <c r="U2531" s="40"/>
      <c r="V2531" s="40"/>
      <c r="W2531" s="40"/>
    </row>
    <row r="2532">
      <c r="F2532" s="30"/>
      <c r="G2532" s="30"/>
      <c r="H2532" s="30"/>
      <c r="I2532" s="30"/>
      <c r="J2532" s="30"/>
      <c r="K2532" s="30"/>
      <c r="L2532" s="30"/>
      <c r="M2532" s="32"/>
      <c r="N2532" s="33"/>
      <c r="O2532" s="33"/>
      <c r="R2532" s="40"/>
      <c r="S2532" s="40"/>
      <c r="T2532" s="40"/>
      <c r="U2532" s="40"/>
      <c r="V2532" s="40"/>
      <c r="W2532" s="40"/>
    </row>
    <row r="2533">
      <c r="F2533" s="30"/>
      <c r="G2533" s="30"/>
      <c r="H2533" s="30"/>
      <c r="I2533" s="30"/>
      <c r="J2533" s="30"/>
      <c r="K2533" s="30"/>
      <c r="L2533" s="30"/>
      <c r="M2533" s="32"/>
      <c r="N2533" s="33"/>
      <c r="O2533" s="33"/>
      <c r="R2533" s="40"/>
      <c r="S2533" s="40"/>
      <c r="T2533" s="40"/>
      <c r="U2533" s="40"/>
      <c r="V2533" s="40"/>
      <c r="W2533" s="40"/>
    </row>
    <row r="2534">
      <c r="F2534" s="30"/>
      <c r="G2534" s="30"/>
      <c r="H2534" s="30"/>
      <c r="I2534" s="30"/>
      <c r="J2534" s="30"/>
      <c r="K2534" s="30"/>
      <c r="L2534" s="30"/>
      <c r="M2534" s="32"/>
      <c r="N2534" s="33"/>
      <c r="O2534" s="58"/>
      <c r="R2534" s="40"/>
      <c r="S2534" s="40"/>
      <c r="T2534" s="40"/>
      <c r="U2534" s="40"/>
      <c r="V2534" s="40"/>
      <c r="W2534" s="40"/>
    </row>
    <row r="2535">
      <c r="F2535" s="30"/>
      <c r="G2535" s="30"/>
      <c r="H2535" s="30"/>
      <c r="I2535" s="30"/>
      <c r="J2535" s="30"/>
      <c r="K2535" s="30"/>
      <c r="L2535" s="30"/>
      <c r="M2535" s="32"/>
      <c r="N2535" s="33"/>
      <c r="O2535" s="64"/>
      <c r="R2535" s="40"/>
      <c r="S2535" s="40"/>
      <c r="T2535" s="40"/>
      <c r="U2535" s="40"/>
      <c r="V2535" s="40"/>
      <c r="W2535" s="40"/>
    </row>
    <row r="2536">
      <c r="F2536" s="30"/>
      <c r="G2536" s="30"/>
      <c r="H2536" s="30"/>
      <c r="I2536" s="30"/>
      <c r="J2536" s="30"/>
      <c r="K2536" s="30"/>
      <c r="L2536" s="30"/>
      <c r="M2536" s="32"/>
      <c r="N2536" s="33"/>
      <c r="O2536" s="33"/>
      <c r="R2536" s="40"/>
      <c r="S2536" s="40"/>
      <c r="T2536" s="40"/>
      <c r="U2536" s="40"/>
      <c r="V2536" s="40"/>
      <c r="W2536" s="40"/>
    </row>
    <row r="2537">
      <c r="F2537" s="30"/>
      <c r="G2537" s="30"/>
      <c r="H2537" s="30"/>
      <c r="I2537" s="30"/>
      <c r="J2537" s="30"/>
      <c r="K2537" s="30"/>
      <c r="L2537" s="30"/>
      <c r="M2537" s="32"/>
      <c r="N2537" s="33"/>
      <c r="O2537" s="33"/>
      <c r="R2537" s="40"/>
      <c r="S2537" s="40"/>
      <c r="T2537" s="40"/>
      <c r="U2537" s="40"/>
      <c r="V2537" s="40"/>
      <c r="W2537" s="40"/>
    </row>
    <row r="2538">
      <c r="F2538" s="30"/>
      <c r="G2538" s="30"/>
      <c r="H2538" s="30"/>
      <c r="I2538" s="30"/>
      <c r="J2538" s="30"/>
      <c r="K2538" s="30"/>
      <c r="L2538" s="30"/>
      <c r="M2538" s="32"/>
      <c r="N2538" s="33"/>
      <c r="O2538" s="64"/>
      <c r="R2538" s="40"/>
      <c r="S2538" s="40"/>
      <c r="T2538" s="40"/>
      <c r="U2538" s="40"/>
      <c r="V2538" s="40"/>
      <c r="W2538" s="40"/>
    </row>
    <row r="2539">
      <c r="F2539" s="30"/>
      <c r="G2539" s="30"/>
      <c r="H2539" s="30"/>
      <c r="I2539" s="30"/>
      <c r="J2539" s="30"/>
      <c r="K2539" s="30"/>
      <c r="L2539" s="30"/>
      <c r="M2539" s="32"/>
      <c r="N2539" s="33"/>
      <c r="O2539" s="33"/>
      <c r="R2539" s="40"/>
      <c r="S2539" s="40"/>
      <c r="T2539" s="40"/>
      <c r="U2539" s="40"/>
      <c r="V2539" s="40"/>
      <c r="W2539" s="40"/>
    </row>
    <row r="2540">
      <c r="F2540" s="30"/>
      <c r="G2540" s="30"/>
      <c r="H2540" s="30"/>
      <c r="I2540" s="30"/>
      <c r="J2540" s="30"/>
      <c r="K2540" s="30"/>
      <c r="L2540" s="30"/>
      <c r="M2540" s="32"/>
      <c r="N2540" s="33"/>
      <c r="O2540" s="33"/>
      <c r="R2540" s="40"/>
      <c r="S2540" s="40"/>
      <c r="T2540" s="40"/>
      <c r="U2540" s="40"/>
      <c r="V2540" s="40"/>
      <c r="W2540" s="40"/>
    </row>
    <row r="2541">
      <c r="F2541" s="30"/>
      <c r="G2541" s="30"/>
      <c r="H2541" s="30"/>
      <c r="I2541" s="30"/>
      <c r="J2541" s="30"/>
      <c r="K2541" s="30"/>
      <c r="L2541" s="30"/>
      <c r="M2541" s="32"/>
      <c r="N2541" s="33"/>
      <c r="O2541" s="33"/>
      <c r="R2541" s="40"/>
      <c r="S2541" s="40"/>
      <c r="T2541" s="40"/>
      <c r="U2541" s="40"/>
      <c r="V2541" s="40"/>
      <c r="W2541" s="40"/>
    </row>
    <row r="2542">
      <c r="F2542" s="30"/>
      <c r="G2542" s="30"/>
      <c r="H2542" s="30"/>
      <c r="I2542" s="30"/>
      <c r="J2542" s="30"/>
      <c r="K2542" s="30"/>
      <c r="L2542" s="30"/>
      <c r="M2542" s="32"/>
      <c r="N2542" s="33"/>
      <c r="O2542" s="33"/>
      <c r="R2542" s="40"/>
      <c r="S2542" s="40"/>
      <c r="T2542" s="40"/>
      <c r="U2542" s="40"/>
      <c r="V2542" s="40"/>
      <c r="W2542" s="40"/>
    </row>
    <row r="2543">
      <c r="F2543" s="30"/>
      <c r="G2543" s="30"/>
      <c r="H2543" s="30"/>
      <c r="I2543" s="30"/>
      <c r="J2543" s="30"/>
      <c r="K2543" s="30"/>
      <c r="L2543" s="30"/>
      <c r="M2543" s="32"/>
      <c r="N2543" s="33"/>
      <c r="O2543" s="58"/>
      <c r="R2543" s="40"/>
      <c r="S2543" s="40"/>
      <c r="T2543" s="40"/>
      <c r="U2543" s="40"/>
      <c r="V2543" s="40"/>
      <c r="W2543" s="40"/>
    </row>
    <row r="2544">
      <c r="F2544" s="30"/>
      <c r="G2544" s="30"/>
      <c r="H2544" s="30"/>
      <c r="I2544" s="30"/>
      <c r="J2544" s="30"/>
      <c r="K2544" s="30"/>
      <c r="L2544" s="30"/>
      <c r="M2544" s="32"/>
      <c r="N2544" s="33"/>
      <c r="O2544" s="33"/>
      <c r="R2544" s="40"/>
      <c r="S2544" s="40"/>
      <c r="T2544" s="40"/>
      <c r="U2544" s="40"/>
      <c r="V2544" s="40"/>
      <c r="W2544" s="40"/>
    </row>
    <row r="2545">
      <c r="F2545" s="30"/>
      <c r="G2545" s="30"/>
      <c r="H2545" s="30"/>
      <c r="I2545" s="30"/>
      <c r="J2545" s="30"/>
      <c r="K2545" s="30"/>
      <c r="L2545" s="30"/>
      <c r="M2545" s="32"/>
      <c r="N2545" s="33"/>
      <c r="O2545" s="33"/>
      <c r="R2545" s="40"/>
      <c r="S2545" s="40"/>
      <c r="T2545" s="40"/>
      <c r="U2545" s="40"/>
      <c r="V2545" s="40"/>
      <c r="W2545" s="40"/>
    </row>
    <row r="2546">
      <c r="F2546" s="30"/>
      <c r="G2546" s="30"/>
      <c r="H2546" s="30"/>
      <c r="I2546" s="30"/>
      <c r="J2546" s="30"/>
      <c r="K2546" s="30"/>
      <c r="L2546" s="30"/>
      <c r="M2546" s="32"/>
      <c r="N2546" s="33"/>
      <c r="O2546" s="33"/>
      <c r="R2546" s="40"/>
      <c r="S2546" s="40"/>
      <c r="T2546" s="40"/>
      <c r="U2546" s="40"/>
      <c r="V2546" s="40"/>
      <c r="W2546" s="40"/>
    </row>
    <row r="2547">
      <c r="F2547" s="30"/>
      <c r="G2547" s="30"/>
      <c r="H2547" s="30"/>
      <c r="I2547" s="30"/>
      <c r="J2547" s="30"/>
      <c r="K2547" s="30"/>
      <c r="L2547" s="30"/>
      <c r="M2547" s="32"/>
      <c r="N2547" s="33"/>
      <c r="O2547" s="64"/>
      <c r="R2547" s="40"/>
      <c r="S2547" s="40"/>
      <c r="T2547" s="40"/>
      <c r="U2547" s="40"/>
      <c r="V2547" s="40"/>
      <c r="W2547" s="40"/>
    </row>
    <row r="2548">
      <c r="F2548" s="30"/>
      <c r="G2548" s="30"/>
      <c r="H2548" s="30"/>
      <c r="I2548" s="30"/>
      <c r="J2548" s="30"/>
      <c r="K2548" s="30"/>
      <c r="L2548" s="30"/>
      <c r="M2548" s="32"/>
      <c r="N2548" s="33"/>
      <c r="O2548" s="33"/>
      <c r="R2548" s="40"/>
      <c r="S2548" s="40"/>
      <c r="T2548" s="40"/>
      <c r="U2548" s="40"/>
      <c r="V2548" s="40"/>
      <c r="W2548" s="40"/>
    </row>
    <row r="2549">
      <c r="F2549" s="30"/>
      <c r="G2549" s="30"/>
      <c r="H2549" s="30"/>
      <c r="I2549" s="30"/>
      <c r="J2549" s="30"/>
      <c r="K2549" s="30"/>
      <c r="L2549" s="30"/>
      <c r="M2549" s="32"/>
      <c r="N2549" s="33"/>
      <c r="O2549" s="33"/>
      <c r="R2549" s="40"/>
      <c r="S2549" s="40"/>
      <c r="T2549" s="40"/>
      <c r="U2549" s="40"/>
      <c r="V2549" s="40"/>
      <c r="W2549" s="40"/>
    </row>
    <row r="2550">
      <c r="F2550" s="30"/>
      <c r="G2550" s="30"/>
      <c r="H2550" s="30"/>
      <c r="I2550" s="30"/>
      <c r="J2550" s="30"/>
      <c r="K2550" s="30"/>
      <c r="L2550" s="30"/>
      <c r="M2550" s="32"/>
      <c r="N2550" s="33"/>
      <c r="O2550" s="33"/>
      <c r="R2550" s="40"/>
      <c r="S2550" s="40"/>
      <c r="T2550" s="40"/>
      <c r="U2550" s="40"/>
      <c r="V2550" s="40"/>
      <c r="W2550" s="40"/>
    </row>
    <row r="2551">
      <c r="F2551" s="30"/>
      <c r="G2551" s="30"/>
      <c r="H2551" s="30"/>
      <c r="I2551" s="30"/>
      <c r="J2551" s="30"/>
      <c r="K2551" s="30"/>
      <c r="L2551" s="30"/>
      <c r="M2551" s="32"/>
      <c r="N2551" s="33"/>
      <c r="O2551" s="58"/>
      <c r="R2551" s="40"/>
      <c r="S2551" s="40"/>
      <c r="T2551" s="40"/>
      <c r="U2551" s="40"/>
      <c r="V2551" s="40"/>
      <c r="W2551" s="40"/>
    </row>
    <row r="2552">
      <c r="F2552" s="30"/>
      <c r="G2552" s="30"/>
      <c r="H2552" s="30"/>
      <c r="I2552" s="30"/>
      <c r="J2552" s="30"/>
      <c r="K2552" s="30"/>
      <c r="L2552" s="30"/>
      <c r="M2552" s="32"/>
      <c r="N2552" s="33"/>
      <c r="O2552" s="33"/>
      <c r="R2552" s="40"/>
      <c r="S2552" s="40"/>
      <c r="T2552" s="40"/>
      <c r="U2552" s="40"/>
      <c r="V2552" s="40"/>
      <c r="W2552" s="40"/>
    </row>
    <row r="2553">
      <c r="F2553" s="30"/>
      <c r="G2553" s="30"/>
      <c r="H2553" s="30"/>
      <c r="I2553" s="30"/>
      <c r="J2553" s="30"/>
      <c r="K2553" s="30"/>
      <c r="L2553" s="30"/>
      <c r="M2553" s="32"/>
      <c r="N2553" s="33"/>
      <c r="O2553" s="33"/>
      <c r="R2553" s="40"/>
      <c r="S2553" s="40"/>
      <c r="T2553" s="40"/>
      <c r="U2553" s="40"/>
      <c r="V2553" s="40"/>
      <c r="W2553" s="40"/>
    </row>
    <row r="2554">
      <c r="F2554" s="30"/>
      <c r="G2554" s="30"/>
      <c r="H2554" s="30"/>
      <c r="I2554" s="30"/>
      <c r="J2554" s="30"/>
      <c r="K2554" s="30"/>
      <c r="L2554" s="30"/>
      <c r="M2554" s="32"/>
      <c r="N2554" s="33"/>
      <c r="O2554" s="33"/>
      <c r="R2554" s="40"/>
      <c r="S2554" s="40"/>
      <c r="T2554" s="40"/>
      <c r="U2554" s="40"/>
      <c r="V2554" s="40"/>
      <c r="W2554" s="40"/>
    </row>
    <row r="2555">
      <c r="F2555" s="30"/>
      <c r="G2555" s="30"/>
      <c r="H2555" s="30"/>
      <c r="I2555" s="30"/>
      <c r="J2555" s="30"/>
      <c r="K2555" s="30"/>
      <c r="L2555" s="30"/>
      <c r="M2555" s="32"/>
      <c r="N2555" s="33"/>
      <c r="O2555" s="33"/>
      <c r="R2555" s="40"/>
      <c r="S2555" s="40"/>
      <c r="T2555" s="40"/>
      <c r="U2555" s="40"/>
      <c r="V2555" s="40"/>
      <c r="W2555" s="40"/>
    </row>
    <row r="2556">
      <c r="F2556" s="30"/>
      <c r="G2556" s="30"/>
      <c r="H2556" s="30"/>
      <c r="I2556" s="30"/>
      <c r="J2556" s="30"/>
      <c r="K2556" s="30"/>
      <c r="L2556" s="30"/>
      <c r="M2556" s="32"/>
      <c r="N2556" s="33"/>
      <c r="O2556" s="58"/>
      <c r="R2556" s="40"/>
      <c r="S2556" s="40"/>
      <c r="T2556" s="40"/>
      <c r="U2556" s="40"/>
      <c r="V2556" s="40"/>
      <c r="W2556" s="40"/>
    </row>
    <row r="2557">
      <c r="F2557" s="30"/>
      <c r="G2557" s="30"/>
      <c r="H2557" s="30"/>
      <c r="I2557" s="30"/>
      <c r="J2557" s="30"/>
      <c r="K2557" s="30"/>
      <c r="L2557" s="30"/>
      <c r="M2557" s="32"/>
      <c r="N2557" s="33"/>
      <c r="O2557" s="33"/>
      <c r="R2557" s="40"/>
      <c r="S2557" s="40"/>
      <c r="T2557" s="40"/>
      <c r="U2557" s="40"/>
      <c r="V2557" s="40"/>
      <c r="W2557" s="40"/>
    </row>
    <row r="2558">
      <c r="F2558" s="30"/>
      <c r="G2558" s="30"/>
      <c r="H2558" s="30"/>
      <c r="I2558" s="30"/>
      <c r="J2558" s="30"/>
      <c r="K2558" s="30"/>
      <c r="L2558" s="30"/>
      <c r="M2558" s="32"/>
      <c r="N2558" s="33"/>
      <c r="O2558" s="33"/>
      <c r="R2558" s="40"/>
      <c r="S2558" s="40"/>
      <c r="T2558" s="40"/>
      <c r="U2558" s="40"/>
      <c r="V2558" s="40"/>
      <c r="W2558" s="40"/>
    </row>
    <row r="2559">
      <c r="F2559" s="30"/>
      <c r="G2559" s="30"/>
      <c r="H2559" s="30"/>
      <c r="I2559" s="30"/>
      <c r="J2559" s="30"/>
      <c r="K2559" s="30"/>
      <c r="L2559" s="30"/>
      <c r="M2559" s="32"/>
      <c r="N2559" s="33"/>
      <c r="O2559" s="33"/>
      <c r="R2559" s="40"/>
      <c r="S2559" s="40"/>
      <c r="T2559" s="40"/>
      <c r="U2559" s="40"/>
      <c r="V2559" s="40"/>
      <c r="W2559" s="40"/>
    </row>
    <row r="2560">
      <c r="F2560" s="30"/>
      <c r="G2560" s="30"/>
      <c r="H2560" s="30"/>
      <c r="I2560" s="30"/>
      <c r="J2560" s="30"/>
      <c r="K2560" s="30"/>
      <c r="L2560" s="30"/>
      <c r="M2560" s="32"/>
      <c r="N2560" s="33"/>
      <c r="O2560" s="33"/>
      <c r="R2560" s="40"/>
      <c r="S2560" s="40"/>
      <c r="T2560" s="40"/>
      <c r="U2560" s="40"/>
      <c r="V2560" s="40"/>
      <c r="W2560" s="40"/>
    </row>
    <row r="2561">
      <c r="F2561" s="30"/>
      <c r="G2561" s="30"/>
      <c r="H2561" s="30"/>
      <c r="I2561" s="30"/>
      <c r="J2561" s="30"/>
      <c r="K2561" s="30"/>
      <c r="L2561" s="30"/>
      <c r="M2561" s="32"/>
      <c r="N2561" s="33"/>
      <c r="O2561" s="33"/>
      <c r="R2561" s="40"/>
      <c r="S2561" s="40"/>
      <c r="T2561" s="40"/>
      <c r="U2561" s="40"/>
      <c r="V2561" s="40"/>
      <c r="W2561" s="40"/>
    </row>
    <row r="2562">
      <c r="F2562" s="30"/>
      <c r="G2562" s="30"/>
      <c r="H2562" s="30"/>
      <c r="I2562" s="30"/>
      <c r="J2562" s="30"/>
      <c r="K2562" s="30"/>
      <c r="L2562" s="30"/>
      <c r="M2562" s="32"/>
      <c r="N2562" s="33"/>
      <c r="O2562" s="33"/>
      <c r="R2562" s="40"/>
      <c r="S2562" s="40"/>
      <c r="T2562" s="40"/>
      <c r="U2562" s="40"/>
      <c r="V2562" s="40"/>
      <c r="W2562" s="40"/>
    </row>
    <row r="2563">
      <c r="F2563" s="30"/>
      <c r="G2563" s="30"/>
      <c r="H2563" s="30"/>
      <c r="I2563" s="30"/>
      <c r="J2563" s="30"/>
      <c r="K2563" s="30"/>
      <c r="L2563" s="30"/>
      <c r="M2563" s="32"/>
      <c r="N2563" s="33"/>
      <c r="O2563" s="58"/>
      <c r="R2563" s="40"/>
      <c r="S2563" s="40"/>
      <c r="T2563" s="40"/>
      <c r="U2563" s="40"/>
      <c r="V2563" s="40"/>
      <c r="W2563" s="40"/>
    </row>
    <row r="2564">
      <c r="F2564" s="30"/>
      <c r="G2564" s="30"/>
      <c r="H2564" s="30"/>
      <c r="I2564" s="30"/>
      <c r="J2564" s="30"/>
      <c r="K2564" s="30"/>
      <c r="L2564" s="30"/>
      <c r="M2564" s="32"/>
      <c r="N2564" s="33"/>
      <c r="O2564" s="58"/>
      <c r="R2564" s="40"/>
      <c r="S2564" s="40"/>
      <c r="T2564" s="40"/>
      <c r="U2564" s="40"/>
      <c r="V2564" s="40"/>
      <c r="W2564" s="40"/>
    </row>
    <row r="2565">
      <c r="F2565" s="30"/>
      <c r="G2565" s="30"/>
      <c r="H2565" s="30"/>
      <c r="I2565" s="30"/>
      <c r="J2565" s="30"/>
      <c r="K2565" s="30"/>
      <c r="L2565" s="30"/>
      <c r="M2565" s="32"/>
      <c r="N2565" s="33"/>
      <c r="O2565" s="64"/>
      <c r="R2565" s="40"/>
      <c r="S2565" s="40"/>
      <c r="T2565" s="40"/>
      <c r="U2565" s="40"/>
      <c r="V2565" s="40"/>
      <c r="W2565" s="40"/>
    </row>
    <row r="2566">
      <c r="F2566" s="30"/>
      <c r="G2566" s="30"/>
      <c r="H2566" s="30"/>
      <c r="I2566" s="30"/>
      <c r="J2566" s="30"/>
      <c r="K2566" s="30"/>
      <c r="L2566" s="30"/>
      <c r="M2566" s="32"/>
      <c r="N2566" s="33"/>
      <c r="O2566" s="33"/>
      <c r="R2566" s="40"/>
      <c r="S2566" s="40"/>
      <c r="T2566" s="40"/>
      <c r="U2566" s="40"/>
      <c r="V2566" s="40"/>
      <c r="W2566" s="40"/>
    </row>
    <row r="2567">
      <c r="F2567" s="30"/>
      <c r="G2567" s="30"/>
      <c r="H2567" s="30"/>
      <c r="I2567" s="30"/>
      <c r="J2567" s="30"/>
      <c r="K2567" s="30"/>
      <c r="L2567" s="30"/>
      <c r="M2567" s="32"/>
      <c r="N2567" s="33"/>
      <c r="O2567" s="33"/>
      <c r="R2567" s="40"/>
      <c r="S2567" s="40"/>
      <c r="T2567" s="40"/>
      <c r="U2567" s="40"/>
      <c r="V2567" s="40"/>
      <c r="W2567" s="40"/>
    </row>
    <row r="2568">
      <c r="F2568" s="30"/>
      <c r="G2568" s="30"/>
      <c r="H2568" s="30"/>
      <c r="I2568" s="30"/>
      <c r="J2568" s="30"/>
      <c r="K2568" s="30"/>
      <c r="L2568" s="30"/>
      <c r="M2568" s="32"/>
      <c r="N2568" s="33"/>
      <c r="O2568" s="64"/>
      <c r="R2568" s="40"/>
      <c r="S2568" s="40"/>
      <c r="T2568" s="40"/>
      <c r="U2568" s="40"/>
      <c r="V2568" s="40"/>
      <c r="W2568" s="40"/>
    </row>
    <row r="2569">
      <c r="F2569" s="30"/>
      <c r="G2569" s="30"/>
      <c r="H2569" s="30"/>
      <c r="I2569" s="30"/>
      <c r="J2569" s="30"/>
      <c r="K2569" s="30"/>
      <c r="L2569" s="30"/>
      <c r="M2569" s="32"/>
      <c r="N2569" s="33"/>
      <c r="O2569" s="33"/>
      <c r="R2569" s="40"/>
      <c r="S2569" s="40"/>
      <c r="T2569" s="40"/>
      <c r="U2569" s="40"/>
      <c r="V2569" s="40"/>
      <c r="W2569" s="40"/>
    </row>
    <row r="2570">
      <c r="F2570" s="30"/>
      <c r="G2570" s="30"/>
      <c r="H2570" s="30"/>
      <c r="I2570" s="30"/>
      <c r="J2570" s="30"/>
      <c r="K2570" s="30"/>
      <c r="L2570" s="30"/>
      <c r="M2570" s="32"/>
      <c r="N2570" s="33"/>
      <c r="O2570" s="33"/>
      <c r="R2570" s="40"/>
      <c r="S2570" s="40"/>
      <c r="T2570" s="40"/>
      <c r="U2570" s="40"/>
      <c r="V2570" s="40"/>
      <c r="W2570" s="40"/>
    </row>
    <row r="2571">
      <c r="F2571" s="30"/>
      <c r="G2571" s="30"/>
      <c r="H2571" s="30"/>
      <c r="I2571" s="30"/>
      <c r="J2571" s="30"/>
      <c r="K2571" s="30"/>
      <c r="L2571" s="30"/>
      <c r="M2571" s="32"/>
      <c r="N2571" s="33"/>
      <c r="O2571" s="33"/>
      <c r="R2571" s="40"/>
      <c r="S2571" s="40"/>
      <c r="T2571" s="40"/>
      <c r="U2571" s="40"/>
      <c r="V2571" s="40"/>
      <c r="W2571" s="40"/>
    </row>
    <row r="2572">
      <c r="F2572" s="30"/>
      <c r="G2572" s="30"/>
      <c r="H2572" s="30"/>
      <c r="I2572" s="30"/>
      <c r="J2572" s="30"/>
      <c r="K2572" s="30"/>
      <c r="L2572" s="30"/>
      <c r="M2572" s="32"/>
      <c r="N2572" s="33"/>
      <c r="O2572" s="33"/>
      <c r="R2572" s="40"/>
      <c r="S2572" s="40"/>
      <c r="T2572" s="40"/>
      <c r="U2572" s="40"/>
      <c r="V2572" s="40"/>
      <c r="W2572" s="40"/>
    </row>
    <row r="2573">
      <c r="F2573" s="30"/>
      <c r="G2573" s="30"/>
      <c r="H2573" s="30"/>
      <c r="I2573" s="30"/>
      <c r="J2573" s="30"/>
      <c r="K2573" s="30"/>
      <c r="L2573" s="30"/>
      <c r="M2573" s="32"/>
      <c r="N2573" s="33"/>
      <c r="O2573" s="33"/>
      <c r="R2573" s="40"/>
      <c r="S2573" s="40"/>
      <c r="T2573" s="40"/>
      <c r="U2573" s="40"/>
      <c r="V2573" s="40"/>
      <c r="W2573" s="40"/>
    </row>
    <row r="2574">
      <c r="F2574" s="30"/>
      <c r="G2574" s="30"/>
      <c r="H2574" s="30"/>
      <c r="I2574" s="30"/>
      <c r="J2574" s="30"/>
      <c r="K2574" s="30"/>
      <c r="L2574" s="30"/>
      <c r="M2574" s="32"/>
      <c r="N2574" s="33"/>
      <c r="O2574" s="33"/>
      <c r="R2574" s="40"/>
      <c r="S2574" s="40"/>
      <c r="T2574" s="40"/>
      <c r="U2574" s="40"/>
      <c r="V2574" s="40"/>
      <c r="W2574" s="40"/>
    </row>
    <row r="2575">
      <c r="F2575" s="30"/>
      <c r="G2575" s="30"/>
      <c r="H2575" s="30"/>
      <c r="I2575" s="30"/>
      <c r="J2575" s="30"/>
      <c r="K2575" s="30"/>
      <c r="L2575" s="30"/>
      <c r="M2575" s="32"/>
      <c r="N2575" s="33"/>
      <c r="O2575" s="33"/>
      <c r="R2575" s="40"/>
      <c r="S2575" s="40"/>
      <c r="T2575" s="40"/>
      <c r="U2575" s="40"/>
      <c r="V2575" s="40"/>
      <c r="W2575" s="40"/>
    </row>
    <row r="2576">
      <c r="F2576" s="30"/>
      <c r="G2576" s="30"/>
      <c r="H2576" s="30"/>
      <c r="I2576" s="30"/>
      <c r="J2576" s="30"/>
      <c r="K2576" s="30"/>
      <c r="L2576" s="30"/>
      <c r="M2576" s="32"/>
      <c r="N2576" s="33"/>
      <c r="O2576" s="64"/>
      <c r="R2576" s="40"/>
      <c r="S2576" s="40"/>
      <c r="T2576" s="40"/>
      <c r="U2576" s="40"/>
      <c r="V2576" s="40"/>
      <c r="W2576" s="40"/>
    </row>
    <row r="2577">
      <c r="F2577" s="30"/>
      <c r="G2577" s="30"/>
      <c r="H2577" s="30"/>
      <c r="I2577" s="30"/>
      <c r="J2577" s="30"/>
      <c r="K2577" s="30"/>
      <c r="L2577" s="30"/>
      <c r="M2577" s="32"/>
      <c r="N2577" s="33"/>
      <c r="O2577" s="64"/>
      <c r="R2577" s="40"/>
      <c r="S2577" s="40"/>
      <c r="T2577" s="40"/>
      <c r="U2577" s="40"/>
      <c r="V2577" s="40"/>
      <c r="W2577" s="40"/>
    </row>
    <row r="2578">
      <c r="F2578" s="30"/>
      <c r="G2578" s="30"/>
      <c r="H2578" s="30"/>
      <c r="I2578" s="30"/>
      <c r="J2578" s="30"/>
      <c r="K2578" s="30"/>
      <c r="L2578" s="30"/>
      <c r="M2578" s="32"/>
      <c r="N2578" s="33"/>
      <c r="O2578" s="33"/>
      <c r="R2578" s="40"/>
      <c r="S2578" s="40"/>
      <c r="T2578" s="40"/>
      <c r="U2578" s="40"/>
      <c r="V2578" s="40"/>
      <c r="W2578" s="40"/>
    </row>
    <row r="2579">
      <c r="F2579" s="30"/>
      <c r="G2579" s="30"/>
      <c r="H2579" s="30"/>
      <c r="I2579" s="30"/>
      <c r="J2579" s="30"/>
      <c r="K2579" s="30"/>
      <c r="L2579" s="30"/>
      <c r="M2579" s="32"/>
      <c r="N2579" s="33"/>
      <c r="O2579" s="64"/>
      <c r="R2579" s="40"/>
      <c r="S2579" s="40"/>
      <c r="T2579" s="40"/>
      <c r="U2579" s="40"/>
      <c r="V2579" s="40"/>
      <c r="W2579" s="40"/>
    </row>
    <row r="2580">
      <c r="F2580" s="30"/>
      <c r="G2580" s="30"/>
      <c r="H2580" s="30"/>
      <c r="I2580" s="30"/>
      <c r="J2580" s="30"/>
      <c r="K2580" s="30"/>
      <c r="L2580" s="30"/>
      <c r="M2580" s="32"/>
      <c r="N2580" s="33"/>
      <c r="O2580" s="33"/>
      <c r="R2580" s="40"/>
      <c r="S2580" s="40"/>
      <c r="T2580" s="40"/>
      <c r="U2580" s="40"/>
      <c r="V2580" s="40"/>
      <c r="W2580" s="40"/>
    </row>
    <row r="2581">
      <c r="F2581" s="30"/>
      <c r="G2581" s="30"/>
      <c r="H2581" s="30"/>
      <c r="I2581" s="30"/>
      <c r="J2581" s="30"/>
      <c r="K2581" s="30"/>
      <c r="L2581" s="30"/>
      <c r="M2581" s="32"/>
      <c r="N2581" s="33"/>
      <c r="O2581" s="33"/>
      <c r="R2581" s="40"/>
      <c r="S2581" s="40"/>
      <c r="T2581" s="40"/>
      <c r="U2581" s="40"/>
      <c r="V2581" s="40"/>
      <c r="W2581" s="40"/>
    </row>
    <row r="2582">
      <c r="F2582" s="30"/>
      <c r="G2582" s="30"/>
      <c r="H2582" s="30"/>
      <c r="I2582" s="30"/>
      <c r="J2582" s="30"/>
      <c r="K2582" s="30"/>
      <c r="L2582" s="30"/>
      <c r="M2582" s="32"/>
      <c r="N2582" s="33"/>
      <c r="O2582" s="58"/>
      <c r="R2582" s="40"/>
      <c r="S2582" s="40"/>
      <c r="T2582" s="40"/>
      <c r="U2582" s="40"/>
      <c r="V2582" s="40"/>
      <c r="W2582" s="40"/>
    </row>
    <row r="2583">
      <c r="F2583" s="30"/>
      <c r="G2583" s="30"/>
      <c r="H2583" s="30"/>
      <c r="I2583" s="30"/>
      <c r="J2583" s="30"/>
      <c r="K2583" s="30"/>
      <c r="L2583" s="30"/>
      <c r="M2583" s="32"/>
      <c r="N2583" s="33"/>
      <c r="O2583" s="64"/>
      <c r="R2583" s="40"/>
      <c r="S2583" s="40"/>
      <c r="T2583" s="40"/>
      <c r="U2583" s="40"/>
      <c r="V2583" s="40"/>
      <c r="W2583" s="40"/>
    </row>
    <row r="2584">
      <c r="F2584" s="30"/>
      <c r="G2584" s="30"/>
      <c r="H2584" s="30"/>
      <c r="I2584" s="30"/>
      <c r="J2584" s="30"/>
      <c r="K2584" s="30"/>
      <c r="L2584" s="30"/>
      <c r="M2584" s="32"/>
      <c r="N2584" s="33"/>
      <c r="O2584" s="33"/>
      <c r="R2584" s="40"/>
      <c r="S2584" s="40"/>
      <c r="T2584" s="40"/>
      <c r="U2584" s="40"/>
      <c r="V2584" s="40"/>
      <c r="W2584" s="40"/>
    </row>
    <row r="2585">
      <c r="F2585" s="30"/>
      <c r="G2585" s="30"/>
      <c r="H2585" s="30"/>
      <c r="I2585" s="30"/>
      <c r="J2585" s="30"/>
      <c r="K2585" s="30"/>
      <c r="L2585" s="30"/>
      <c r="M2585" s="32"/>
      <c r="N2585" s="33"/>
      <c r="O2585" s="64"/>
      <c r="R2585" s="40"/>
      <c r="S2585" s="40"/>
      <c r="T2585" s="40"/>
      <c r="U2585" s="40"/>
      <c r="V2585" s="40"/>
      <c r="W2585" s="40"/>
    </row>
    <row r="2586">
      <c r="F2586" s="30"/>
      <c r="G2586" s="30"/>
      <c r="H2586" s="30"/>
      <c r="I2586" s="30"/>
      <c r="J2586" s="30"/>
      <c r="K2586" s="30"/>
      <c r="L2586" s="30"/>
      <c r="M2586" s="32"/>
      <c r="N2586" s="33"/>
      <c r="O2586" s="33"/>
      <c r="R2586" s="40"/>
      <c r="S2586" s="40"/>
      <c r="T2586" s="40"/>
      <c r="U2586" s="40"/>
      <c r="V2586" s="40"/>
      <c r="W2586" s="40"/>
    </row>
    <row r="2587">
      <c r="F2587" s="30"/>
      <c r="G2587" s="30"/>
      <c r="H2587" s="30"/>
      <c r="I2587" s="30"/>
      <c r="J2587" s="30"/>
      <c r="K2587" s="30"/>
      <c r="L2587" s="30"/>
      <c r="M2587" s="32"/>
      <c r="N2587" s="33"/>
      <c r="O2587" s="33"/>
      <c r="R2587" s="40"/>
      <c r="S2587" s="40"/>
      <c r="T2587" s="40"/>
      <c r="U2587" s="40"/>
      <c r="V2587" s="40"/>
      <c r="W2587" s="40"/>
    </row>
    <row r="2588">
      <c r="F2588" s="30"/>
      <c r="G2588" s="30"/>
      <c r="H2588" s="30"/>
      <c r="I2588" s="30"/>
      <c r="J2588" s="30"/>
      <c r="K2588" s="30"/>
      <c r="L2588" s="30"/>
      <c r="M2588" s="32"/>
      <c r="N2588" s="33"/>
      <c r="O2588" s="33"/>
      <c r="R2588" s="40"/>
      <c r="S2588" s="40"/>
      <c r="T2588" s="40"/>
      <c r="U2588" s="40"/>
      <c r="V2588" s="40"/>
      <c r="W2588" s="40"/>
    </row>
    <row r="2589">
      <c r="F2589" s="30"/>
      <c r="G2589" s="30"/>
      <c r="H2589" s="30"/>
      <c r="I2589" s="30"/>
      <c r="J2589" s="30"/>
      <c r="K2589" s="30"/>
      <c r="L2589" s="30"/>
      <c r="M2589" s="32"/>
      <c r="N2589" s="33"/>
      <c r="O2589" s="33"/>
      <c r="R2589" s="40"/>
      <c r="S2589" s="40"/>
      <c r="T2589" s="40"/>
      <c r="U2589" s="40"/>
      <c r="V2589" s="40"/>
      <c r="W2589" s="40"/>
    </row>
    <row r="2590">
      <c r="F2590" s="30"/>
      <c r="G2590" s="30"/>
      <c r="H2590" s="30"/>
      <c r="I2590" s="30"/>
      <c r="J2590" s="30"/>
      <c r="K2590" s="30"/>
      <c r="L2590" s="30"/>
      <c r="M2590" s="32"/>
      <c r="N2590" s="33"/>
      <c r="O2590" s="33"/>
      <c r="R2590" s="40"/>
      <c r="S2590" s="40"/>
      <c r="T2590" s="40"/>
      <c r="U2590" s="40"/>
      <c r="V2590" s="40"/>
      <c r="W2590" s="40"/>
    </row>
    <row r="2591">
      <c r="F2591" s="30"/>
      <c r="G2591" s="30"/>
      <c r="H2591" s="30"/>
      <c r="I2591" s="30"/>
      <c r="J2591" s="30"/>
      <c r="K2591" s="30"/>
      <c r="L2591" s="30"/>
      <c r="M2591" s="32"/>
      <c r="N2591" s="33"/>
      <c r="O2591" s="33"/>
      <c r="R2591" s="40"/>
      <c r="S2591" s="40"/>
      <c r="T2591" s="40"/>
      <c r="U2591" s="40"/>
      <c r="V2591" s="40"/>
      <c r="W2591" s="40"/>
    </row>
    <row r="2592">
      <c r="F2592" s="30"/>
      <c r="G2592" s="30"/>
      <c r="H2592" s="30"/>
      <c r="I2592" s="30"/>
      <c r="J2592" s="30"/>
      <c r="K2592" s="30"/>
      <c r="L2592" s="30"/>
      <c r="M2592" s="32"/>
      <c r="N2592" s="33"/>
      <c r="O2592" s="33"/>
      <c r="R2592" s="40"/>
      <c r="S2592" s="40"/>
      <c r="T2592" s="40"/>
      <c r="U2592" s="40"/>
      <c r="V2592" s="40"/>
      <c r="W2592" s="40"/>
    </row>
    <row r="2593">
      <c r="F2593" s="30"/>
      <c r="G2593" s="30"/>
      <c r="H2593" s="30"/>
      <c r="I2593" s="30"/>
      <c r="J2593" s="30"/>
      <c r="K2593" s="30"/>
      <c r="L2593" s="30"/>
      <c r="M2593" s="32"/>
      <c r="N2593" s="33"/>
      <c r="O2593" s="64"/>
      <c r="R2593" s="40"/>
      <c r="S2593" s="40"/>
      <c r="T2593" s="40"/>
      <c r="U2593" s="40"/>
      <c r="V2593" s="40"/>
      <c r="W2593" s="40"/>
    </row>
    <row r="2594">
      <c r="F2594" s="30"/>
      <c r="G2594" s="30"/>
      <c r="H2594" s="30"/>
      <c r="I2594" s="30"/>
      <c r="J2594" s="30"/>
      <c r="K2594" s="30"/>
      <c r="L2594" s="30"/>
      <c r="M2594" s="32"/>
      <c r="N2594" s="33"/>
      <c r="O2594" s="33"/>
      <c r="R2594" s="40"/>
      <c r="S2594" s="40"/>
      <c r="T2594" s="40"/>
      <c r="U2594" s="40"/>
      <c r="V2594" s="40"/>
      <c r="W2594" s="40"/>
    </row>
    <row r="2595">
      <c r="F2595" s="30"/>
      <c r="G2595" s="30"/>
      <c r="H2595" s="30"/>
      <c r="I2595" s="30"/>
      <c r="J2595" s="30"/>
      <c r="K2595" s="30"/>
      <c r="L2595" s="30"/>
      <c r="M2595" s="32"/>
      <c r="N2595" s="33"/>
      <c r="O2595" s="58"/>
      <c r="R2595" s="40"/>
      <c r="S2595" s="40"/>
      <c r="T2595" s="40"/>
      <c r="U2595" s="40"/>
      <c r="V2595" s="40"/>
      <c r="W2595" s="40"/>
    </row>
    <row r="2596">
      <c r="F2596" s="30"/>
      <c r="G2596" s="30"/>
      <c r="H2596" s="30"/>
      <c r="I2596" s="30"/>
      <c r="J2596" s="30"/>
      <c r="K2596" s="30"/>
      <c r="L2596" s="30"/>
      <c r="M2596" s="32"/>
      <c r="N2596" s="33"/>
      <c r="O2596" s="33"/>
      <c r="R2596" s="40"/>
      <c r="S2596" s="40"/>
      <c r="T2596" s="40"/>
      <c r="U2596" s="40"/>
      <c r="V2596" s="40"/>
      <c r="W2596" s="40"/>
    </row>
    <row r="2597">
      <c r="F2597" s="30"/>
      <c r="G2597" s="30"/>
      <c r="H2597" s="30"/>
      <c r="I2597" s="30"/>
      <c r="J2597" s="30"/>
      <c r="K2597" s="30"/>
      <c r="L2597" s="30"/>
      <c r="M2597" s="32"/>
      <c r="N2597" s="33"/>
      <c r="O2597" s="33"/>
      <c r="R2597" s="40"/>
      <c r="S2597" s="40"/>
      <c r="T2597" s="40"/>
      <c r="U2597" s="40"/>
      <c r="V2597" s="40"/>
      <c r="W2597" s="40"/>
    </row>
    <row r="2598">
      <c r="F2598" s="30"/>
      <c r="G2598" s="30"/>
      <c r="H2598" s="30"/>
      <c r="I2598" s="30"/>
      <c r="J2598" s="30"/>
      <c r="K2598" s="30"/>
      <c r="L2598" s="30"/>
      <c r="M2598" s="32"/>
      <c r="N2598" s="33"/>
      <c r="O2598" s="33"/>
      <c r="R2598" s="40"/>
      <c r="S2598" s="40"/>
      <c r="T2598" s="40"/>
      <c r="U2598" s="40"/>
      <c r="V2598" s="40"/>
      <c r="W2598" s="40"/>
    </row>
    <row r="2599">
      <c r="F2599" s="30"/>
      <c r="G2599" s="30"/>
      <c r="H2599" s="30"/>
      <c r="I2599" s="30"/>
      <c r="J2599" s="30"/>
      <c r="K2599" s="30"/>
      <c r="L2599" s="30"/>
      <c r="M2599" s="32"/>
      <c r="N2599" s="33"/>
      <c r="O2599" s="33"/>
      <c r="R2599" s="40"/>
      <c r="S2599" s="40"/>
      <c r="T2599" s="40"/>
      <c r="U2599" s="40"/>
      <c r="V2599" s="40"/>
      <c r="W2599" s="40"/>
    </row>
    <row r="2600">
      <c r="F2600" s="30"/>
      <c r="G2600" s="30"/>
      <c r="H2600" s="30"/>
      <c r="I2600" s="30"/>
      <c r="J2600" s="30"/>
      <c r="K2600" s="30"/>
      <c r="L2600" s="30"/>
      <c r="M2600" s="32"/>
      <c r="N2600" s="33"/>
      <c r="O2600" s="33"/>
      <c r="R2600" s="40"/>
      <c r="S2600" s="40"/>
      <c r="T2600" s="40"/>
      <c r="U2600" s="40"/>
      <c r="V2600" s="40"/>
      <c r="W2600" s="40"/>
    </row>
    <row r="2601">
      <c r="F2601" s="30"/>
      <c r="G2601" s="30"/>
      <c r="H2601" s="30"/>
      <c r="I2601" s="30"/>
      <c r="J2601" s="30"/>
      <c r="K2601" s="30"/>
      <c r="L2601" s="30"/>
      <c r="M2601" s="32"/>
      <c r="N2601" s="33"/>
      <c r="O2601" s="33"/>
      <c r="R2601" s="40"/>
      <c r="S2601" s="40"/>
      <c r="T2601" s="40"/>
      <c r="U2601" s="40"/>
      <c r="V2601" s="40"/>
      <c r="W2601" s="40"/>
    </row>
    <row r="2602">
      <c r="F2602" s="30"/>
      <c r="G2602" s="30"/>
      <c r="H2602" s="30"/>
      <c r="I2602" s="30"/>
      <c r="J2602" s="30"/>
      <c r="K2602" s="30"/>
      <c r="L2602" s="30"/>
      <c r="M2602" s="32"/>
      <c r="N2602" s="33"/>
      <c r="O2602" s="58"/>
      <c r="R2602" s="40"/>
      <c r="S2602" s="40"/>
      <c r="T2602" s="40"/>
      <c r="U2602" s="40"/>
      <c r="V2602" s="40"/>
      <c r="W2602" s="40"/>
    </row>
    <row r="2603">
      <c r="F2603" s="30"/>
      <c r="G2603" s="30"/>
      <c r="H2603" s="30"/>
      <c r="I2603" s="30"/>
      <c r="J2603" s="30"/>
      <c r="K2603" s="30"/>
      <c r="L2603" s="30"/>
      <c r="M2603" s="32"/>
      <c r="N2603" s="33"/>
      <c r="O2603" s="58"/>
      <c r="R2603" s="40"/>
      <c r="S2603" s="40"/>
      <c r="T2603" s="40"/>
      <c r="U2603" s="40"/>
      <c r="V2603" s="40"/>
      <c r="W2603" s="40"/>
    </row>
    <row r="2604">
      <c r="F2604" s="30"/>
      <c r="G2604" s="30"/>
      <c r="H2604" s="30"/>
      <c r="I2604" s="30"/>
      <c r="J2604" s="30"/>
      <c r="K2604" s="30"/>
      <c r="L2604" s="30"/>
      <c r="M2604" s="32"/>
      <c r="N2604" s="33"/>
      <c r="O2604" s="33"/>
      <c r="R2604" s="40"/>
      <c r="S2604" s="40"/>
      <c r="T2604" s="40"/>
      <c r="U2604" s="40"/>
      <c r="V2604" s="40"/>
      <c r="W2604" s="40"/>
    </row>
    <row r="2605">
      <c r="F2605" s="30"/>
      <c r="G2605" s="30"/>
      <c r="H2605" s="30"/>
      <c r="I2605" s="30"/>
      <c r="J2605" s="30"/>
      <c r="K2605" s="30"/>
      <c r="L2605" s="30"/>
      <c r="M2605" s="32"/>
      <c r="N2605" s="33"/>
      <c r="O2605" s="33"/>
      <c r="R2605" s="40"/>
      <c r="S2605" s="40"/>
      <c r="T2605" s="40"/>
      <c r="U2605" s="40"/>
      <c r="V2605" s="40"/>
      <c r="W2605" s="40"/>
    </row>
    <row r="2606">
      <c r="F2606" s="30"/>
      <c r="G2606" s="30"/>
      <c r="H2606" s="30"/>
      <c r="I2606" s="30"/>
      <c r="J2606" s="30"/>
      <c r="K2606" s="30"/>
      <c r="L2606" s="30"/>
      <c r="M2606" s="32"/>
      <c r="N2606" s="33"/>
      <c r="O2606" s="33"/>
      <c r="R2606" s="40"/>
      <c r="S2606" s="40"/>
      <c r="T2606" s="40"/>
      <c r="U2606" s="40"/>
      <c r="V2606" s="40"/>
      <c r="W2606" s="40"/>
    </row>
    <row r="2607">
      <c r="F2607" s="30"/>
      <c r="G2607" s="30"/>
      <c r="H2607" s="30"/>
      <c r="I2607" s="30"/>
      <c r="J2607" s="30"/>
      <c r="K2607" s="30"/>
      <c r="L2607" s="30"/>
      <c r="M2607" s="32"/>
      <c r="N2607" s="33"/>
      <c r="O2607" s="58"/>
      <c r="R2607" s="40"/>
      <c r="S2607" s="40"/>
      <c r="T2607" s="40"/>
      <c r="U2607" s="40"/>
      <c r="V2607" s="40"/>
      <c r="W2607" s="40"/>
    </row>
    <row r="2608">
      <c r="F2608" s="30"/>
      <c r="G2608" s="30"/>
      <c r="H2608" s="30"/>
      <c r="I2608" s="30"/>
      <c r="J2608" s="30"/>
      <c r="K2608" s="30"/>
      <c r="L2608" s="30"/>
      <c r="M2608" s="32"/>
      <c r="N2608" s="33"/>
      <c r="O2608" s="33"/>
      <c r="R2608" s="40"/>
      <c r="S2608" s="40"/>
      <c r="T2608" s="40"/>
      <c r="U2608" s="40"/>
      <c r="V2608" s="40"/>
      <c r="W2608" s="40"/>
    </row>
    <row r="2609">
      <c r="F2609" s="30"/>
      <c r="G2609" s="30"/>
      <c r="H2609" s="30"/>
      <c r="I2609" s="30"/>
      <c r="J2609" s="30"/>
      <c r="K2609" s="30"/>
      <c r="L2609" s="30"/>
      <c r="M2609" s="32"/>
      <c r="N2609" s="33"/>
      <c r="O2609" s="33"/>
      <c r="R2609" s="40"/>
      <c r="S2609" s="40"/>
      <c r="T2609" s="40"/>
      <c r="U2609" s="40"/>
      <c r="V2609" s="40"/>
      <c r="W2609" s="40"/>
    </row>
    <row r="2610">
      <c r="F2610" s="30"/>
      <c r="G2610" s="30"/>
      <c r="H2610" s="30"/>
      <c r="I2610" s="30"/>
      <c r="J2610" s="30"/>
      <c r="K2610" s="30"/>
      <c r="L2610" s="30"/>
      <c r="M2610" s="32"/>
      <c r="N2610" s="33"/>
      <c r="O2610" s="33"/>
      <c r="R2610" s="40"/>
      <c r="S2610" s="40"/>
      <c r="T2610" s="40"/>
      <c r="U2610" s="40"/>
      <c r="V2610" s="40"/>
      <c r="W2610" s="40"/>
    </row>
    <row r="2611">
      <c r="F2611" s="30"/>
      <c r="G2611" s="30"/>
      <c r="H2611" s="30"/>
      <c r="I2611" s="30"/>
      <c r="J2611" s="30"/>
      <c r="K2611" s="30"/>
      <c r="L2611" s="30"/>
      <c r="M2611" s="32"/>
      <c r="N2611" s="33"/>
      <c r="O2611" s="33"/>
      <c r="R2611" s="40"/>
      <c r="S2611" s="40"/>
      <c r="T2611" s="40"/>
      <c r="U2611" s="40"/>
      <c r="V2611" s="40"/>
      <c r="W2611" s="40"/>
    </row>
    <row r="2612">
      <c r="F2612" s="30"/>
      <c r="G2612" s="30"/>
      <c r="H2612" s="30"/>
      <c r="I2612" s="30"/>
      <c r="J2612" s="30"/>
      <c r="K2612" s="30"/>
      <c r="L2612" s="30"/>
      <c r="M2612" s="32"/>
      <c r="N2612" s="33"/>
      <c r="O2612" s="33"/>
      <c r="R2612" s="40"/>
      <c r="S2612" s="40"/>
      <c r="T2612" s="40"/>
      <c r="U2612" s="40"/>
      <c r="V2612" s="40"/>
      <c r="W2612" s="40"/>
    </row>
    <row r="2613">
      <c r="F2613" s="30"/>
      <c r="G2613" s="30"/>
      <c r="H2613" s="30"/>
      <c r="I2613" s="30"/>
      <c r="J2613" s="30"/>
      <c r="K2613" s="30"/>
      <c r="L2613" s="30"/>
      <c r="M2613" s="32"/>
      <c r="N2613" s="33"/>
      <c r="O2613" s="33"/>
      <c r="R2613" s="40"/>
      <c r="S2613" s="40"/>
      <c r="T2613" s="40"/>
      <c r="U2613" s="40"/>
      <c r="V2613" s="40"/>
      <c r="W2613" s="40"/>
    </row>
    <row r="2614">
      <c r="F2614" s="30"/>
      <c r="G2614" s="30"/>
      <c r="H2614" s="30"/>
      <c r="I2614" s="30"/>
      <c r="J2614" s="30"/>
      <c r="K2614" s="30"/>
      <c r="L2614" s="30"/>
      <c r="M2614" s="32"/>
      <c r="N2614" s="33"/>
      <c r="O2614" s="64"/>
      <c r="R2614" s="40"/>
      <c r="S2614" s="40"/>
      <c r="T2614" s="40"/>
      <c r="U2614" s="40"/>
      <c r="V2614" s="40"/>
      <c r="W2614" s="40"/>
    </row>
    <row r="2615">
      <c r="F2615" s="30"/>
      <c r="G2615" s="30"/>
      <c r="H2615" s="30"/>
      <c r="I2615" s="30"/>
      <c r="J2615" s="30"/>
      <c r="K2615" s="30"/>
      <c r="L2615" s="30"/>
      <c r="M2615" s="32"/>
      <c r="N2615" s="33"/>
      <c r="O2615" s="33"/>
      <c r="R2615" s="40"/>
      <c r="S2615" s="40"/>
      <c r="T2615" s="40"/>
      <c r="U2615" s="40"/>
      <c r="V2615" s="40"/>
      <c r="W2615" s="40"/>
    </row>
    <row r="2616">
      <c r="F2616" s="30"/>
      <c r="G2616" s="30"/>
      <c r="H2616" s="30"/>
      <c r="I2616" s="30"/>
      <c r="J2616" s="30"/>
      <c r="K2616" s="30"/>
      <c r="L2616" s="30"/>
      <c r="M2616" s="32"/>
      <c r="N2616" s="33"/>
      <c r="O2616" s="33"/>
      <c r="R2616" s="40"/>
      <c r="S2616" s="40"/>
      <c r="T2616" s="40"/>
      <c r="U2616" s="40"/>
      <c r="V2616" s="40"/>
      <c r="W2616" s="40"/>
    </row>
    <row r="2617">
      <c r="F2617" s="30"/>
      <c r="G2617" s="30"/>
      <c r="H2617" s="30"/>
      <c r="I2617" s="30"/>
      <c r="J2617" s="30"/>
      <c r="K2617" s="30"/>
      <c r="L2617" s="30"/>
      <c r="M2617" s="32"/>
      <c r="N2617" s="33"/>
      <c r="O2617" s="33"/>
      <c r="R2617" s="40"/>
      <c r="S2617" s="40"/>
      <c r="T2617" s="40"/>
      <c r="U2617" s="40"/>
      <c r="V2617" s="40"/>
      <c r="W2617" s="40"/>
    </row>
    <row r="2618">
      <c r="F2618" s="30"/>
      <c r="G2618" s="30"/>
      <c r="H2618" s="30"/>
      <c r="I2618" s="30"/>
      <c r="J2618" s="30"/>
      <c r="K2618" s="30"/>
      <c r="L2618" s="30"/>
      <c r="M2618" s="32"/>
      <c r="N2618" s="33"/>
      <c r="O2618" s="33"/>
      <c r="R2618" s="40"/>
      <c r="S2618" s="40"/>
      <c r="T2618" s="40"/>
      <c r="U2618" s="40"/>
      <c r="V2618" s="40"/>
      <c r="W2618" s="40"/>
    </row>
    <row r="2619">
      <c r="F2619" s="30"/>
      <c r="G2619" s="30"/>
      <c r="H2619" s="30"/>
      <c r="I2619" s="30"/>
      <c r="J2619" s="30"/>
      <c r="K2619" s="30"/>
      <c r="L2619" s="30"/>
      <c r="M2619" s="32"/>
      <c r="N2619" s="33"/>
      <c r="O2619" s="64"/>
      <c r="R2619" s="40"/>
      <c r="S2619" s="40"/>
      <c r="T2619" s="40"/>
      <c r="U2619" s="40"/>
      <c r="V2619" s="40"/>
      <c r="W2619" s="40"/>
    </row>
    <row r="2620">
      <c r="F2620" s="30"/>
      <c r="G2620" s="30"/>
      <c r="H2620" s="30"/>
      <c r="I2620" s="30"/>
      <c r="J2620" s="30"/>
      <c r="K2620" s="30"/>
      <c r="L2620" s="30"/>
      <c r="M2620" s="32"/>
      <c r="N2620" s="33"/>
      <c r="O2620" s="33"/>
      <c r="R2620" s="40"/>
      <c r="S2620" s="40"/>
      <c r="T2620" s="40"/>
      <c r="U2620" s="40"/>
      <c r="V2620" s="40"/>
      <c r="W2620" s="40"/>
    </row>
    <row r="2621">
      <c r="F2621" s="30"/>
      <c r="G2621" s="30"/>
      <c r="H2621" s="30"/>
      <c r="I2621" s="30"/>
      <c r="J2621" s="30"/>
      <c r="K2621" s="30"/>
      <c r="L2621" s="30"/>
      <c r="M2621" s="32"/>
      <c r="N2621" s="33"/>
      <c r="O2621" s="64"/>
      <c r="R2621" s="40"/>
      <c r="S2621" s="40"/>
      <c r="T2621" s="40"/>
      <c r="U2621" s="40"/>
      <c r="V2621" s="40"/>
      <c r="W2621" s="40"/>
    </row>
    <row r="2622">
      <c r="F2622" s="30"/>
      <c r="G2622" s="30"/>
      <c r="H2622" s="30"/>
      <c r="I2622" s="30"/>
      <c r="J2622" s="30"/>
      <c r="K2622" s="30"/>
      <c r="L2622" s="30"/>
      <c r="M2622" s="32"/>
      <c r="N2622" s="33"/>
      <c r="O2622" s="33"/>
      <c r="R2622" s="40"/>
      <c r="S2622" s="40"/>
      <c r="T2622" s="40"/>
      <c r="U2622" s="40"/>
      <c r="V2622" s="40"/>
      <c r="W2622" s="40"/>
    </row>
    <row r="2623">
      <c r="F2623" s="30"/>
      <c r="G2623" s="30"/>
      <c r="H2623" s="30"/>
      <c r="I2623" s="30"/>
      <c r="J2623" s="30"/>
      <c r="K2623" s="30"/>
      <c r="L2623" s="30"/>
      <c r="M2623" s="32"/>
      <c r="N2623" s="33"/>
      <c r="O2623" s="33"/>
      <c r="R2623" s="40"/>
      <c r="S2623" s="40"/>
      <c r="T2623" s="40"/>
      <c r="U2623" s="40"/>
      <c r="V2623" s="40"/>
      <c r="W2623" s="40"/>
    </row>
    <row r="2624">
      <c r="F2624" s="30"/>
      <c r="G2624" s="30"/>
      <c r="H2624" s="30"/>
      <c r="I2624" s="30"/>
      <c r="J2624" s="30"/>
      <c r="K2624" s="30"/>
      <c r="L2624" s="30"/>
      <c r="M2624" s="32"/>
      <c r="N2624" s="33"/>
      <c r="O2624" s="33"/>
      <c r="R2624" s="40"/>
      <c r="S2624" s="40"/>
      <c r="T2624" s="40"/>
      <c r="U2624" s="40"/>
      <c r="V2624" s="40"/>
      <c r="W2624" s="40"/>
    </row>
    <row r="2625">
      <c r="F2625" s="30"/>
      <c r="G2625" s="30"/>
      <c r="H2625" s="30"/>
      <c r="I2625" s="30"/>
      <c r="J2625" s="30"/>
      <c r="K2625" s="30"/>
      <c r="L2625" s="30"/>
      <c r="M2625" s="32"/>
      <c r="N2625" s="33"/>
      <c r="O2625" s="33"/>
      <c r="R2625" s="40"/>
      <c r="S2625" s="40"/>
      <c r="T2625" s="40"/>
      <c r="U2625" s="40"/>
      <c r="V2625" s="40"/>
      <c r="W2625" s="40"/>
    </row>
    <row r="2626">
      <c r="F2626" s="30"/>
      <c r="G2626" s="30"/>
      <c r="H2626" s="30"/>
      <c r="I2626" s="30"/>
      <c r="J2626" s="30"/>
      <c r="K2626" s="30"/>
      <c r="L2626" s="30"/>
      <c r="M2626" s="32"/>
      <c r="N2626" s="33"/>
      <c r="O2626" s="64"/>
      <c r="R2626" s="40"/>
      <c r="S2626" s="40"/>
      <c r="T2626" s="40"/>
      <c r="U2626" s="40"/>
      <c r="V2626" s="40"/>
      <c r="W2626" s="40"/>
    </row>
    <row r="2627">
      <c r="F2627" s="30"/>
      <c r="G2627" s="30"/>
      <c r="H2627" s="30"/>
      <c r="I2627" s="30"/>
      <c r="J2627" s="30"/>
      <c r="K2627" s="30"/>
      <c r="L2627" s="30"/>
      <c r="M2627" s="32"/>
      <c r="N2627" s="33"/>
      <c r="O2627" s="33"/>
      <c r="R2627" s="40"/>
      <c r="S2627" s="40"/>
      <c r="T2627" s="40"/>
      <c r="U2627" s="40"/>
      <c r="V2627" s="40"/>
      <c r="W2627" s="40"/>
    </row>
    <row r="2628">
      <c r="F2628" s="30"/>
      <c r="G2628" s="30"/>
      <c r="H2628" s="30"/>
      <c r="I2628" s="30"/>
      <c r="J2628" s="30"/>
      <c r="K2628" s="30"/>
      <c r="L2628" s="30"/>
      <c r="M2628" s="32"/>
      <c r="N2628" s="33"/>
      <c r="O2628" s="33"/>
      <c r="R2628" s="40"/>
      <c r="S2628" s="40"/>
      <c r="T2628" s="40"/>
      <c r="U2628" s="40"/>
      <c r="V2628" s="40"/>
      <c r="W2628" s="40"/>
    </row>
    <row r="2629">
      <c r="F2629" s="30"/>
      <c r="G2629" s="30"/>
      <c r="H2629" s="30"/>
      <c r="I2629" s="30"/>
      <c r="J2629" s="30"/>
      <c r="K2629" s="30"/>
      <c r="L2629" s="30"/>
      <c r="M2629" s="32"/>
      <c r="N2629" s="33"/>
      <c r="O2629" s="33"/>
      <c r="R2629" s="40"/>
      <c r="S2629" s="40"/>
      <c r="T2629" s="40"/>
      <c r="U2629" s="40"/>
      <c r="V2629" s="40"/>
      <c r="W2629" s="40"/>
    </row>
    <row r="2630">
      <c r="F2630" s="30"/>
      <c r="G2630" s="30"/>
      <c r="H2630" s="30"/>
      <c r="I2630" s="30"/>
      <c r="J2630" s="30"/>
      <c r="K2630" s="30"/>
      <c r="L2630" s="30"/>
      <c r="M2630" s="32"/>
      <c r="N2630" s="33"/>
      <c r="O2630" s="33"/>
      <c r="R2630" s="40"/>
      <c r="S2630" s="40"/>
      <c r="T2630" s="40"/>
      <c r="U2630" s="40"/>
      <c r="V2630" s="40"/>
      <c r="W2630" s="40"/>
    </row>
    <row r="2631">
      <c r="F2631" s="30"/>
      <c r="G2631" s="30"/>
      <c r="H2631" s="30"/>
      <c r="I2631" s="30"/>
      <c r="J2631" s="30"/>
      <c r="K2631" s="30"/>
      <c r="L2631" s="30"/>
      <c r="M2631" s="32"/>
      <c r="N2631" s="33"/>
      <c r="O2631" s="64"/>
      <c r="R2631" s="40"/>
      <c r="S2631" s="40"/>
      <c r="T2631" s="40"/>
      <c r="U2631" s="40"/>
      <c r="V2631" s="40"/>
      <c r="W2631" s="40"/>
    </row>
    <row r="2632">
      <c r="F2632" s="30"/>
      <c r="G2632" s="30"/>
      <c r="H2632" s="30"/>
      <c r="I2632" s="30"/>
      <c r="J2632" s="30"/>
      <c r="K2632" s="30"/>
      <c r="L2632" s="30"/>
      <c r="M2632" s="32"/>
      <c r="N2632" s="33"/>
      <c r="O2632" s="64"/>
      <c r="R2632" s="40"/>
      <c r="S2632" s="40"/>
      <c r="T2632" s="40"/>
      <c r="U2632" s="40"/>
      <c r="V2632" s="40"/>
      <c r="W2632" s="40"/>
    </row>
    <row r="2633">
      <c r="F2633" s="30"/>
      <c r="G2633" s="30"/>
      <c r="H2633" s="30"/>
      <c r="I2633" s="30"/>
      <c r="J2633" s="30"/>
      <c r="K2633" s="30"/>
      <c r="L2633" s="30"/>
      <c r="M2633" s="32"/>
      <c r="N2633" s="33"/>
      <c r="O2633" s="58"/>
      <c r="R2633" s="40"/>
      <c r="S2633" s="40"/>
      <c r="T2633" s="40"/>
      <c r="U2633" s="40"/>
      <c r="V2633" s="40"/>
      <c r="W2633" s="40"/>
    </row>
    <row r="2634">
      <c r="F2634" s="30"/>
      <c r="G2634" s="30"/>
      <c r="H2634" s="30"/>
      <c r="I2634" s="30"/>
      <c r="J2634" s="30"/>
      <c r="K2634" s="30"/>
      <c r="L2634" s="30"/>
      <c r="M2634" s="32"/>
      <c r="N2634" s="33"/>
      <c r="O2634" s="33"/>
      <c r="R2634" s="40"/>
      <c r="S2634" s="40"/>
      <c r="T2634" s="40"/>
      <c r="U2634" s="40"/>
      <c r="V2634" s="40"/>
      <c r="W2634" s="40"/>
    </row>
    <row r="2635">
      <c r="F2635" s="30"/>
      <c r="G2635" s="30"/>
      <c r="H2635" s="30"/>
      <c r="I2635" s="30"/>
      <c r="J2635" s="30"/>
      <c r="K2635" s="30"/>
      <c r="L2635" s="30"/>
      <c r="M2635" s="32"/>
      <c r="N2635" s="33"/>
      <c r="O2635" s="33"/>
      <c r="R2635" s="40"/>
      <c r="S2635" s="40"/>
      <c r="T2635" s="40"/>
      <c r="U2635" s="40"/>
      <c r="V2635" s="40"/>
      <c r="W2635" s="40"/>
    </row>
    <row r="2636">
      <c r="F2636" s="30"/>
      <c r="G2636" s="30"/>
      <c r="H2636" s="30"/>
      <c r="I2636" s="30"/>
      <c r="J2636" s="30"/>
      <c r="K2636" s="30"/>
      <c r="L2636" s="30"/>
      <c r="M2636" s="32"/>
      <c r="N2636" s="33"/>
      <c r="O2636" s="33"/>
      <c r="R2636" s="40"/>
      <c r="S2636" s="40"/>
      <c r="T2636" s="40"/>
      <c r="U2636" s="40"/>
      <c r="V2636" s="40"/>
      <c r="W2636" s="40"/>
    </row>
    <row r="2637">
      <c r="F2637" s="30"/>
      <c r="G2637" s="30"/>
      <c r="H2637" s="30"/>
      <c r="I2637" s="30"/>
      <c r="J2637" s="30"/>
      <c r="K2637" s="30"/>
      <c r="L2637" s="30"/>
      <c r="M2637" s="32"/>
      <c r="N2637" s="33"/>
      <c r="O2637" s="33"/>
      <c r="R2637" s="40"/>
      <c r="S2637" s="40"/>
      <c r="T2637" s="40"/>
      <c r="U2637" s="40"/>
      <c r="V2637" s="40"/>
      <c r="W2637" s="40"/>
    </row>
    <row r="2638">
      <c r="F2638" s="30"/>
      <c r="G2638" s="30"/>
      <c r="H2638" s="30"/>
      <c r="I2638" s="30"/>
      <c r="J2638" s="30"/>
      <c r="K2638" s="30"/>
      <c r="L2638" s="30"/>
      <c r="M2638" s="32"/>
      <c r="N2638" s="33"/>
      <c r="O2638" s="33"/>
      <c r="R2638" s="40"/>
      <c r="S2638" s="40"/>
      <c r="T2638" s="40"/>
      <c r="U2638" s="40"/>
      <c r="V2638" s="40"/>
      <c r="W2638" s="40"/>
    </row>
    <row r="2639">
      <c r="F2639" s="30"/>
      <c r="G2639" s="30"/>
      <c r="H2639" s="30"/>
      <c r="I2639" s="30"/>
      <c r="J2639" s="30"/>
      <c r="K2639" s="30"/>
      <c r="L2639" s="30"/>
      <c r="M2639" s="32"/>
      <c r="N2639" s="33"/>
      <c r="O2639" s="58"/>
      <c r="R2639" s="40"/>
      <c r="S2639" s="40"/>
      <c r="T2639" s="40"/>
      <c r="U2639" s="40"/>
      <c r="V2639" s="40"/>
      <c r="W2639" s="40"/>
    </row>
    <row r="2640">
      <c r="F2640" s="30"/>
      <c r="G2640" s="30"/>
      <c r="H2640" s="30"/>
      <c r="I2640" s="30"/>
      <c r="J2640" s="30"/>
      <c r="K2640" s="30"/>
      <c r="L2640" s="30"/>
      <c r="M2640" s="32"/>
      <c r="N2640" s="33"/>
      <c r="O2640" s="33"/>
      <c r="R2640" s="40"/>
      <c r="S2640" s="40"/>
      <c r="T2640" s="40"/>
      <c r="U2640" s="40"/>
      <c r="V2640" s="40"/>
      <c r="W2640" s="40"/>
    </row>
    <row r="2641">
      <c r="F2641" s="30"/>
      <c r="G2641" s="30"/>
      <c r="H2641" s="30"/>
      <c r="I2641" s="30"/>
      <c r="J2641" s="30"/>
      <c r="K2641" s="30"/>
      <c r="L2641" s="30"/>
      <c r="M2641" s="32"/>
      <c r="N2641" s="33"/>
      <c r="O2641" s="33"/>
      <c r="R2641" s="40"/>
      <c r="S2641" s="40"/>
      <c r="T2641" s="40"/>
      <c r="U2641" s="40"/>
      <c r="V2641" s="40"/>
      <c r="W2641" s="40"/>
    </row>
    <row r="2642">
      <c r="F2642" s="30"/>
      <c r="G2642" s="30"/>
      <c r="H2642" s="30"/>
      <c r="I2642" s="30"/>
      <c r="J2642" s="30"/>
      <c r="K2642" s="30"/>
      <c r="L2642" s="30"/>
      <c r="M2642" s="32"/>
      <c r="N2642" s="33"/>
      <c r="O2642" s="33"/>
      <c r="R2642" s="40"/>
      <c r="S2642" s="40"/>
      <c r="T2642" s="40"/>
      <c r="U2642" s="40"/>
      <c r="V2642" s="40"/>
      <c r="W2642" s="40"/>
    </row>
    <row r="2643">
      <c r="F2643" s="30"/>
      <c r="G2643" s="30"/>
      <c r="H2643" s="30"/>
      <c r="I2643" s="30"/>
      <c r="J2643" s="30"/>
      <c r="K2643" s="30"/>
      <c r="L2643" s="30"/>
      <c r="M2643" s="32"/>
      <c r="N2643" s="33"/>
      <c r="O2643" s="33"/>
      <c r="R2643" s="40"/>
      <c r="S2643" s="40"/>
      <c r="T2643" s="40"/>
      <c r="U2643" s="40"/>
      <c r="V2643" s="40"/>
      <c r="W2643" s="40"/>
    </row>
    <row r="2644">
      <c r="F2644" s="30"/>
      <c r="G2644" s="30"/>
      <c r="H2644" s="30"/>
      <c r="I2644" s="30"/>
      <c r="J2644" s="30"/>
      <c r="K2644" s="30"/>
      <c r="L2644" s="30"/>
      <c r="M2644" s="32"/>
      <c r="N2644" s="33"/>
      <c r="O2644" s="33"/>
      <c r="R2644" s="40"/>
      <c r="S2644" s="40"/>
      <c r="T2644" s="40"/>
      <c r="U2644" s="40"/>
      <c r="V2644" s="40"/>
      <c r="W2644" s="40"/>
    </row>
    <row r="2645">
      <c r="F2645" s="30"/>
      <c r="G2645" s="30"/>
      <c r="H2645" s="30"/>
      <c r="I2645" s="30"/>
      <c r="J2645" s="30"/>
      <c r="K2645" s="30"/>
      <c r="L2645" s="30"/>
      <c r="M2645" s="32"/>
      <c r="N2645" s="33"/>
      <c r="O2645" s="33"/>
      <c r="R2645" s="40"/>
      <c r="S2645" s="40"/>
      <c r="T2645" s="40"/>
      <c r="U2645" s="40"/>
      <c r="V2645" s="40"/>
      <c r="W2645" s="40"/>
    </row>
    <row r="2646">
      <c r="F2646" s="30"/>
      <c r="G2646" s="30"/>
      <c r="H2646" s="30"/>
      <c r="I2646" s="30"/>
      <c r="J2646" s="30"/>
      <c r="K2646" s="30"/>
      <c r="L2646" s="30"/>
      <c r="M2646" s="32"/>
      <c r="N2646" s="33"/>
      <c r="O2646" s="33"/>
      <c r="R2646" s="40"/>
      <c r="S2646" s="40"/>
      <c r="T2646" s="40"/>
      <c r="U2646" s="40"/>
      <c r="V2646" s="40"/>
      <c r="W2646" s="40"/>
    </row>
    <row r="2647">
      <c r="F2647" s="30"/>
      <c r="G2647" s="30"/>
      <c r="H2647" s="30"/>
      <c r="I2647" s="30"/>
      <c r="J2647" s="30"/>
      <c r="K2647" s="30"/>
      <c r="L2647" s="30"/>
      <c r="M2647" s="32"/>
      <c r="N2647" s="33"/>
      <c r="O2647" s="33"/>
      <c r="R2647" s="40"/>
      <c r="S2647" s="40"/>
      <c r="T2647" s="40"/>
      <c r="U2647" s="40"/>
      <c r="V2647" s="40"/>
      <c r="W2647" s="40"/>
    </row>
    <row r="2648">
      <c r="F2648" s="30"/>
      <c r="G2648" s="30"/>
      <c r="H2648" s="30"/>
      <c r="I2648" s="30"/>
      <c r="J2648" s="30"/>
      <c r="K2648" s="30"/>
      <c r="L2648" s="30"/>
      <c r="M2648" s="32"/>
      <c r="N2648" s="33"/>
      <c r="O2648" s="33"/>
      <c r="R2648" s="40"/>
      <c r="S2648" s="40"/>
      <c r="T2648" s="40"/>
      <c r="U2648" s="40"/>
      <c r="V2648" s="40"/>
      <c r="W2648" s="40"/>
    </row>
    <row r="2649">
      <c r="F2649" s="30"/>
      <c r="G2649" s="30"/>
      <c r="H2649" s="30"/>
      <c r="I2649" s="30"/>
      <c r="J2649" s="30"/>
      <c r="K2649" s="30"/>
      <c r="L2649" s="30"/>
      <c r="M2649" s="32"/>
      <c r="N2649" s="33"/>
      <c r="O2649" s="33"/>
      <c r="R2649" s="40"/>
      <c r="S2649" s="40"/>
      <c r="T2649" s="40"/>
      <c r="U2649" s="40"/>
      <c r="V2649" s="40"/>
      <c r="W2649" s="40"/>
    </row>
    <row r="2650">
      <c r="F2650" s="30"/>
      <c r="G2650" s="30"/>
      <c r="H2650" s="30"/>
      <c r="I2650" s="30"/>
      <c r="J2650" s="30"/>
      <c r="K2650" s="30"/>
      <c r="L2650" s="30"/>
      <c r="M2650" s="32"/>
      <c r="N2650" s="33"/>
      <c r="O2650" s="33"/>
      <c r="R2650" s="40"/>
      <c r="S2650" s="40"/>
      <c r="T2650" s="40"/>
      <c r="U2650" s="40"/>
      <c r="V2650" s="40"/>
      <c r="W2650" s="40"/>
    </row>
    <row r="2651">
      <c r="F2651" s="30"/>
      <c r="G2651" s="30"/>
      <c r="H2651" s="30"/>
      <c r="I2651" s="30"/>
      <c r="J2651" s="30"/>
      <c r="K2651" s="30"/>
      <c r="L2651" s="30"/>
      <c r="M2651" s="32"/>
      <c r="N2651" s="33"/>
      <c r="O2651" s="58"/>
      <c r="R2651" s="40"/>
      <c r="S2651" s="40"/>
      <c r="T2651" s="40"/>
      <c r="U2651" s="40"/>
      <c r="V2651" s="40"/>
      <c r="W2651" s="40"/>
    </row>
    <row r="2652">
      <c r="F2652" s="30"/>
      <c r="G2652" s="30"/>
      <c r="H2652" s="30"/>
      <c r="I2652" s="30"/>
      <c r="J2652" s="30"/>
      <c r="K2652" s="30"/>
      <c r="L2652" s="30"/>
      <c r="M2652" s="32"/>
      <c r="N2652" s="33"/>
      <c r="O2652" s="33"/>
      <c r="R2652" s="40"/>
      <c r="S2652" s="40"/>
      <c r="T2652" s="40"/>
      <c r="U2652" s="40"/>
      <c r="V2652" s="40"/>
      <c r="W2652" s="40"/>
    </row>
    <row r="2653">
      <c r="F2653" s="30"/>
      <c r="G2653" s="30"/>
      <c r="H2653" s="30"/>
      <c r="I2653" s="30"/>
      <c r="J2653" s="30"/>
      <c r="K2653" s="30"/>
      <c r="L2653" s="30"/>
      <c r="M2653" s="32"/>
      <c r="N2653" s="33"/>
      <c r="O2653" s="33"/>
      <c r="R2653" s="40"/>
      <c r="S2653" s="40"/>
      <c r="T2653" s="40"/>
      <c r="U2653" s="40"/>
      <c r="V2653" s="40"/>
      <c r="W2653" s="40"/>
    </row>
    <row r="2654">
      <c r="F2654" s="30"/>
      <c r="G2654" s="30"/>
      <c r="H2654" s="30"/>
      <c r="I2654" s="30"/>
      <c r="J2654" s="30"/>
      <c r="K2654" s="30"/>
      <c r="L2654" s="30"/>
      <c r="M2654" s="32"/>
      <c r="N2654" s="33"/>
      <c r="O2654" s="33"/>
      <c r="R2654" s="40"/>
      <c r="S2654" s="40"/>
      <c r="T2654" s="40"/>
      <c r="U2654" s="40"/>
      <c r="V2654" s="40"/>
      <c r="W2654" s="40"/>
    </row>
    <row r="2655">
      <c r="F2655" s="30"/>
      <c r="G2655" s="30"/>
      <c r="H2655" s="30"/>
      <c r="I2655" s="30"/>
      <c r="J2655" s="30"/>
      <c r="K2655" s="30"/>
      <c r="L2655" s="30"/>
      <c r="M2655" s="32"/>
      <c r="N2655" s="33"/>
      <c r="O2655" s="64"/>
      <c r="R2655" s="40"/>
      <c r="S2655" s="40"/>
      <c r="T2655" s="40"/>
      <c r="U2655" s="40"/>
      <c r="V2655" s="40"/>
      <c r="W2655" s="40"/>
    </row>
    <row r="2656">
      <c r="F2656" s="30"/>
      <c r="G2656" s="30"/>
      <c r="H2656" s="30"/>
      <c r="I2656" s="30"/>
      <c r="J2656" s="30"/>
      <c r="K2656" s="30"/>
      <c r="L2656" s="30"/>
      <c r="M2656" s="32"/>
      <c r="N2656" s="33"/>
      <c r="O2656" s="33"/>
      <c r="R2656" s="40"/>
      <c r="S2656" s="40"/>
      <c r="T2656" s="40"/>
      <c r="U2656" s="40"/>
      <c r="V2656" s="40"/>
      <c r="W2656" s="40"/>
    </row>
    <row r="2657">
      <c r="F2657" s="30"/>
      <c r="G2657" s="30"/>
      <c r="H2657" s="30"/>
      <c r="I2657" s="30"/>
      <c r="J2657" s="30"/>
      <c r="K2657" s="30"/>
      <c r="L2657" s="30"/>
      <c r="M2657" s="32"/>
      <c r="N2657" s="33"/>
      <c r="O2657" s="33"/>
      <c r="R2657" s="40"/>
      <c r="S2657" s="40"/>
      <c r="T2657" s="40"/>
      <c r="U2657" s="40"/>
      <c r="V2657" s="40"/>
      <c r="W2657" s="40"/>
    </row>
    <row r="2658">
      <c r="F2658" s="30"/>
      <c r="G2658" s="30"/>
      <c r="H2658" s="30"/>
      <c r="I2658" s="30"/>
      <c r="J2658" s="30"/>
      <c r="K2658" s="30"/>
      <c r="L2658" s="30"/>
      <c r="M2658" s="32"/>
      <c r="N2658" s="33"/>
      <c r="O2658" s="64"/>
      <c r="R2658" s="40"/>
      <c r="S2658" s="40"/>
      <c r="T2658" s="40"/>
      <c r="U2658" s="40"/>
      <c r="V2658" s="40"/>
      <c r="W2658" s="40"/>
    </row>
    <row r="2659">
      <c r="F2659" s="30"/>
      <c r="G2659" s="30"/>
      <c r="H2659" s="30"/>
      <c r="I2659" s="30"/>
      <c r="J2659" s="30"/>
      <c r="K2659" s="30"/>
      <c r="L2659" s="30"/>
      <c r="M2659" s="32"/>
      <c r="N2659" s="33"/>
      <c r="O2659" s="58"/>
      <c r="R2659" s="40"/>
      <c r="S2659" s="40"/>
      <c r="T2659" s="40"/>
      <c r="U2659" s="40"/>
      <c r="V2659" s="40"/>
      <c r="W2659" s="40"/>
    </row>
    <row r="2660">
      <c r="F2660" s="30"/>
      <c r="G2660" s="30"/>
      <c r="H2660" s="30"/>
      <c r="I2660" s="30"/>
      <c r="J2660" s="30"/>
      <c r="K2660" s="30"/>
      <c r="L2660" s="30"/>
      <c r="M2660" s="32"/>
      <c r="N2660" s="33"/>
      <c r="O2660" s="58"/>
      <c r="R2660" s="40"/>
      <c r="S2660" s="40"/>
      <c r="T2660" s="40"/>
      <c r="U2660" s="40"/>
      <c r="V2660" s="40"/>
      <c r="W2660" s="40"/>
    </row>
    <row r="2661">
      <c r="F2661" s="30"/>
      <c r="G2661" s="30"/>
      <c r="H2661" s="30"/>
      <c r="I2661" s="30"/>
      <c r="J2661" s="30"/>
      <c r="K2661" s="30"/>
      <c r="L2661" s="30"/>
      <c r="M2661" s="32"/>
      <c r="N2661" s="33"/>
      <c r="O2661" s="33"/>
      <c r="R2661" s="40"/>
      <c r="S2661" s="40"/>
      <c r="T2661" s="40"/>
      <c r="U2661" s="40"/>
      <c r="V2661" s="40"/>
      <c r="W2661" s="40"/>
    </row>
    <row r="2662">
      <c r="F2662" s="30"/>
      <c r="G2662" s="30"/>
      <c r="H2662" s="30"/>
      <c r="I2662" s="30"/>
      <c r="J2662" s="30"/>
      <c r="K2662" s="30"/>
      <c r="L2662" s="30"/>
      <c r="M2662" s="32"/>
      <c r="N2662" s="33"/>
      <c r="O2662" s="33"/>
      <c r="R2662" s="40"/>
      <c r="S2662" s="40"/>
      <c r="T2662" s="40"/>
      <c r="U2662" s="40"/>
      <c r="V2662" s="40"/>
      <c r="W2662" s="40"/>
    </row>
    <row r="2663">
      <c r="F2663" s="30"/>
      <c r="G2663" s="30"/>
      <c r="H2663" s="30"/>
      <c r="I2663" s="30"/>
      <c r="J2663" s="30"/>
      <c r="K2663" s="30"/>
      <c r="L2663" s="30"/>
      <c r="M2663" s="32"/>
      <c r="N2663" s="33"/>
      <c r="O2663" s="33"/>
      <c r="R2663" s="40"/>
      <c r="S2663" s="40"/>
      <c r="T2663" s="40"/>
      <c r="U2663" s="40"/>
      <c r="V2663" s="40"/>
      <c r="W2663" s="40"/>
    </row>
    <row r="2664">
      <c r="F2664" s="30"/>
      <c r="G2664" s="30"/>
      <c r="H2664" s="30"/>
      <c r="I2664" s="30"/>
      <c r="J2664" s="30"/>
      <c r="K2664" s="30"/>
      <c r="L2664" s="30"/>
      <c r="M2664" s="32"/>
      <c r="N2664" s="33"/>
      <c r="O2664" s="64"/>
      <c r="R2664" s="40"/>
      <c r="S2664" s="40"/>
      <c r="T2664" s="40"/>
      <c r="U2664" s="40"/>
      <c r="V2664" s="40"/>
      <c r="W2664" s="40"/>
    </row>
    <row r="2665">
      <c r="F2665" s="30"/>
      <c r="G2665" s="30"/>
      <c r="H2665" s="30"/>
      <c r="I2665" s="30"/>
      <c r="J2665" s="30"/>
      <c r="K2665" s="30"/>
      <c r="L2665" s="30"/>
      <c r="M2665" s="32"/>
      <c r="N2665" s="33"/>
      <c r="O2665" s="33"/>
      <c r="R2665" s="40"/>
      <c r="S2665" s="40"/>
      <c r="T2665" s="40"/>
      <c r="U2665" s="40"/>
      <c r="V2665" s="40"/>
      <c r="W2665" s="40"/>
    </row>
    <row r="2666">
      <c r="F2666" s="30"/>
      <c r="G2666" s="30"/>
      <c r="H2666" s="30"/>
      <c r="I2666" s="30"/>
      <c r="J2666" s="30"/>
      <c r="K2666" s="30"/>
      <c r="L2666" s="30"/>
      <c r="M2666" s="32"/>
      <c r="N2666" s="33"/>
      <c r="O2666" s="33"/>
      <c r="R2666" s="40"/>
      <c r="S2666" s="40"/>
      <c r="T2666" s="40"/>
      <c r="U2666" s="40"/>
      <c r="V2666" s="40"/>
      <c r="W2666" s="40"/>
    </row>
    <row r="2667">
      <c r="F2667" s="30"/>
      <c r="G2667" s="30"/>
      <c r="H2667" s="30"/>
      <c r="I2667" s="30"/>
      <c r="J2667" s="30"/>
      <c r="K2667" s="30"/>
      <c r="L2667" s="30"/>
      <c r="M2667" s="32"/>
      <c r="N2667" s="33"/>
      <c r="O2667" s="64"/>
      <c r="R2667" s="40"/>
      <c r="S2667" s="40"/>
      <c r="T2667" s="40"/>
      <c r="U2667" s="40"/>
      <c r="V2667" s="40"/>
      <c r="W2667" s="40"/>
    </row>
    <row r="2668">
      <c r="F2668" s="30"/>
      <c r="G2668" s="30"/>
      <c r="H2668" s="30"/>
      <c r="I2668" s="30"/>
      <c r="J2668" s="30"/>
      <c r="K2668" s="30"/>
      <c r="L2668" s="30"/>
      <c r="M2668" s="32"/>
      <c r="N2668" s="33"/>
      <c r="O2668" s="33"/>
      <c r="R2668" s="40"/>
      <c r="S2668" s="40"/>
      <c r="T2668" s="40"/>
      <c r="U2668" s="40"/>
      <c r="V2668" s="40"/>
      <c r="W2668" s="40"/>
    </row>
    <row r="2669">
      <c r="F2669" s="30"/>
      <c r="G2669" s="30"/>
      <c r="H2669" s="30"/>
      <c r="I2669" s="30"/>
      <c r="J2669" s="30"/>
      <c r="K2669" s="30"/>
      <c r="L2669" s="30"/>
      <c r="M2669" s="32"/>
      <c r="N2669" s="33"/>
      <c r="O2669" s="33"/>
      <c r="R2669" s="40"/>
      <c r="S2669" s="40"/>
      <c r="T2669" s="40"/>
      <c r="U2669" s="40"/>
      <c r="V2669" s="40"/>
      <c r="W2669" s="40"/>
    </row>
    <row r="2670">
      <c r="F2670" s="30"/>
      <c r="G2670" s="30"/>
      <c r="H2670" s="30"/>
      <c r="I2670" s="30"/>
      <c r="J2670" s="30"/>
      <c r="K2670" s="30"/>
      <c r="L2670" s="30"/>
      <c r="M2670" s="32"/>
      <c r="N2670" s="33"/>
      <c r="O2670" s="33"/>
      <c r="R2670" s="40"/>
      <c r="S2670" s="40"/>
      <c r="T2670" s="40"/>
      <c r="U2670" s="40"/>
      <c r="V2670" s="40"/>
      <c r="W2670" s="40"/>
    </row>
    <row r="2671">
      <c r="F2671" s="30"/>
      <c r="G2671" s="30"/>
      <c r="H2671" s="30"/>
      <c r="I2671" s="30"/>
      <c r="J2671" s="30"/>
      <c r="K2671" s="30"/>
      <c r="L2671" s="30"/>
      <c r="M2671" s="32"/>
      <c r="N2671" s="33"/>
      <c r="O2671" s="64"/>
      <c r="R2671" s="40"/>
      <c r="S2671" s="40"/>
      <c r="T2671" s="40"/>
      <c r="U2671" s="40"/>
      <c r="V2671" s="40"/>
      <c r="W2671" s="40"/>
    </row>
    <row r="2672">
      <c r="F2672" s="30"/>
      <c r="G2672" s="30"/>
      <c r="H2672" s="30"/>
      <c r="I2672" s="30"/>
      <c r="J2672" s="30"/>
      <c r="K2672" s="30"/>
      <c r="L2672" s="30"/>
      <c r="M2672" s="32"/>
      <c r="N2672" s="33"/>
      <c r="O2672" s="33"/>
      <c r="R2672" s="40"/>
      <c r="S2672" s="40"/>
      <c r="T2672" s="40"/>
      <c r="U2672" s="40"/>
      <c r="V2672" s="40"/>
      <c r="W2672" s="40"/>
    </row>
    <row r="2673">
      <c r="F2673" s="30"/>
      <c r="G2673" s="30"/>
      <c r="H2673" s="30"/>
      <c r="I2673" s="30"/>
      <c r="J2673" s="30"/>
      <c r="K2673" s="30"/>
      <c r="L2673" s="30"/>
      <c r="M2673" s="32"/>
      <c r="N2673" s="33"/>
      <c r="O2673" s="33"/>
      <c r="R2673" s="40"/>
      <c r="S2673" s="40"/>
      <c r="T2673" s="40"/>
      <c r="U2673" s="40"/>
      <c r="V2673" s="40"/>
      <c r="W2673" s="40"/>
    </row>
    <row r="2674">
      <c r="F2674" s="30"/>
      <c r="G2674" s="30"/>
      <c r="H2674" s="30"/>
      <c r="I2674" s="30"/>
      <c r="J2674" s="30"/>
      <c r="K2674" s="30"/>
      <c r="L2674" s="30"/>
      <c r="M2674" s="32"/>
      <c r="N2674" s="33"/>
      <c r="O2674" s="33"/>
      <c r="R2674" s="40"/>
      <c r="S2674" s="40"/>
      <c r="T2674" s="40"/>
      <c r="U2674" s="40"/>
      <c r="V2674" s="40"/>
      <c r="W2674" s="40"/>
    </row>
    <row r="2675">
      <c r="F2675" s="30"/>
      <c r="G2675" s="30"/>
      <c r="H2675" s="30"/>
      <c r="I2675" s="30"/>
      <c r="J2675" s="30"/>
      <c r="K2675" s="30"/>
      <c r="L2675" s="30"/>
      <c r="M2675" s="32"/>
      <c r="N2675" s="33"/>
      <c r="O2675" s="33"/>
      <c r="R2675" s="40"/>
      <c r="S2675" s="40"/>
      <c r="T2675" s="40"/>
      <c r="U2675" s="40"/>
      <c r="V2675" s="40"/>
      <c r="W2675" s="40"/>
    </row>
    <row r="2676">
      <c r="F2676" s="30"/>
      <c r="G2676" s="30"/>
      <c r="H2676" s="30"/>
      <c r="I2676" s="30"/>
      <c r="J2676" s="30"/>
      <c r="K2676" s="30"/>
      <c r="L2676" s="30"/>
      <c r="M2676" s="32"/>
      <c r="N2676" s="33"/>
      <c r="O2676" s="64"/>
      <c r="R2676" s="40"/>
      <c r="S2676" s="40"/>
      <c r="T2676" s="40"/>
      <c r="U2676" s="40"/>
      <c r="V2676" s="40"/>
      <c r="W2676" s="40"/>
    </row>
    <row r="2677">
      <c r="F2677" s="30"/>
      <c r="G2677" s="30"/>
      <c r="H2677" s="30"/>
      <c r="I2677" s="30"/>
      <c r="J2677" s="30"/>
      <c r="K2677" s="30"/>
      <c r="L2677" s="30"/>
      <c r="M2677" s="32"/>
      <c r="N2677" s="33"/>
      <c r="O2677" s="33"/>
      <c r="R2677" s="40"/>
      <c r="S2677" s="40"/>
      <c r="T2677" s="40"/>
      <c r="U2677" s="40"/>
      <c r="V2677" s="40"/>
      <c r="W2677" s="40"/>
    </row>
    <row r="2678">
      <c r="F2678" s="30"/>
      <c r="G2678" s="30"/>
      <c r="H2678" s="30"/>
      <c r="I2678" s="30"/>
      <c r="J2678" s="30"/>
      <c r="K2678" s="30"/>
      <c r="L2678" s="30"/>
      <c r="M2678" s="32"/>
      <c r="N2678" s="33"/>
      <c r="O2678" s="33"/>
      <c r="R2678" s="40"/>
      <c r="S2678" s="40"/>
      <c r="T2678" s="40"/>
      <c r="U2678" s="40"/>
      <c r="V2678" s="40"/>
      <c r="W2678" s="40"/>
    </row>
    <row r="2679">
      <c r="F2679" s="30"/>
      <c r="G2679" s="30"/>
      <c r="H2679" s="30"/>
      <c r="I2679" s="30"/>
      <c r="J2679" s="30"/>
      <c r="K2679" s="30"/>
      <c r="L2679" s="30"/>
      <c r="M2679" s="32"/>
      <c r="N2679" s="33"/>
      <c r="O2679" s="33"/>
      <c r="R2679" s="40"/>
      <c r="S2679" s="40"/>
      <c r="T2679" s="40"/>
      <c r="U2679" s="40"/>
      <c r="V2679" s="40"/>
      <c r="W2679" s="40"/>
    </row>
    <row r="2680">
      <c r="F2680" s="30"/>
      <c r="G2680" s="30"/>
      <c r="H2680" s="30"/>
      <c r="I2680" s="30"/>
      <c r="J2680" s="30"/>
      <c r="K2680" s="30"/>
      <c r="L2680" s="30"/>
      <c r="M2680" s="32"/>
      <c r="N2680" s="33"/>
      <c r="O2680" s="33"/>
      <c r="R2680" s="40"/>
      <c r="S2680" s="40"/>
      <c r="T2680" s="40"/>
      <c r="U2680" s="40"/>
      <c r="V2680" s="40"/>
      <c r="W2680" s="40"/>
    </row>
    <row r="2681">
      <c r="F2681" s="30"/>
      <c r="G2681" s="30"/>
      <c r="H2681" s="30"/>
      <c r="I2681" s="30"/>
      <c r="J2681" s="30"/>
      <c r="K2681" s="30"/>
      <c r="L2681" s="30"/>
      <c r="M2681" s="32"/>
      <c r="N2681" s="33"/>
      <c r="O2681" s="33"/>
      <c r="R2681" s="40"/>
      <c r="S2681" s="40"/>
      <c r="T2681" s="40"/>
      <c r="U2681" s="40"/>
      <c r="V2681" s="40"/>
      <c r="W2681" s="40"/>
    </row>
    <row r="2682">
      <c r="F2682" s="30"/>
      <c r="G2682" s="30"/>
      <c r="H2682" s="30"/>
      <c r="I2682" s="30"/>
      <c r="J2682" s="30"/>
      <c r="K2682" s="30"/>
      <c r="L2682" s="30"/>
      <c r="M2682" s="32"/>
      <c r="N2682" s="33"/>
      <c r="O2682" s="33"/>
      <c r="R2682" s="40"/>
      <c r="S2682" s="40"/>
      <c r="T2682" s="40"/>
      <c r="U2682" s="40"/>
      <c r="V2682" s="40"/>
      <c r="W2682" s="40"/>
    </row>
    <row r="2683">
      <c r="F2683" s="30"/>
      <c r="G2683" s="30"/>
      <c r="H2683" s="30"/>
      <c r="I2683" s="30"/>
      <c r="J2683" s="30"/>
      <c r="K2683" s="30"/>
      <c r="L2683" s="30"/>
      <c r="M2683" s="32"/>
      <c r="N2683" s="33"/>
      <c r="O2683" s="64"/>
      <c r="R2683" s="40"/>
      <c r="S2683" s="40"/>
      <c r="T2683" s="40"/>
      <c r="U2683" s="40"/>
      <c r="V2683" s="40"/>
      <c r="W2683" s="40"/>
    </row>
    <row r="2684">
      <c r="F2684" s="30"/>
      <c r="G2684" s="30"/>
      <c r="H2684" s="30"/>
      <c r="I2684" s="30"/>
      <c r="J2684" s="30"/>
      <c r="K2684" s="30"/>
      <c r="L2684" s="30"/>
      <c r="M2684" s="32"/>
      <c r="N2684" s="33"/>
      <c r="O2684" s="33"/>
      <c r="R2684" s="40"/>
      <c r="S2684" s="40"/>
      <c r="T2684" s="40"/>
      <c r="U2684" s="40"/>
      <c r="V2684" s="40"/>
      <c r="W2684" s="40"/>
    </row>
    <row r="2685">
      <c r="F2685" s="30"/>
      <c r="G2685" s="30"/>
      <c r="H2685" s="30"/>
      <c r="I2685" s="30"/>
      <c r="J2685" s="30"/>
      <c r="K2685" s="30"/>
      <c r="L2685" s="30"/>
      <c r="M2685" s="32"/>
      <c r="N2685" s="33"/>
      <c r="O2685" s="33"/>
      <c r="R2685" s="40"/>
      <c r="S2685" s="40"/>
      <c r="T2685" s="40"/>
      <c r="U2685" s="40"/>
      <c r="V2685" s="40"/>
      <c r="W2685" s="40"/>
    </row>
    <row r="2686">
      <c r="F2686" s="30"/>
      <c r="G2686" s="30"/>
      <c r="H2686" s="30"/>
      <c r="I2686" s="30"/>
      <c r="J2686" s="30"/>
      <c r="K2686" s="30"/>
      <c r="L2686" s="30"/>
      <c r="M2686" s="32"/>
      <c r="N2686" s="33"/>
      <c r="O2686" s="33"/>
      <c r="R2686" s="40"/>
      <c r="S2686" s="40"/>
      <c r="T2686" s="40"/>
      <c r="U2686" s="40"/>
      <c r="V2686" s="40"/>
      <c r="W2686" s="40"/>
    </row>
    <row r="2687">
      <c r="F2687" s="30"/>
      <c r="G2687" s="30"/>
      <c r="H2687" s="30"/>
      <c r="I2687" s="30"/>
      <c r="J2687" s="30"/>
      <c r="K2687" s="30"/>
      <c r="L2687" s="30"/>
      <c r="M2687" s="32"/>
      <c r="N2687" s="33"/>
      <c r="O2687" s="33"/>
      <c r="R2687" s="40"/>
      <c r="S2687" s="40"/>
      <c r="T2687" s="40"/>
      <c r="U2687" s="40"/>
      <c r="V2687" s="40"/>
      <c r="W2687" s="40"/>
    </row>
    <row r="2688">
      <c r="F2688" s="30"/>
      <c r="G2688" s="30"/>
      <c r="H2688" s="30"/>
      <c r="I2688" s="30"/>
      <c r="J2688" s="30"/>
      <c r="K2688" s="30"/>
      <c r="L2688" s="30"/>
      <c r="M2688" s="32"/>
      <c r="N2688" s="33"/>
      <c r="O2688" s="33"/>
      <c r="R2688" s="40"/>
      <c r="S2688" s="40"/>
      <c r="T2688" s="40"/>
      <c r="U2688" s="40"/>
      <c r="V2688" s="40"/>
      <c r="W2688" s="40"/>
    </row>
    <row r="2689">
      <c r="F2689" s="30"/>
      <c r="G2689" s="30"/>
      <c r="H2689" s="30"/>
      <c r="I2689" s="30"/>
      <c r="J2689" s="30"/>
      <c r="K2689" s="30"/>
      <c r="L2689" s="30"/>
      <c r="M2689" s="32"/>
      <c r="N2689" s="33"/>
      <c r="O2689" s="33"/>
      <c r="R2689" s="40"/>
      <c r="S2689" s="40"/>
      <c r="T2689" s="40"/>
      <c r="U2689" s="40"/>
      <c r="V2689" s="40"/>
      <c r="W2689" s="40"/>
    </row>
    <row r="2690">
      <c r="F2690" s="30"/>
      <c r="G2690" s="30"/>
      <c r="H2690" s="30"/>
      <c r="I2690" s="30"/>
      <c r="J2690" s="30"/>
      <c r="K2690" s="30"/>
      <c r="L2690" s="30"/>
      <c r="M2690" s="32"/>
      <c r="N2690" s="33"/>
      <c r="O2690" s="58"/>
      <c r="R2690" s="40"/>
      <c r="S2690" s="40"/>
      <c r="T2690" s="40"/>
      <c r="U2690" s="40"/>
      <c r="V2690" s="40"/>
      <c r="W2690" s="40"/>
    </row>
    <row r="2691">
      <c r="F2691" s="30"/>
      <c r="G2691" s="30"/>
      <c r="H2691" s="30"/>
      <c r="I2691" s="30"/>
      <c r="J2691" s="30"/>
      <c r="K2691" s="30"/>
      <c r="L2691" s="30"/>
      <c r="M2691" s="32"/>
      <c r="N2691" s="33"/>
      <c r="O2691" s="33"/>
      <c r="R2691" s="40"/>
      <c r="S2691" s="40"/>
      <c r="T2691" s="40"/>
      <c r="U2691" s="40"/>
      <c r="V2691" s="40"/>
      <c r="W2691" s="40"/>
    </row>
    <row r="2692">
      <c r="F2692" s="30"/>
      <c r="G2692" s="30"/>
      <c r="H2692" s="30"/>
      <c r="I2692" s="30"/>
      <c r="J2692" s="30"/>
      <c r="K2692" s="30"/>
      <c r="L2692" s="30"/>
      <c r="M2692" s="32"/>
      <c r="N2692" s="33"/>
      <c r="O2692" s="33"/>
      <c r="R2692" s="40"/>
      <c r="S2692" s="40"/>
      <c r="T2692" s="40"/>
      <c r="U2692" s="40"/>
      <c r="V2692" s="40"/>
      <c r="W2692" s="40"/>
    </row>
    <row r="2693">
      <c r="F2693" s="30"/>
      <c r="G2693" s="30"/>
      <c r="H2693" s="30"/>
      <c r="I2693" s="30"/>
      <c r="J2693" s="30"/>
      <c r="K2693" s="30"/>
      <c r="L2693" s="30"/>
      <c r="M2693" s="32"/>
      <c r="N2693" s="33"/>
      <c r="O2693" s="33"/>
      <c r="R2693" s="40"/>
      <c r="S2693" s="40"/>
      <c r="T2693" s="40"/>
      <c r="U2693" s="40"/>
      <c r="V2693" s="40"/>
      <c r="W2693" s="40"/>
    </row>
    <row r="2694">
      <c r="F2694" s="30"/>
      <c r="G2694" s="30"/>
      <c r="H2694" s="30"/>
      <c r="I2694" s="30"/>
      <c r="J2694" s="30"/>
      <c r="K2694" s="30"/>
      <c r="L2694" s="30"/>
      <c r="M2694" s="32"/>
      <c r="N2694" s="33"/>
      <c r="O2694" s="58"/>
      <c r="R2694" s="40"/>
      <c r="S2694" s="40"/>
      <c r="T2694" s="40"/>
      <c r="U2694" s="40"/>
      <c r="V2694" s="40"/>
      <c r="W2694" s="40"/>
    </row>
    <row r="2695">
      <c r="F2695" s="30"/>
      <c r="G2695" s="30"/>
      <c r="H2695" s="30"/>
      <c r="I2695" s="30"/>
      <c r="J2695" s="30"/>
      <c r="K2695" s="30"/>
      <c r="L2695" s="30"/>
      <c r="M2695" s="32"/>
      <c r="N2695" s="33"/>
      <c r="O2695" s="33"/>
      <c r="R2695" s="40"/>
      <c r="S2695" s="40"/>
      <c r="T2695" s="40"/>
      <c r="U2695" s="40"/>
      <c r="V2695" s="40"/>
      <c r="W2695" s="40"/>
    </row>
    <row r="2696">
      <c r="F2696" s="30"/>
      <c r="G2696" s="30"/>
      <c r="H2696" s="30"/>
      <c r="I2696" s="30"/>
      <c r="J2696" s="30"/>
      <c r="K2696" s="30"/>
      <c r="L2696" s="30"/>
      <c r="M2696" s="32"/>
      <c r="N2696" s="33"/>
      <c r="O2696" s="33"/>
      <c r="R2696" s="40"/>
      <c r="S2696" s="40"/>
      <c r="T2696" s="40"/>
      <c r="U2696" s="40"/>
      <c r="V2696" s="40"/>
      <c r="W2696" s="40"/>
    </row>
    <row r="2697">
      <c r="F2697" s="30"/>
      <c r="G2697" s="30"/>
      <c r="H2697" s="30"/>
      <c r="I2697" s="30"/>
      <c r="J2697" s="30"/>
      <c r="K2697" s="30"/>
      <c r="L2697" s="30"/>
      <c r="M2697" s="32"/>
      <c r="N2697" s="33"/>
      <c r="O2697" s="58"/>
      <c r="R2697" s="40"/>
      <c r="S2697" s="40"/>
      <c r="T2697" s="40"/>
      <c r="U2697" s="40"/>
      <c r="V2697" s="40"/>
      <c r="W2697" s="40"/>
    </row>
    <row r="2698">
      <c r="F2698" s="30"/>
      <c r="G2698" s="30"/>
      <c r="H2698" s="30"/>
      <c r="I2698" s="30"/>
      <c r="J2698" s="30"/>
      <c r="K2698" s="30"/>
      <c r="L2698" s="30"/>
      <c r="M2698" s="32"/>
      <c r="N2698" s="33"/>
      <c r="O2698" s="33"/>
      <c r="R2698" s="40"/>
      <c r="S2698" s="40"/>
      <c r="T2698" s="40"/>
      <c r="U2698" s="40"/>
      <c r="V2698" s="40"/>
      <c r="W2698" s="40"/>
    </row>
    <row r="2699">
      <c r="F2699" s="30"/>
      <c r="G2699" s="30"/>
      <c r="H2699" s="30"/>
      <c r="I2699" s="30"/>
      <c r="J2699" s="30"/>
      <c r="K2699" s="30"/>
      <c r="L2699" s="30"/>
      <c r="M2699" s="32"/>
      <c r="N2699" s="33"/>
      <c r="O2699" s="58"/>
      <c r="R2699" s="40"/>
      <c r="S2699" s="40"/>
      <c r="T2699" s="40"/>
      <c r="U2699" s="40"/>
      <c r="V2699" s="40"/>
      <c r="W2699" s="40"/>
    </row>
    <row r="2700">
      <c r="F2700" s="30"/>
      <c r="G2700" s="30"/>
      <c r="H2700" s="30"/>
      <c r="I2700" s="30"/>
      <c r="J2700" s="30"/>
      <c r="K2700" s="30"/>
      <c r="L2700" s="30"/>
      <c r="M2700" s="32"/>
      <c r="N2700" s="33"/>
      <c r="O2700" s="33"/>
      <c r="R2700" s="40"/>
      <c r="S2700" s="40"/>
      <c r="T2700" s="40"/>
      <c r="U2700" s="40"/>
      <c r="V2700" s="40"/>
      <c r="W2700" s="40"/>
    </row>
    <row r="2701">
      <c r="F2701" s="30"/>
      <c r="G2701" s="30"/>
      <c r="H2701" s="30"/>
      <c r="I2701" s="30"/>
      <c r="J2701" s="30"/>
      <c r="K2701" s="30"/>
      <c r="L2701" s="30"/>
      <c r="M2701" s="32"/>
      <c r="N2701" s="33"/>
      <c r="O2701" s="33"/>
      <c r="R2701" s="40"/>
      <c r="S2701" s="40"/>
      <c r="T2701" s="40"/>
      <c r="U2701" s="40"/>
      <c r="V2701" s="40"/>
      <c r="W2701" s="40"/>
    </row>
    <row r="2702">
      <c r="F2702" s="30"/>
      <c r="G2702" s="30"/>
      <c r="H2702" s="30"/>
      <c r="I2702" s="30"/>
      <c r="J2702" s="30"/>
      <c r="K2702" s="30"/>
      <c r="L2702" s="30"/>
      <c r="M2702" s="32"/>
      <c r="N2702" s="33"/>
      <c r="O2702" s="33"/>
      <c r="R2702" s="40"/>
      <c r="S2702" s="40"/>
      <c r="T2702" s="40"/>
      <c r="U2702" s="40"/>
      <c r="V2702" s="40"/>
      <c r="W2702" s="40"/>
    </row>
    <row r="2703">
      <c r="F2703" s="30"/>
      <c r="G2703" s="30"/>
      <c r="H2703" s="30"/>
      <c r="I2703" s="30"/>
      <c r="J2703" s="30"/>
      <c r="K2703" s="30"/>
      <c r="L2703" s="30"/>
      <c r="M2703" s="32"/>
      <c r="N2703" s="33"/>
      <c r="O2703" s="33"/>
      <c r="R2703" s="40"/>
      <c r="S2703" s="40"/>
      <c r="T2703" s="40"/>
      <c r="U2703" s="40"/>
      <c r="V2703" s="40"/>
      <c r="W2703" s="40"/>
    </row>
    <row r="2704">
      <c r="F2704" s="30"/>
      <c r="G2704" s="30"/>
      <c r="H2704" s="30"/>
      <c r="I2704" s="30"/>
      <c r="J2704" s="30"/>
      <c r="K2704" s="30"/>
      <c r="L2704" s="30"/>
      <c r="M2704" s="32"/>
      <c r="N2704" s="33"/>
      <c r="O2704" s="58"/>
      <c r="R2704" s="40"/>
      <c r="S2704" s="40"/>
      <c r="T2704" s="40"/>
      <c r="U2704" s="40"/>
      <c r="V2704" s="40"/>
      <c r="W2704" s="40"/>
    </row>
    <row r="2705">
      <c r="F2705" s="30"/>
      <c r="G2705" s="30"/>
      <c r="H2705" s="30"/>
      <c r="I2705" s="30"/>
      <c r="J2705" s="30"/>
      <c r="K2705" s="30"/>
      <c r="L2705" s="30"/>
      <c r="M2705" s="32"/>
      <c r="N2705" s="33"/>
      <c r="O2705" s="58"/>
      <c r="R2705" s="40"/>
      <c r="S2705" s="40"/>
      <c r="T2705" s="40"/>
      <c r="U2705" s="40"/>
      <c r="V2705" s="40"/>
      <c r="W2705" s="40"/>
    </row>
    <row r="2706">
      <c r="F2706" s="30"/>
      <c r="G2706" s="30"/>
      <c r="H2706" s="30"/>
      <c r="I2706" s="30"/>
      <c r="J2706" s="30"/>
      <c r="K2706" s="30"/>
      <c r="L2706" s="30"/>
      <c r="M2706" s="32"/>
      <c r="N2706" s="33"/>
      <c r="O2706" s="33"/>
      <c r="R2706" s="40"/>
      <c r="S2706" s="40"/>
      <c r="T2706" s="40"/>
      <c r="U2706" s="40"/>
      <c r="V2706" s="40"/>
      <c r="W2706" s="40"/>
    </row>
    <row r="2707">
      <c r="F2707" s="30"/>
      <c r="G2707" s="30"/>
      <c r="H2707" s="30"/>
      <c r="I2707" s="30"/>
      <c r="J2707" s="30"/>
      <c r="K2707" s="30"/>
      <c r="L2707" s="30"/>
      <c r="M2707" s="32"/>
      <c r="N2707" s="33"/>
      <c r="O2707" s="33"/>
      <c r="R2707" s="40"/>
      <c r="S2707" s="40"/>
      <c r="T2707" s="40"/>
      <c r="U2707" s="40"/>
      <c r="V2707" s="40"/>
      <c r="W2707" s="40"/>
    </row>
    <row r="2708">
      <c r="F2708" s="30"/>
      <c r="G2708" s="30"/>
      <c r="H2708" s="30"/>
      <c r="I2708" s="30"/>
      <c r="J2708" s="30"/>
      <c r="K2708" s="30"/>
      <c r="L2708" s="30"/>
      <c r="M2708" s="32"/>
      <c r="N2708" s="33"/>
      <c r="O2708" s="33"/>
      <c r="R2708" s="40"/>
      <c r="S2708" s="40"/>
      <c r="T2708" s="40"/>
      <c r="U2708" s="40"/>
      <c r="V2708" s="40"/>
      <c r="W2708" s="40"/>
    </row>
    <row r="2709">
      <c r="F2709" s="30"/>
      <c r="G2709" s="30"/>
      <c r="H2709" s="30"/>
      <c r="I2709" s="30"/>
      <c r="J2709" s="30"/>
      <c r="K2709" s="30"/>
      <c r="L2709" s="30"/>
      <c r="M2709" s="32"/>
      <c r="N2709" s="33"/>
      <c r="O2709" s="33"/>
      <c r="R2709" s="40"/>
      <c r="S2709" s="40"/>
      <c r="T2709" s="40"/>
      <c r="U2709" s="40"/>
      <c r="V2709" s="40"/>
      <c r="W2709" s="40"/>
    </row>
    <row r="2710">
      <c r="F2710" s="30"/>
      <c r="G2710" s="30"/>
      <c r="H2710" s="30"/>
      <c r="I2710" s="30"/>
      <c r="J2710" s="30"/>
      <c r="K2710" s="30"/>
      <c r="L2710" s="30"/>
      <c r="M2710" s="32"/>
      <c r="N2710" s="33"/>
      <c r="O2710" s="33"/>
      <c r="R2710" s="40"/>
      <c r="S2710" s="40"/>
      <c r="T2710" s="40"/>
      <c r="U2710" s="40"/>
      <c r="V2710" s="40"/>
      <c r="W2710" s="40"/>
    </row>
    <row r="2711">
      <c r="F2711" s="30"/>
      <c r="G2711" s="30"/>
      <c r="H2711" s="30"/>
      <c r="I2711" s="30"/>
      <c r="J2711" s="30"/>
      <c r="K2711" s="30"/>
      <c r="L2711" s="30"/>
      <c r="M2711" s="32"/>
      <c r="N2711" s="33"/>
      <c r="O2711" s="33"/>
      <c r="R2711" s="40"/>
      <c r="S2711" s="40"/>
      <c r="T2711" s="40"/>
      <c r="U2711" s="40"/>
      <c r="V2711" s="40"/>
      <c r="W2711" s="40"/>
    </row>
    <row r="2712">
      <c r="F2712" s="30"/>
      <c r="G2712" s="30"/>
      <c r="H2712" s="30"/>
      <c r="I2712" s="30"/>
      <c r="J2712" s="30"/>
      <c r="K2712" s="30"/>
      <c r="L2712" s="30"/>
      <c r="M2712" s="32"/>
      <c r="N2712" s="33"/>
      <c r="O2712" s="33"/>
      <c r="R2712" s="40"/>
      <c r="S2712" s="40"/>
      <c r="T2712" s="40"/>
      <c r="U2712" s="40"/>
      <c r="V2712" s="40"/>
      <c r="W2712" s="40"/>
    </row>
    <row r="2713">
      <c r="F2713" s="30"/>
      <c r="G2713" s="30"/>
      <c r="H2713" s="30"/>
      <c r="I2713" s="30"/>
      <c r="J2713" s="30"/>
      <c r="K2713" s="30"/>
      <c r="L2713" s="30"/>
      <c r="M2713" s="32"/>
      <c r="N2713" s="33"/>
      <c r="O2713" s="33"/>
      <c r="R2713" s="40"/>
      <c r="S2713" s="40"/>
      <c r="T2713" s="40"/>
      <c r="U2713" s="40"/>
      <c r="V2713" s="40"/>
      <c r="W2713" s="40"/>
    </row>
    <row r="2714">
      <c r="F2714" s="30"/>
      <c r="G2714" s="30"/>
      <c r="H2714" s="30"/>
      <c r="I2714" s="30"/>
      <c r="J2714" s="30"/>
      <c r="K2714" s="30"/>
      <c r="L2714" s="30"/>
      <c r="M2714" s="32"/>
      <c r="N2714" s="33"/>
      <c r="O2714" s="33"/>
      <c r="R2714" s="40"/>
      <c r="S2714" s="40"/>
      <c r="T2714" s="40"/>
      <c r="U2714" s="40"/>
      <c r="V2714" s="40"/>
      <c r="W2714" s="40"/>
    </row>
    <row r="2715">
      <c r="F2715" s="30"/>
      <c r="G2715" s="30"/>
      <c r="H2715" s="30"/>
      <c r="I2715" s="30"/>
      <c r="J2715" s="30"/>
      <c r="K2715" s="30"/>
      <c r="L2715" s="30"/>
      <c r="M2715" s="32"/>
      <c r="N2715" s="33"/>
      <c r="O2715" s="33"/>
      <c r="R2715" s="40"/>
      <c r="S2715" s="40"/>
      <c r="T2715" s="40"/>
      <c r="U2715" s="40"/>
      <c r="V2715" s="40"/>
      <c r="W2715" s="40"/>
    </row>
    <row r="2716">
      <c r="F2716" s="30"/>
      <c r="G2716" s="30"/>
      <c r="H2716" s="30"/>
      <c r="I2716" s="30"/>
      <c r="J2716" s="30"/>
      <c r="K2716" s="30"/>
      <c r="L2716" s="30"/>
      <c r="M2716" s="32"/>
      <c r="N2716" s="33"/>
      <c r="O2716" s="33"/>
      <c r="R2716" s="40"/>
      <c r="S2716" s="40"/>
      <c r="T2716" s="40"/>
      <c r="U2716" s="40"/>
      <c r="V2716" s="40"/>
      <c r="W2716" s="40"/>
    </row>
    <row r="2717">
      <c r="F2717" s="30"/>
      <c r="G2717" s="30"/>
      <c r="H2717" s="30"/>
      <c r="I2717" s="30"/>
      <c r="J2717" s="30"/>
      <c r="K2717" s="30"/>
      <c r="L2717" s="30"/>
      <c r="M2717" s="32"/>
      <c r="N2717" s="33"/>
      <c r="O2717" s="33"/>
      <c r="R2717" s="40"/>
      <c r="S2717" s="40"/>
      <c r="T2717" s="40"/>
      <c r="U2717" s="40"/>
      <c r="V2717" s="40"/>
      <c r="W2717" s="40"/>
    </row>
    <row r="2718">
      <c r="F2718" s="30"/>
      <c r="G2718" s="30"/>
      <c r="H2718" s="30"/>
      <c r="I2718" s="30"/>
      <c r="J2718" s="30"/>
      <c r="K2718" s="30"/>
      <c r="L2718" s="30"/>
      <c r="M2718" s="32"/>
      <c r="N2718" s="33"/>
      <c r="O2718" s="64"/>
      <c r="R2718" s="40"/>
      <c r="S2718" s="40"/>
      <c r="T2718" s="40"/>
      <c r="U2718" s="40"/>
      <c r="V2718" s="40"/>
      <c r="W2718" s="40"/>
    </row>
    <row r="2719">
      <c r="F2719" s="30"/>
      <c r="G2719" s="30"/>
      <c r="H2719" s="30"/>
      <c r="I2719" s="30"/>
      <c r="J2719" s="30"/>
      <c r="K2719" s="30"/>
      <c r="L2719" s="30"/>
      <c r="M2719" s="32"/>
      <c r="N2719" s="33"/>
      <c r="O2719" s="64"/>
      <c r="R2719" s="40"/>
      <c r="S2719" s="40"/>
      <c r="T2719" s="40"/>
      <c r="U2719" s="40"/>
      <c r="V2719" s="40"/>
      <c r="W2719" s="40"/>
    </row>
    <row r="2720">
      <c r="F2720" s="30"/>
      <c r="G2720" s="30"/>
      <c r="H2720" s="30"/>
      <c r="I2720" s="30"/>
      <c r="J2720" s="30"/>
      <c r="K2720" s="30"/>
      <c r="L2720" s="30"/>
      <c r="M2720" s="32"/>
      <c r="N2720" s="33"/>
      <c r="O2720" s="33"/>
      <c r="R2720" s="40"/>
      <c r="S2720" s="40"/>
      <c r="T2720" s="40"/>
      <c r="U2720" s="40"/>
      <c r="V2720" s="40"/>
      <c r="W2720" s="40"/>
    </row>
    <row r="2721">
      <c r="F2721" s="30"/>
      <c r="G2721" s="30"/>
      <c r="H2721" s="30"/>
      <c r="I2721" s="30"/>
      <c r="J2721" s="30"/>
      <c r="K2721" s="30"/>
      <c r="L2721" s="30"/>
      <c r="M2721" s="32"/>
      <c r="N2721" s="33"/>
      <c r="O2721" s="33"/>
      <c r="R2721" s="40"/>
      <c r="S2721" s="40"/>
      <c r="T2721" s="40"/>
      <c r="U2721" s="40"/>
      <c r="V2721" s="40"/>
      <c r="W2721" s="40"/>
    </row>
    <row r="2722">
      <c r="F2722" s="30"/>
      <c r="G2722" s="30"/>
      <c r="H2722" s="30"/>
      <c r="I2722" s="30"/>
      <c r="J2722" s="30"/>
      <c r="K2722" s="30"/>
      <c r="L2722" s="30"/>
      <c r="M2722" s="32"/>
      <c r="N2722" s="33"/>
      <c r="O2722" s="64"/>
      <c r="R2722" s="40"/>
      <c r="S2722" s="40"/>
      <c r="T2722" s="40"/>
      <c r="U2722" s="40"/>
      <c r="V2722" s="40"/>
      <c r="W2722" s="40"/>
    </row>
    <row r="2723">
      <c r="F2723" s="30"/>
      <c r="G2723" s="30"/>
      <c r="H2723" s="30"/>
      <c r="I2723" s="30"/>
      <c r="J2723" s="30"/>
      <c r="K2723" s="30"/>
      <c r="L2723" s="30"/>
      <c r="M2723" s="32"/>
      <c r="N2723" s="33"/>
      <c r="O2723" s="33"/>
      <c r="R2723" s="40"/>
      <c r="S2723" s="40"/>
      <c r="T2723" s="40"/>
      <c r="U2723" s="40"/>
      <c r="V2723" s="40"/>
      <c r="W2723" s="40"/>
    </row>
    <row r="2724">
      <c r="F2724" s="30"/>
      <c r="G2724" s="30"/>
      <c r="H2724" s="30"/>
      <c r="I2724" s="30"/>
      <c r="J2724" s="30"/>
      <c r="K2724" s="30"/>
      <c r="L2724" s="30"/>
      <c r="M2724" s="32"/>
      <c r="N2724" s="33"/>
      <c r="O2724" s="33"/>
      <c r="R2724" s="40"/>
      <c r="S2724" s="40"/>
      <c r="T2724" s="40"/>
      <c r="U2724" s="40"/>
      <c r="V2724" s="40"/>
      <c r="W2724" s="40"/>
    </row>
    <row r="2725">
      <c r="F2725" s="30"/>
      <c r="G2725" s="30"/>
      <c r="H2725" s="30"/>
      <c r="I2725" s="30"/>
      <c r="J2725" s="30"/>
      <c r="K2725" s="30"/>
      <c r="L2725" s="30"/>
      <c r="M2725" s="32"/>
      <c r="N2725" s="33"/>
      <c r="O2725" s="33"/>
      <c r="R2725" s="40"/>
      <c r="S2725" s="40"/>
      <c r="T2725" s="40"/>
      <c r="U2725" s="40"/>
      <c r="V2725" s="40"/>
      <c r="W2725" s="40"/>
    </row>
    <row r="2726">
      <c r="F2726" s="30"/>
      <c r="G2726" s="30"/>
      <c r="H2726" s="30"/>
      <c r="I2726" s="30"/>
      <c r="J2726" s="30"/>
      <c r="K2726" s="30"/>
      <c r="L2726" s="30"/>
      <c r="M2726" s="32"/>
      <c r="N2726" s="33"/>
      <c r="O2726" s="33"/>
      <c r="R2726" s="40"/>
      <c r="S2726" s="40"/>
      <c r="T2726" s="40"/>
      <c r="U2726" s="40"/>
      <c r="V2726" s="40"/>
      <c r="W2726" s="40"/>
    </row>
    <row r="2727">
      <c r="F2727" s="30"/>
      <c r="G2727" s="30"/>
      <c r="H2727" s="30"/>
      <c r="I2727" s="30"/>
      <c r="J2727" s="30"/>
      <c r="K2727" s="30"/>
      <c r="L2727" s="30"/>
      <c r="M2727" s="32"/>
      <c r="N2727" s="33"/>
      <c r="O2727" s="33"/>
      <c r="R2727" s="40"/>
      <c r="S2727" s="40"/>
      <c r="T2727" s="40"/>
      <c r="U2727" s="40"/>
      <c r="V2727" s="40"/>
      <c r="W2727" s="40"/>
    </row>
    <row r="2728">
      <c r="F2728" s="30"/>
      <c r="G2728" s="30"/>
      <c r="H2728" s="30"/>
      <c r="I2728" s="30"/>
      <c r="J2728" s="30"/>
      <c r="K2728" s="30"/>
      <c r="L2728" s="30"/>
      <c r="M2728" s="32"/>
      <c r="N2728" s="33"/>
      <c r="O2728" s="33"/>
      <c r="R2728" s="40"/>
      <c r="S2728" s="40"/>
      <c r="T2728" s="40"/>
      <c r="U2728" s="40"/>
      <c r="V2728" s="40"/>
      <c r="W2728" s="40"/>
    </row>
    <row r="2729">
      <c r="F2729" s="30"/>
      <c r="G2729" s="30"/>
      <c r="H2729" s="30"/>
      <c r="I2729" s="30"/>
      <c r="J2729" s="30"/>
      <c r="K2729" s="30"/>
      <c r="L2729" s="30"/>
      <c r="M2729" s="32"/>
      <c r="N2729" s="33"/>
      <c r="O2729" s="33"/>
      <c r="R2729" s="40"/>
      <c r="S2729" s="40"/>
      <c r="T2729" s="40"/>
      <c r="U2729" s="40"/>
      <c r="V2729" s="40"/>
      <c r="W2729" s="40"/>
    </row>
    <row r="2730">
      <c r="F2730" s="30"/>
      <c r="G2730" s="30"/>
      <c r="H2730" s="30"/>
      <c r="I2730" s="30"/>
      <c r="J2730" s="30"/>
      <c r="K2730" s="30"/>
      <c r="L2730" s="30"/>
      <c r="M2730" s="32"/>
      <c r="N2730" s="33"/>
      <c r="O2730" s="33"/>
      <c r="R2730" s="40"/>
      <c r="S2730" s="40"/>
      <c r="T2730" s="40"/>
      <c r="U2730" s="40"/>
      <c r="V2730" s="40"/>
      <c r="W2730" s="40"/>
    </row>
    <row r="2731">
      <c r="F2731" s="30"/>
      <c r="G2731" s="30"/>
      <c r="H2731" s="30"/>
      <c r="I2731" s="30"/>
      <c r="J2731" s="30"/>
      <c r="K2731" s="30"/>
      <c r="L2731" s="30"/>
      <c r="M2731" s="32"/>
      <c r="N2731" s="33"/>
      <c r="O2731" s="64"/>
      <c r="R2731" s="40"/>
      <c r="S2731" s="40"/>
      <c r="T2731" s="40"/>
      <c r="U2731" s="40"/>
      <c r="V2731" s="40"/>
      <c r="W2731" s="40"/>
    </row>
    <row r="2732">
      <c r="F2732" s="30"/>
      <c r="G2732" s="30"/>
      <c r="H2732" s="30"/>
      <c r="I2732" s="30"/>
      <c r="J2732" s="30"/>
      <c r="K2732" s="30"/>
      <c r="L2732" s="30"/>
      <c r="M2732" s="32"/>
      <c r="N2732" s="33"/>
      <c r="O2732" s="58"/>
      <c r="R2732" s="40"/>
      <c r="S2732" s="40"/>
      <c r="T2732" s="40"/>
      <c r="U2732" s="40"/>
      <c r="V2732" s="40"/>
      <c r="W2732" s="40"/>
    </row>
    <row r="2733">
      <c r="F2733" s="30"/>
      <c r="G2733" s="30"/>
      <c r="H2733" s="30"/>
      <c r="I2733" s="30"/>
      <c r="J2733" s="30"/>
      <c r="K2733" s="30"/>
      <c r="L2733" s="30"/>
      <c r="M2733" s="32"/>
      <c r="N2733" s="33"/>
      <c r="O2733" s="33"/>
      <c r="R2733" s="40"/>
      <c r="S2733" s="40"/>
      <c r="T2733" s="40"/>
      <c r="U2733" s="40"/>
      <c r="V2733" s="40"/>
      <c r="W2733" s="40"/>
    </row>
    <row r="2734">
      <c r="F2734" s="30"/>
      <c r="G2734" s="30"/>
      <c r="H2734" s="30"/>
      <c r="I2734" s="30"/>
      <c r="J2734" s="30"/>
      <c r="K2734" s="30"/>
      <c r="L2734" s="30"/>
      <c r="M2734" s="32"/>
      <c r="N2734" s="33"/>
      <c r="O2734" s="33"/>
      <c r="R2734" s="40"/>
      <c r="S2734" s="40"/>
      <c r="T2734" s="40"/>
      <c r="U2734" s="40"/>
      <c r="V2734" s="40"/>
      <c r="W2734" s="40"/>
    </row>
    <row r="2735">
      <c r="F2735" s="30"/>
      <c r="G2735" s="30"/>
      <c r="H2735" s="30"/>
      <c r="I2735" s="30"/>
      <c r="J2735" s="30"/>
      <c r="K2735" s="30"/>
      <c r="L2735" s="30"/>
      <c r="M2735" s="32"/>
      <c r="N2735" s="33"/>
      <c r="O2735" s="33"/>
      <c r="R2735" s="40"/>
      <c r="S2735" s="40"/>
      <c r="T2735" s="40"/>
      <c r="U2735" s="40"/>
      <c r="V2735" s="40"/>
      <c r="W2735" s="40"/>
    </row>
    <row r="2736">
      <c r="F2736" s="30"/>
      <c r="G2736" s="30"/>
      <c r="H2736" s="30"/>
      <c r="I2736" s="30"/>
      <c r="J2736" s="30"/>
      <c r="K2736" s="30"/>
      <c r="L2736" s="30"/>
      <c r="M2736" s="32"/>
      <c r="N2736" s="33"/>
      <c r="O2736" s="33"/>
      <c r="R2736" s="40"/>
      <c r="S2736" s="40"/>
      <c r="T2736" s="40"/>
      <c r="U2736" s="40"/>
      <c r="V2736" s="40"/>
      <c r="W2736" s="40"/>
    </row>
    <row r="2737">
      <c r="F2737" s="30"/>
      <c r="G2737" s="30"/>
      <c r="H2737" s="30"/>
      <c r="I2737" s="30"/>
      <c r="J2737" s="30"/>
      <c r="K2737" s="30"/>
      <c r="L2737" s="30"/>
      <c r="M2737" s="32"/>
      <c r="N2737" s="33"/>
      <c r="O2737" s="33"/>
      <c r="R2737" s="40"/>
      <c r="S2737" s="40"/>
      <c r="T2737" s="40"/>
      <c r="U2737" s="40"/>
      <c r="V2737" s="40"/>
      <c r="W2737" s="40"/>
    </row>
    <row r="2738">
      <c r="F2738" s="30"/>
      <c r="G2738" s="30"/>
      <c r="H2738" s="30"/>
      <c r="I2738" s="30"/>
      <c r="J2738" s="30"/>
      <c r="K2738" s="30"/>
      <c r="L2738" s="30"/>
      <c r="M2738" s="32"/>
      <c r="N2738" s="33"/>
      <c r="O2738" s="33"/>
      <c r="R2738" s="40"/>
      <c r="S2738" s="40"/>
      <c r="T2738" s="40"/>
      <c r="U2738" s="40"/>
      <c r="V2738" s="40"/>
      <c r="W2738" s="40"/>
    </row>
    <row r="2739">
      <c r="F2739" s="30"/>
      <c r="G2739" s="30"/>
      <c r="H2739" s="30"/>
      <c r="I2739" s="30"/>
      <c r="J2739" s="30"/>
      <c r="K2739" s="30"/>
      <c r="L2739" s="30"/>
      <c r="M2739" s="32"/>
      <c r="N2739" s="33"/>
      <c r="O2739" s="33"/>
      <c r="R2739" s="40"/>
      <c r="S2739" s="40"/>
      <c r="T2739" s="40"/>
      <c r="U2739" s="40"/>
      <c r="V2739" s="40"/>
      <c r="W2739" s="40"/>
    </row>
    <row r="2740">
      <c r="F2740" s="30"/>
      <c r="G2740" s="30"/>
      <c r="H2740" s="30"/>
      <c r="I2740" s="30"/>
      <c r="J2740" s="30"/>
      <c r="K2740" s="30"/>
      <c r="L2740" s="30"/>
      <c r="M2740" s="32"/>
      <c r="N2740" s="33"/>
      <c r="O2740" s="33"/>
      <c r="R2740" s="40"/>
      <c r="S2740" s="40"/>
      <c r="T2740" s="40"/>
      <c r="U2740" s="40"/>
      <c r="V2740" s="40"/>
      <c r="W2740" s="40"/>
    </row>
    <row r="2741">
      <c r="F2741" s="30"/>
      <c r="G2741" s="30"/>
      <c r="H2741" s="30"/>
      <c r="I2741" s="30"/>
      <c r="J2741" s="30"/>
      <c r="K2741" s="30"/>
      <c r="L2741" s="30"/>
      <c r="M2741" s="32"/>
      <c r="N2741" s="33"/>
      <c r="O2741" s="33"/>
      <c r="R2741" s="40"/>
      <c r="S2741" s="40"/>
      <c r="T2741" s="40"/>
      <c r="U2741" s="40"/>
      <c r="V2741" s="40"/>
      <c r="W2741" s="40"/>
    </row>
    <row r="2742">
      <c r="F2742" s="30"/>
      <c r="G2742" s="30"/>
      <c r="H2742" s="30"/>
      <c r="I2742" s="30"/>
      <c r="J2742" s="30"/>
      <c r="K2742" s="30"/>
      <c r="L2742" s="30"/>
      <c r="M2742" s="32"/>
      <c r="N2742" s="33"/>
      <c r="O2742" s="33"/>
      <c r="R2742" s="40"/>
      <c r="S2742" s="40"/>
      <c r="T2742" s="40"/>
      <c r="U2742" s="40"/>
      <c r="V2742" s="40"/>
      <c r="W2742" s="40"/>
    </row>
    <row r="2743">
      <c r="F2743" s="30"/>
      <c r="G2743" s="30"/>
      <c r="H2743" s="30"/>
      <c r="I2743" s="30"/>
      <c r="J2743" s="30"/>
      <c r="K2743" s="30"/>
      <c r="L2743" s="30"/>
      <c r="M2743" s="32"/>
      <c r="N2743" s="33"/>
      <c r="O2743" s="33"/>
      <c r="R2743" s="40"/>
      <c r="S2743" s="40"/>
      <c r="T2743" s="40"/>
      <c r="U2743" s="40"/>
      <c r="V2743" s="40"/>
      <c r="W2743" s="40"/>
    </row>
    <row r="2744">
      <c r="F2744" s="30"/>
      <c r="G2744" s="30"/>
      <c r="H2744" s="30"/>
      <c r="I2744" s="30"/>
      <c r="J2744" s="30"/>
      <c r="K2744" s="30"/>
      <c r="L2744" s="30"/>
      <c r="M2744" s="32"/>
      <c r="N2744" s="33"/>
      <c r="O2744" s="33"/>
      <c r="R2744" s="40"/>
      <c r="S2744" s="40"/>
      <c r="T2744" s="40"/>
      <c r="U2744" s="40"/>
      <c r="V2744" s="40"/>
      <c r="W2744" s="40"/>
    </row>
    <row r="2745">
      <c r="F2745" s="30"/>
      <c r="G2745" s="30"/>
      <c r="H2745" s="30"/>
      <c r="I2745" s="30"/>
      <c r="J2745" s="30"/>
      <c r="K2745" s="30"/>
      <c r="L2745" s="30"/>
      <c r="M2745" s="32"/>
      <c r="N2745" s="33"/>
      <c r="O2745" s="33"/>
      <c r="R2745" s="40"/>
      <c r="S2745" s="40"/>
      <c r="T2745" s="40"/>
      <c r="U2745" s="40"/>
      <c r="V2745" s="40"/>
      <c r="W2745" s="40"/>
    </row>
    <row r="2746">
      <c r="F2746" s="30"/>
      <c r="G2746" s="30"/>
      <c r="H2746" s="30"/>
      <c r="I2746" s="30"/>
      <c r="J2746" s="30"/>
      <c r="K2746" s="30"/>
      <c r="L2746" s="30"/>
      <c r="M2746" s="32"/>
      <c r="N2746" s="33"/>
      <c r="O2746" s="33"/>
      <c r="R2746" s="40"/>
      <c r="S2746" s="40"/>
      <c r="T2746" s="40"/>
      <c r="U2746" s="40"/>
      <c r="V2746" s="40"/>
      <c r="W2746" s="40"/>
    </row>
    <row r="2747">
      <c r="F2747" s="30"/>
      <c r="G2747" s="30"/>
      <c r="H2747" s="30"/>
      <c r="I2747" s="30"/>
      <c r="J2747" s="30"/>
      <c r="K2747" s="30"/>
      <c r="L2747" s="30"/>
      <c r="M2747" s="32"/>
      <c r="N2747" s="33"/>
      <c r="O2747" s="33"/>
      <c r="R2747" s="40"/>
      <c r="S2747" s="40"/>
      <c r="T2747" s="40"/>
      <c r="U2747" s="40"/>
      <c r="V2747" s="40"/>
      <c r="W2747" s="40"/>
    </row>
    <row r="2748">
      <c r="F2748" s="30"/>
      <c r="G2748" s="30"/>
      <c r="H2748" s="30"/>
      <c r="I2748" s="30"/>
      <c r="J2748" s="30"/>
      <c r="K2748" s="30"/>
      <c r="L2748" s="30"/>
      <c r="M2748" s="32"/>
      <c r="N2748" s="33"/>
      <c r="O2748" s="33"/>
      <c r="R2748" s="40"/>
      <c r="S2748" s="40"/>
      <c r="T2748" s="40"/>
      <c r="U2748" s="40"/>
      <c r="V2748" s="40"/>
      <c r="W2748" s="40"/>
    </row>
    <row r="2749">
      <c r="F2749" s="30"/>
      <c r="G2749" s="30"/>
      <c r="H2749" s="30"/>
      <c r="I2749" s="30"/>
      <c r="J2749" s="30"/>
      <c r="K2749" s="30"/>
      <c r="L2749" s="30"/>
      <c r="M2749" s="32"/>
      <c r="N2749" s="33"/>
      <c r="O2749" s="33"/>
      <c r="R2749" s="40"/>
      <c r="S2749" s="40"/>
      <c r="T2749" s="40"/>
      <c r="U2749" s="40"/>
      <c r="V2749" s="40"/>
      <c r="W2749" s="40"/>
    </row>
    <row r="2750">
      <c r="F2750" s="30"/>
      <c r="G2750" s="30"/>
      <c r="H2750" s="30"/>
      <c r="I2750" s="30"/>
      <c r="J2750" s="30"/>
      <c r="K2750" s="30"/>
      <c r="L2750" s="30"/>
      <c r="M2750" s="32"/>
      <c r="N2750" s="33"/>
      <c r="O2750" s="33"/>
      <c r="R2750" s="40"/>
      <c r="S2750" s="40"/>
      <c r="T2750" s="40"/>
      <c r="U2750" s="40"/>
      <c r="V2750" s="40"/>
      <c r="W2750" s="40"/>
    </row>
    <row r="2751">
      <c r="F2751" s="30"/>
      <c r="G2751" s="30"/>
      <c r="H2751" s="30"/>
      <c r="I2751" s="30"/>
      <c r="J2751" s="30"/>
      <c r="K2751" s="30"/>
      <c r="L2751" s="30"/>
      <c r="M2751" s="32"/>
      <c r="N2751" s="33"/>
      <c r="O2751" s="33"/>
      <c r="R2751" s="40"/>
      <c r="S2751" s="40"/>
      <c r="T2751" s="40"/>
      <c r="U2751" s="40"/>
      <c r="V2751" s="40"/>
      <c r="W2751" s="40"/>
    </row>
    <row r="2752">
      <c r="F2752" s="30"/>
      <c r="G2752" s="30"/>
      <c r="H2752" s="30"/>
      <c r="I2752" s="30"/>
      <c r="J2752" s="30"/>
      <c r="K2752" s="30"/>
      <c r="L2752" s="30"/>
      <c r="M2752" s="32"/>
      <c r="N2752" s="33"/>
      <c r="O2752" s="33"/>
      <c r="R2752" s="40"/>
      <c r="S2752" s="40"/>
      <c r="T2752" s="40"/>
      <c r="U2752" s="40"/>
      <c r="V2752" s="40"/>
      <c r="W2752" s="40"/>
    </row>
    <row r="2753">
      <c r="F2753" s="30"/>
      <c r="G2753" s="30"/>
      <c r="H2753" s="30"/>
      <c r="I2753" s="30"/>
      <c r="J2753" s="30"/>
      <c r="K2753" s="30"/>
      <c r="L2753" s="30"/>
      <c r="M2753" s="32"/>
      <c r="N2753" s="33"/>
      <c r="O2753" s="33"/>
      <c r="R2753" s="40"/>
      <c r="S2753" s="40"/>
      <c r="T2753" s="40"/>
      <c r="U2753" s="40"/>
      <c r="V2753" s="40"/>
      <c r="W2753" s="40"/>
    </row>
    <row r="2754">
      <c r="F2754" s="30"/>
      <c r="G2754" s="30"/>
      <c r="H2754" s="30"/>
      <c r="I2754" s="30"/>
      <c r="J2754" s="30"/>
      <c r="K2754" s="30"/>
      <c r="L2754" s="30"/>
      <c r="M2754" s="32"/>
      <c r="N2754" s="33"/>
      <c r="O2754" s="33"/>
      <c r="R2754" s="40"/>
      <c r="S2754" s="40"/>
      <c r="T2754" s="40"/>
      <c r="U2754" s="40"/>
      <c r="V2754" s="40"/>
      <c r="W2754" s="40"/>
    </row>
    <row r="2755">
      <c r="F2755" s="30"/>
      <c r="G2755" s="30"/>
      <c r="H2755" s="30"/>
      <c r="I2755" s="30"/>
      <c r="J2755" s="30"/>
      <c r="K2755" s="30"/>
      <c r="L2755" s="30"/>
      <c r="M2755" s="32"/>
      <c r="N2755" s="33"/>
      <c r="O2755" s="33"/>
      <c r="R2755" s="40"/>
      <c r="S2755" s="40"/>
      <c r="T2755" s="40"/>
      <c r="U2755" s="40"/>
      <c r="V2755" s="40"/>
      <c r="W2755" s="40"/>
    </row>
    <row r="2756">
      <c r="F2756" s="30"/>
      <c r="G2756" s="30"/>
      <c r="H2756" s="30"/>
      <c r="I2756" s="30"/>
      <c r="J2756" s="30"/>
      <c r="K2756" s="30"/>
      <c r="L2756" s="30"/>
      <c r="M2756" s="32"/>
      <c r="N2756" s="33"/>
      <c r="O2756" s="33"/>
      <c r="R2756" s="40"/>
      <c r="S2756" s="40"/>
      <c r="T2756" s="40"/>
      <c r="U2756" s="40"/>
      <c r="V2756" s="40"/>
      <c r="W2756" s="40"/>
    </row>
    <row r="2757">
      <c r="F2757" s="30"/>
      <c r="G2757" s="30"/>
      <c r="H2757" s="30"/>
      <c r="I2757" s="30"/>
      <c r="J2757" s="30"/>
      <c r="K2757" s="30"/>
      <c r="L2757" s="30"/>
      <c r="M2757" s="32"/>
      <c r="N2757" s="33"/>
      <c r="O2757" s="33"/>
      <c r="R2757" s="40"/>
      <c r="S2757" s="40"/>
      <c r="T2757" s="40"/>
      <c r="U2757" s="40"/>
      <c r="V2757" s="40"/>
      <c r="W2757" s="40"/>
    </row>
    <row r="2758">
      <c r="F2758" s="30"/>
      <c r="G2758" s="30"/>
      <c r="H2758" s="30"/>
      <c r="I2758" s="30"/>
      <c r="J2758" s="30"/>
      <c r="K2758" s="30"/>
      <c r="L2758" s="30"/>
      <c r="M2758" s="32"/>
      <c r="N2758" s="33"/>
      <c r="O2758" s="33"/>
      <c r="R2758" s="40"/>
      <c r="S2758" s="40"/>
      <c r="T2758" s="40"/>
      <c r="U2758" s="40"/>
      <c r="V2758" s="40"/>
      <c r="W2758" s="40"/>
    </row>
    <row r="2759">
      <c r="F2759" s="30"/>
      <c r="G2759" s="30"/>
      <c r="H2759" s="30"/>
      <c r="I2759" s="30"/>
      <c r="J2759" s="30"/>
      <c r="K2759" s="30"/>
      <c r="L2759" s="30"/>
      <c r="M2759" s="32"/>
      <c r="N2759" s="33"/>
      <c r="O2759" s="33"/>
      <c r="R2759" s="40"/>
      <c r="S2759" s="40"/>
      <c r="T2759" s="40"/>
      <c r="U2759" s="40"/>
      <c r="V2759" s="40"/>
      <c r="W2759" s="40"/>
    </row>
    <row r="2760">
      <c r="F2760" s="30"/>
      <c r="G2760" s="30"/>
      <c r="H2760" s="30"/>
      <c r="I2760" s="30"/>
      <c r="J2760" s="30"/>
      <c r="K2760" s="30"/>
      <c r="L2760" s="30"/>
      <c r="M2760" s="32"/>
      <c r="N2760" s="33"/>
      <c r="O2760" s="58"/>
      <c r="R2760" s="40"/>
      <c r="S2760" s="40"/>
      <c r="T2760" s="40"/>
      <c r="U2760" s="40"/>
      <c r="V2760" s="40"/>
      <c r="W2760" s="40"/>
    </row>
    <row r="2761">
      <c r="F2761" s="30"/>
      <c r="G2761" s="30"/>
      <c r="H2761" s="30"/>
      <c r="I2761" s="30"/>
      <c r="J2761" s="30"/>
      <c r="K2761" s="30"/>
      <c r="L2761" s="30"/>
      <c r="M2761" s="32"/>
      <c r="N2761" s="33"/>
      <c r="O2761" s="33"/>
      <c r="R2761" s="40"/>
      <c r="S2761" s="40"/>
      <c r="T2761" s="40"/>
      <c r="U2761" s="40"/>
      <c r="V2761" s="40"/>
      <c r="W2761" s="40"/>
    </row>
    <row r="2762">
      <c r="F2762" s="30"/>
      <c r="G2762" s="30"/>
      <c r="H2762" s="30"/>
      <c r="I2762" s="30"/>
      <c r="J2762" s="30"/>
      <c r="K2762" s="30"/>
      <c r="L2762" s="30"/>
      <c r="M2762" s="32"/>
      <c r="N2762" s="33"/>
      <c r="O2762" s="58"/>
      <c r="R2762" s="40"/>
      <c r="S2762" s="40"/>
      <c r="T2762" s="40"/>
      <c r="U2762" s="40"/>
      <c r="V2762" s="40"/>
      <c r="W2762" s="40"/>
    </row>
    <row r="2763">
      <c r="F2763" s="30"/>
      <c r="G2763" s="30"/>
      <c r="H2763" s="30"/>
      <c r="I2763" s="30"/>
      <c r="J2763" s="30"/>
      <c r="K2763" s="30"/>
      <c r="L2763" s="30"/>
      <c r="M2763" s="32"/>
      <c r="N2763" s="33"/>
      <c r="O2763" s="33"/>
      <c r="R2763" s="40"/>
      <c r="S2763" s="40"/>
      <c r="T2763" s="40"/>
      <c r="U2763" s="40"/>
      <c r="V2763" s="40"/>
      <c r="W2763" s="40"/>
    </row>
    <row r="2764">
      <c r="F2764" s="30"/>
      <c r="G2764" s="30"/>
      <c r="H2764" s="30"/>
      <c r="I2764" s="30"/>
      <c r="J2764" s="30"/>
      <c r="K2764" s="30"/>
      <c r="L2764" s="30"/>
      <c r="M2764" s="32"/>
      <c r="N2764" s="33"/>
      <c r="O2764" s="64"/>
      <c r="R2764" s="40"/>
      <c r="S2764" s="40"/>
      <c r="T2764" s="40"/>
      <c r="U2764" s="40"/>
      <c r="V2764" s="40"/>
      <c r="W2764" s="40"/>
    </row>
    <row r="2765">
      <c r="F2765" s="30"/>
      <c r="G2765" s="30"/>
      <c r="H2765" s="30"/>
      <c r="I2765" s="30"/>
      <c r="J2765" s="30"/>
      <c r="K2765" s="30"/>
      <c r="L2765" s="30"/>
      <c r="M2765" s="32"/>
      <c r="N2765" s="33"/>
      <c r="O2765" s="58"/>
      <c r="R2765" s="40"/>
      <c r="S2765" s="40"/>
      <c r="T2765" s="40"/>
      <c r="U2765" s="40"/>
      <c r="V2765" s="40"/>
      <c r="W2765" s="40"/>
    </row>
    <row r="2766">
      <c r="F2766" s="30"/>
      <c r="G2766" s="30"/>
      <c r="H2766" s="30"/>
      <c r="I2766" s="30"/>
      <c r="J2766" s="30"/>
      <c r="K2766" s="30"/>
      <c r="L2766" s="30"/>
      <c r="M2766" s="32"/>
      <c r="N2766" s="33"/>
      <c r="O2766" s="33"/>
      <c r="R2766" s="40"/>
      <c r="S2766" s="40"/>
      <c r="T2766" s="40"/>
      <c r="U2766" s="40"/>
      <c r="V2766" s="40"/>
      <c r="W2766" s="40"/>
    </row>
    <row r="2767">
      <c r="F2767" s="30"/>
      <c r="G2767" s="30"/>
      <c r="H2767" s="30"/>
      <c r="I2767" s="30"/>
      <c r="J2767" s="30"/>
      <c r="K2767" s="30"/>
      <c r="L2767" s="30"/>
      <c r="M2767" s="32"/>
      <c r="N2767" s="33"/>
      <c r="O2767" s="33"/>
      <c r="R2767" s="40"/>
      <c r="S2767" s="40"/>
      <c r="T2767" s="40"/>
      <c r="U2767" s="40"/>
      <c r="V2767" s="40"/>
      <c r="W2767" s="40"/>
    </row>
    <row r="2768">
      <c r="F2768" s="30"/>
      <c r="G2768" s="30"/>
      <c r="H2768" s="30"/>
      <c r="I2768" s="30"/>
      <c r="J2768" s="30"/>
      <c r="K2768" s="30"/>
      <c r="L2768" s="30"/>
      <c r="M2768" s="32"/>
      <c r="N2768" s="33"/>
      <c r="O2768" s="33"/>
      <c r="R2768" s="40"/>
      <c r="S2768" s="40"/>
      <c r="T2768" s="40"/>
      <c r="U2768" s="40"/>
      <c r="V2768" s="40"/>
      <c r="W2768" s="40"/>
    </row>
    <row r="2769">
      <c r="F2769" s="30"/>
      <c r="G2769" s="30"/>
      <c r="H2769" s="30"/>
      <c r="I2769" s="30"/>
      <c r="J2769" s="30"/>
      <c r="K2769" s="30"/>
      <c r="L2769" s="30"/>
      <c r="M2769" s="32"/>
      <c r="N2769" s="33"/>
      <c r="O2769" s="33"/>
      <c r="R2769" s="40"/>
      <c r="S2769" s="40"/>
      <c r="T2769" s="40"/>
      <c r="U2769" s="40"/>
      <c r="V2769" s="40"/>
      <c r="W2769" s="40"/>
    </row>
    <row r="2770">
      <c r="F2770" s="30"/>
      <c r="G2770" s="30"/>
      <c r="H2770" s="30"/>
      <c r="I2770" s="30"/>
      <c r="J2770" s="30"/>
      <c r="K2770" s="30"/>
      <c r="L2770" s="30"/>
      <c r="M2770" s="32"/>
      <c r="N2770" s="33"/>
      <c r="O2770" s="33"/>
      <c r="R2770" s="40"/>
      <c r="S2770" s="40"/>
      <c r="T2770" s="40"/>
      <c r="U2770" s="40"/>
      <c r="V2770" s="40"/>
      <c r="W2770" s="40"/>
    </row>
    <row r="2771">
      <c r="F2771" s="30"/>
      <c r="G2771" s="30"/>
      <c r="H2771" s="30"/>
      <c r="I2771" s="30"/>
      <c r="J2771" s="30"/>
      <c r="K2771" s="30"/>
      <c r="L2771" s="30"/>
      <c r="M2771" s="32"/>
      <c r="N2771" s="33"/>
      <c r="O2771" s="33"/>
      <c r="R2771" s="40"/>
      <c r="S2771" s="40"/>
      <c r="T2771" s="40"/>
      <c r="U2771" s="40"/>
      <c r="V2771" s="40"/>
      <c r="W2771" s="40"/>
    </row>
    <row r="2772">
      <c r="F2772" s="30"/>
      <c r="G2772" s="30"/>
      <c r="H2772" s="30"/>
      <c r="I2772" s="30"/>
      <c r="J2772" s="30"/>
      <c r="K2772" s="30"/>
      <c r="L2772" s="30"/>
      <c r="M2772" s="32"/>
      <c r="N2772" s="33"/>
      <c r="O2772" s="33"/>
      <c r="R2772" s="40"/>
      <c r="S2772" s="40"/>
      <c r="T2772" s="40"/>
      <c r="U2772" s="40"/>
      <c r="V2772" s="40"/>
      <c r="W2772" s="40"/>
    </row>
    <row r="2773">
      <c r="F2773" s="30"/>
      <c r="G2773" s="30"/>
      <c r="H2773" s="30"/>
      <c r="I2773" s="30"/>
      <c r="J2773" s="30"/>
      <c r="K2773" s="30"/>
      <c r="L2773" s="30"/>
      <c r="M2773" s="32"/>
      <c r="N2773" s="33"/>
      <c r="O2773" s="33"/>
      <c r="R2773" s="40"/>
      <c r="S2773" s="40"/>
      <c r="T2773" s="40"/>
      <c r="U2773" s="40"/>
      <c r="V2773" s="40"/>
      <c r="W2773" s="40"/>
    </row>
    <row r="2774">
      <c r="F2774" s="30"/>
      <c r="G2774" s="30"/>
      <c r="H2774" s="30"/>
      <c r="I2774" s="30"/>
      <c r="J2774" s="30"/>
      <c r="K2774" s="30"/>
      <c r="L2774" s="30"/>
      <c r="M2774" s="32"/>
      <c r="N2774" s="33"/>
      <c r="O2774" s="64"/>
      <c r="R2774" s="40"/>
      <c r="S2774" s="40"/>
      <c r="T2774" s="40"/>
      <c r="U2774" s="40"/>
      <c r="V2774" s="40"/>
      <c r="W2774" s="40"/>
    </row>
    <row r="2775">
      <c r="F2775" s="30"/>
      <c r="G2775" s="30"/>
      <c r="H2775" s="30"/>
      <c r="I2775" s="30"/>
      <c r="J2775" s="30"/>
      <c r="K2775" s="30"/>
      <c r="L2775" s="30"/>
      <c r="M2775" s="32"/>
      <c r="N2775" s="33"/>
      <c r="O2775" s="58"/>
      <c r="R2775" s="40"/>
      <c r="S2775" s="40"/>
      <c r="T2775" s="40"/>
      <c r="U2775" s="40"/>
      <c r="V2775" s="40"/>
      <c r="W2775" s="40"/>
    </row>
    <row r="2776">
      <c r="F2776" s="30"/>
      <c r="G2776" s="30"/>
      <c r="H2776" s="30"/>
      <c r="I2776" s="30"/>
      <c r="J2776" s="30"/>
      <c r="K2776" s="30"/>
      <c r="L2776" s="30"/>
      <c r="M2776" s="32"/>
      <c r="N2776" s="33"/>
      <c r="O2776" s="33"/>
      <c r="R2776" s="40"/>
      <c r="S2776" s="40"/>
      <c r="T2776" s="40"/>
      <c r="U2776" s="40"/>
      <c r="V2776" s="40"/>
      <c r="W2776" s="40"/>
    </row>
    <row r="2777">
      <c r="F2777" s="30"/>
      <c r="G2777" s="30"/>
      <c r="H2777" s="30"/>
      <c r="I2777" s="30"/>
      <c r="J2777" s="30"/>
      <c r="K2777" s="30"/>
      <c r="L2777" s="30"/>
      <c r="M2777" s="32"/>
      <c r="N2777" s="33"/>
      <c r="O2777" s="33"/>
      <c r="R2777" s="40"/>
      <c r="S2777" s="40"/>
      <c r="T2777" s="40"/>
      <c r="U2777" s="40"/>
      <c r="V2777" s="40"/>
      <c r="W2777" s="40"/>
    </row>
    <row r="2778">
      <c r="F2778" s="30"/>
      <c r="G2778" s="30"/>
      <c r="H2778" s="30"/>
      <c r="I2778" s="30"/>
      <c r="J2778" s="30"/>
      <c r="K2778" s="30"/>
      <c r="L2778" s="30"/>
      <c r="M2778" s="32"/>
      <c r="N2778" s="33"/>
      <c r="O2778" s="33"/>
      <c r="R2778" s="40"/>
      <c r="S2778" s="40"/>
      <c r="T2778" s="40"/>
      <c r="U2778" s="40"/>
      <c r="V2778" s="40"/>
      <c r="W2778" s="40"/>
    </row>
    <row r="2779">
      <c r="F2779" s="30"/>
      <c r="G2779" s="30"/>
      <c r="H2779" s="30"/>
      <c r="I2779" s="30"/>
      <c r="J2779" s="30"/>
      <c r="K2779" s="30"/>
      <c r="L2779" s="30"/>
      <c r="M2779" s="32"/>
      <c r="N2779" s="33"/>
      <c r="O2779" s="33"/>
      <c r="R2779" s="40"/>
      <c r="S2779" s="40"/>
      <c r="T2779" s="40"/>
      <c r="U2779" s="40"/>
      <c r="V2779" s="40"/>
      <c r="W2779" s="40"/>
    </row>
    <row r="2780">
      <c r="F2780" s="30"/>
      <c r="G2780" s="30"/>
      <c r="H2780" s="30"/>
      <c r="I2780" s="30"/>
      <c r="J2780" s="30"/>
      <c r="K2780" s="30"/>
      <c r="L2780" s="30"/>
      <c r="M2780" s="32"/>
      <c r="N2780" s="33"/>
      <c r="O2780" s="58"/>
      <c r="R2780" s="40"/>
      <c r="S2780" s="40"/>
      <c r="T2780" s="40"/>
      <c r="U2780" s="40"/>
      <c r="V2780" s="40"/>
      <c r="W2780" s="40"/>
    </row>
    <row r="2781">
      <c r="F2781" s="30"/>
      <c r="G2781" s="30"/>
      <c r="H2781" s="30"/>
      <c r="I2781" s="30"/>
      <c r="J2781" s="30"/>
      <c r="K2781" s="30"/>
      <c r="L2781" s="30"/>
      <c r="M2781" s="32"/>
      <c r="N2781" s="33"/>
      <c r="O2781" s="33"/>
      <c r="R2781" s="40"/>
      <c r="S2781" s="40"/>
      <c r="T2781" s="40"/>
      <c r="U2781" s="40"/>
      <c r="V2781" s="40"/>
      <c r="W2781" s="40"/>
    </row>
    <row r="2782">
      <c r="F2782" s="30"/>
      <c r="G2782" s="30"/>
      <c r="H2782" s="30"/>
      <c r="I2782" s="30"/>
      <c r="J2782" s="30"/>
      <c r="K2782" s="30"/>
      <c r="L2782" s="30"/>
      <c r="M2782" s="32"/>
      <c r="N2782" s="33"/>
      <c r="O2782" s="33"/>
      <c r="R2782" s="40"/>
      <c r="S2782" s="40"/>
      <c r="T2782" s="40"/>
      <c r="U2782" s="40"/>
      <c r="V2782" s="40"/>
      <c r="W2782" s="40"/>
    </row>
    <row r="2783">
      <c r="F2783" s="30"/>
      <c r="G2783" s="30"/>
      <c r="H2783" s="30"/>
      <c r="I2783" s="30"/>
      <c r="J2783" s="30"/>
      <c r="K2783" s="30"/>
      <c r="L2783" s="30"/>
      <c r="M2783" s="32"/>
      <c r="N2783" s="33"/>
      <c r="O2783" s="33"/>
      <c r="R2783" s="40"/>
      <c r="S2783" s="40"/>
      <c r="T2783" s="40"/>
      <c r="U2783" s="40"/>
      <c r="V2783" s="40"/>
      <c r="W2783" s="40"/>
    </row>
    <row r="2784">
      <c r="F2784" s="30"/>
      <c r="G2784" s="30"/>
      <c r="H2784" s="30"/>
      <c r="I2784" s="30"/>
      <c r="J2784" s="30"/>
      <c r="K2784" s="30"/>
      <c r="L2784" s="30"/>
      <c r="M2784" s="32"/>
      <c r="N2784" s="33"/>
      <c r="O2784" s="33"/>
      <c r="R2784" s="40"/>
      <c r="S2784" s="40"/>
      <c r="T2784" s="40"/>
      <c r="U2784" s="40"/>
      <c r="V2784" s="40"/>
      <c r="W2784" s="40"/>
    </row>
    <row r="2785">
      <c r="F2785" s="30"/>
      <c r="G2785" s="30"/>
      <c r="H2785" s="30"/>
      <c r="I2785" s="30"/>
      <c r="J2785" s="30"/>
      <c r="K2785" s="30"/>
      <c r="L2785" s="30"/>
      <c r="M2785" s="32"/>
      <c r="N2785" s="33"/>
      <c r="O2785" s="33"/>
      <c r="R2785" s="40"/>
      <c r="S2785" s="40"/>
      <c r="T2785" s="40"/>
      <c r="U2785" s="40"/>
      <c r="V2785" s="40"/>
      <c r="W2785" s="40"/>
    </row>
    <row r="2786">
      <c r="F2786" s="30"/>
      <c r="G2786" s="30"/>
      <c r="H2786" s="30"/>
      <c r="I2786" s="30"/>
      <c r="J2786" s="30"/>
      <c r="K2786" s="30"/>
      <c r="L2786" s="30"/>
      <c r="M2786" s="32"/>
      <c r="N2786" s="33"/>
      <c r="O2786" s="33"/>
      <c r="R2786" s="40"/>
      <c r="S2786" s="40"/>
      <c r="T2786" s="40"/>
      <c r="U2786" s="40"/>
      <c r="V2786" s="40"/>
      <c r="W2786" s="40"/>
    </row>
    <row r="2787">
      <c r="F2787" s="30"/>
      <c r="G2787" s="30"/>
      <c r="H2787" s="30"/>
      <c r="I2787" s="30"/>
      <c r="J2787" s="30"/>
      <c r="K2787" s="30"/>
      <c r="L2787" s="30"/>
      <c r="M2787" s="32"/>
      <c r="N2787" s="33"/>
      <c r="O2787" s="33"/>
      <c r="R2787" s="40"/>
      <c r="S2787" s="40"/>
      <c r="T2787" s="40"/>
      <c r="U2787" s="40"/>
      <c r="V2787" s="40"/>
      <c r="W2787" s="40"/>
    </row>
    <row r="2788">
      <c r="F2788" s="30"/>
      <c r="G2788" s="30"/>
      <c r="H2788" s="30"/>
      <c r="I2788" s="30"/>
      <c r="J2788" s="30"/>
      <c r="K2788" s="30"/>
      <c r="L2788" s="30"/>
      <c r="M2788" s="32"/>
      <c r="N2788" s="33"/>
      <c r="O2788" s="33"/>
      <c r="R2788" s="40"/>
      <c r="S2788" s="40"/>
      <c r="T2788" s="40"/>
      <c r="U2788" s="40"/>
      <c r="V2788" s="40"/>
      <c r="W2788" s="40"/>
    </row>
    <row r="2789">
      <c r="F2789" s="30"/>
      <c r="G2789" s="30"/>
      <c r="H2789" s="30"/>
      <c r="I2789" s="30"/>
      <c r="J2789" s="30"/>
      <c r="K2789" s="30"/>
      <c r="L2789" s="30"/>
      <c r="M2789" s="32"/>
      <c r="N2789" s="33"/>
      <c r="O2789" s="33"/>
      <c r="R2789" s="40"/>
      <c r="S2789" s="40"/>
      <c r="T2789" s="40"/>
      <c r="U2789" s="40"/>
      <c r="V2789" s="40"/>
      <c r="W2789" s="40"/>
    </row>
    <row r="2790">
      <c r="F2790" s="30"/>
      <c r="G2790" s="30"/>
      <c r="H2790" s="30"/>
      <c r="I2790" s="30"/>
      <c r="J2790" s="30"/>
      <c r="K2790" s="30"/>
      <c r="L2790" s="30"/>
      <c r="M2790" s="32"/>
      <c r="N2790" s="33"/>
      <c r="O2790" s="64"/>
      <c r="R2790" s="40"/>
      <c r="S2790" s="40"/>
      <c r="T2790" s="40"/>
      <c r="U2790" s="40"/>
      <c r="V2790" s="40"/>
      <c r="W2790" s="40"/>
    </row>
    <row r="2791">
      <c r="F2791" s="30"/>
      <c r="G2791" s="30"/>
      <c r="H2791" s="30"/>
      <c r="I2791" s="30"/>
      <c r="J2791" s="30"/>
      <c r="K2791" s="30"/>
      <c r="L2791" s="30"/>
      <c r="M2791" s="32"/>
      <c r="N2791" s="33"/>
      <c r="O2791" s="58"/>
      <c r="R2791" s="40"/>
      <c r="S2791" s="40"/>
      <c r="T2791" s="40"/>
      <c r="U2791" s="40"/>
      <c r="V2791" s="40"/>
      <c r="W2791" s="40"/>
    </row>
    <row r="2792">
      <c r="F2792" s="30"/>
      <c r="G2792" s="30"/>
      <c r="H2792" s="30"/>
      <c r="I2792" s="30"/>
      <c r="J2792" s="30"/>
      <c r="K2792" s="30"/>
      <c r="L2792" s="30"/>
      <c r="M2792" s="32"/>
      <c r="N2792" s="33"/>
      <c r="O2792" s="64"/>
      <c r="R2792" s="40"/>
      <c r="S2792" s="40"/>
      <c r="T2792" s="40"/>
      <c r="U2792" s="40"/>
      <c r="V2792" s="40"/>
      <c r="W2792" s="40"/>
    </row>
    <row r="2793">
      <c r="F2793" s="30"/>
      <c r="G2793" s="30"/>
      <c r="H2793" s="30"/>
      <c r="I2793" s="30"/>
      <c r="J2793" s="30"/>
      <c r="K2793" s="30"/>
      <c r="L2793" s="30"/>
      <c r="M2793" s="32"/>
      <c r="N2793" s="33"/>
      <c r="O2793" s="64"/>
      <c r="R2793" s="40"/>
      <c r="S2793" s="40"/>
      <c r="T2793" s="40"/>
      <c r="U2793" s="40"/>
      <c r="V2793" s="40"/>
      <c r="W2793" s="40"/>
    </row>
    <row r="2794">
      <c r="F2794" s="30"/>
      <c r="G2794" s="30"/>
      <c r="H2794" s="30"/>
      <c r="I2794" s="30"/>
      <c r="J2794" s="30"/>
      <c r="K2794" s="30"/>
      <c r="L2794" s="30"/>
      <c r="M2794" s="32"/>
      <c r="N2794" s="33"/>
      <c r="O2794" s="33"/>
      <c r="R2794" s="40"/>
      <c r="S2794" s="40"/>
      <c r="T2794" s="40"/>
      <c r="U2794" s="40"/>
      <c r="V2794" s="40"/>
      <c r="W2794" s="40"/>
    </row>
    <row r="2795">
      <c r="F2795" s="30"/>
      <c r="G2795" s="30"/>
      <c r="H2795" s="30"/>
      <c r="I2795" s="30"/>
      <c r="J2795" s="30"/>
      <c r="K2795" s="30"/>
      <c r="L2795" s="30"/>
      <c r="M2795" s="32"/>
      <c r="N2795" s="33"/>
      <c r="O2795" s="33"/>
      <c r="R2795" s="40"/>
      <c r="S2795" s="40"/>
      <c r="T2795" s="40"/>
      <c r="U2795" s="40"/>
      <c r="V2795" s="40"/>
      <c r="W2795" s="40"/>
    </row>
    <row r="2796">
      <c r="F2796" s="30"/>
      <c r="G2796" s="30"/>
      <c r="H2796" s="30"/>
      <c r="I2796" s="30"/>
      <c r="J2796" s="30"/>
      <c r="K2796" s="30"/>
      <c r="L2796" s="30"/>
      <c r="M2796" s="32"/>
      <c r="N2796" s="33"/>
      <c r="O2796" s="33"/>
      <c r="R2796" s="40"/>
      <c r="S2796" s="40"/>
      <c r="T2796" s="40"/>
      <c r="U2796" s="40"/>
      <c r="V2796" s="40"/>
      <c r="W2796" s="40"/>
    </row>
    <row r="2797">
      <c r="F2797" s="30"/>
      <c r="G2797" s="30"/>
      <c r="H2797" s="30"/>
      <c r="I2797" s="30"/>
      <c r="J2797" s="30"/>
      <c r="K2797" s="30"/>
      <c r="L2797" s="30"/>
      <c r="M2797" s="32"/>
      <c r="N2797" s="33"/>
      <c r="O2797" s="33"/>
      <c r="R2797" s="40"/>
      <c r="S2797" s="40"/>
      <c r="T2797" s="40"/>
      <c r="U2797" s="40"/>
      <c r="V2797" s="40"/>
      <c r="W2797" s="40"/>
    </row>
    <row r="2798">
      <c r="F2798" s="30"/>
      <c r="G2798" s="30"/>
      <c r="H2798" s="30"/>
      <c r="I2798" s="30"/>
      <c r="J2798" s="30"/>
      <c r="K2798" s="30"/>
      <c r="L2798" s="30"/>
      <c r="M2798" s="32"/>
      <c r="N2798" s="33"/>
      <c r="O2798" s="64"/>
      <c r="R2798" s="40"/>
      <c r="S2798" s="40"/>
      <c r="T2798" s="40"/>
      <c r="U2798" s="40"/>
      <c r="V2798" s="40"/>
      <c r="W2798" s="40"/>
    </row>
    <row r="2799">
      <c r="F2799" s="30"/>
      <c r="G2799" s="30"/>
      <c r="H2799" s="30"/>
      <c r="I2799" s="30"/>
      <c r="J2799" s="30"/>
      <c r="K2799" s="30"/>
      <c r="L2799" s="30"/>
      <c r="M2799" s="32"/>
      <c r="N2799" s="33"/>
      <c r="O2799" s="64"/>
      <c r="R2799" s="40"/>
      <c r="S2799" s="40"/>
      <c r="T2799" s="40"/>
      <c r="U2799" s="40"/>
      <c r="V2799" s="40"/>
      <c r="W2799" s="40"/>
    </row>
    <row r="2800">
      <c r="F2800" s="30"/>
      <c r="G2800" s="30"/>
      <c r="H2800" s="30"/>
      <c r="I2800" s="30"/>
      <c r="J2800" s="30"/>
      <c r="K2800" s="30"/>
      <c r="L2800" s="30"/>
      <c r="M2800" s="32"/>
      <c r="N2800" s="33"/>
      <c r="O2800" s="33"/>
      <c r="R2800" s="40"/>
      <c r="S2800" s="40"/>
      <c r="T2800" s="40"/>
      <c r="U2800" s="40"/>
      <c r="V2800" s="40"/>
      <c r="W2800" s="40"/>
    </row>
    <row r="2801">
      <c r="F2801" s="30"/>
      <c r="G2801" s="30"/>
      <c r="H2801" s="30"/>
      <c r="I2801" s="30"/>
      <c r="J2801" s="30"/>
      <c r="K2801" s="30"/>
      <c r="L2801" s="30"/>
      <c r="M2801" s="32"/>
      <c r="N2801" s="33"/>
      <c r="O2801" s="33"/>
      <c r="R2801" s="40"/>
      <c r="S2801" s="40"/>
      <c r="T2801" s="40"/>
      <c r="U2801" s="40"/>
      <c r="V2801" s="40"/>
      <c r="W2801" s="40"/>
    </row>
    <row r="2802">
      <c r="F2802" s="30"/>
      <c r="G2802" s="30"/>
      <c r="H2802" s="30"/>
      <c r="I2802" s="30"/>
      <c r="J2802" s="30"/>
      <c r="K2802" s="30"/>
      <c r="L2802" s="30"/>
      <c r="M2802" s="32"/>
      <c r="N2802" s="33"/>
      <c r="O2802" s="58"/>
      <c r="R2802" s="40"/>
      <c r="S2802" s="40"/>
      <c r="T2802" s="40"/>
      <c r="U2802" s="40"/>
      <c r="V2802" s="40"/>
      <c r="W2802" s="40"/>
    </row>
    <row r="2803">
      <c r="F2803" s="30"/>
      <c r="G2803" s="30"/>
      <c r="H2803" s="30"/>
      <c r="I2803" s="30"/>
      <c r="J2803" s="30"/>
      <c r="K2803" s="30"/>
      <c r="L2803" s="30"/>
      <c r="M2803" s="32"/>
      <c r="N2803" s="33"/>
      <c r="O2803" s="33"/>
      <c r="R2803" s="40"/>
      <c r="S2803" s="40"/>
      <c r="T2803" s="40"/>
      <c r="U2803" s="40"/>
      <c r="V2803" s="40"/>
      <c r="W2803" s="40"/>
    </row>
    <row r="2804">
      <c r="F2804" s="30"/>
      <c r="G2804" s="30"/>
      <c r="H2804" s="30"/>
      <c r="I2804" s="30"/>
      <c r="J2804" s="30"/>
      <c r="K2804" s="30"/>
      <c r="L2804" s="30"/>
      <c r="M2804" s="32"/>
      <c r="N2804" s="33"/>
      <c r="O2804" s="33"/>
      <c r="R2804" s="40"/>
      <c r="S2804" s="40"/>
      <c r="T2804" s="40"/>
      <c r="U2804" s="40"/>
      <c r="V2804" s="40"/>
      <c r="W2804" s="40"/>
    </row>
    <row r="2805">
      <c r="F2805" s="30"/>
      <c r="G2805" s="30"/>
      <c r="H2805" s="30"/>
      <c r="I2805" s="30"/>
      <c r="J2805" s="30"/>
      <c r="K2805" s="30"/>
      <c r="L2805" s="30"/>
      <c r="M2805" s="32"/>
      <c r="N2805" s="33"/>
      <c r="O2805" s="33"/>
      <c r="R2805" s="40"/>
      <c r="S2805" s="40"/>
      <c r="T2805" s="40"/>
      <c r="U2805" s="40"/>
      <c r="V2805" s="40"/>
      <c r="W2805" s="40"/>
    </row>
    <row r="2806">
      <c r="F2806" s="30"/>
      <c r="G2806" s="30"/>
      <c r="H2806" s="30"/>
      <c r="I2806" s="30"/>
      <c r="J2806" s="30"/>
      <c r="K2806" s="30"/>
      <c r="L2806" s="30"/>
      <c r="M2806" s="32"/>
      <c r="N2806" s="33"/>
      <c r="O2806" s="33"/>
      <c r="R2806" s="40"/>
      <c r="S2806" s="40"/>
      <c r="T2806" s="40"/>
      <c r="U2806" s="40"/>
      <c r="V2806" s="40"/>
      <c r="W2806" s="40"/>
    </row>
    <row r="2807">
      <c r="F2807" s="30"/>
      <c r="G2807" s="30"/>
      <c r="H2807" s="30"/>
      <c r="I2807" s="30"/>
      <c r="J2807" s="30"/>
      <c r="K2807" s="30"/>
      <c r="L2807" s="30"/>
      <c r="M2807" s="32"/>
      <c r="N2807" s="33"/>
      <c r="O2807" s="33"/>
      <c r="R2807" s="40"/>
      <c r="S2807" s="40"/>
      <c r="T2807" s="40"/>
      <c r="U2807" s="40"/>
      <c r="V2807" s="40"/>
      <c r="W2807" s="40"/>
    </row>
    <row r="2808">
      <c r="F2808" s="30"/>
      <c r="G2808" s="30"/>
      <c r="H2808" s="30"/>
      <c r="I2808" s="30"/>
      <c r="J2808" s="30"/>
      <c r="K2808" s="30"/>
      <c r="L2808" s="30"/>
      <c r="M2808" s="32"/>
      <c r="N2808" s="33"/>
      <c r="O2808" s="33"/>
      <c r="R2808" s="40"/>
      <c r="S2808" s="40"/>
      <c r="T2808" s="40"/>
      <c r="U2808" s="40"/>
      <c r="V2808" s="40"/>
      <c r="W2808" s="40"/>
    </row>
    <row r="2809">
      <c r="F2809" s="30"/>
      <c r="G2809" s="30"/>
      <c r="H2809" s="30"/>
      <c r="I2809" s="30"/>
      <c r="J2809" s="30"/>
      <c r="K2809" s="30"/>
      <c r="L2809" s="30"/>
      <c r="M2809" s="32"/>
      <c r="N2809" s="33"/>
      <c r="O2809" s="33"/>
      <c r="R2809" s="40"/>
      <c r="S2809" s="40"/>
      <c r="T2809" s="40"/>
      <c r="U2809" s="40"/>
      <c r="V2809" s="40"/>
      <c r="W2809" s="40"/>
    </row>
    <row r="2810">
      <c r="F2810" s="30"/>
      <c r="G2810" s="30"/>
      <c r="H2810" s="30"/>
      <c r="I2810" s="30"/>
      <c r="J2810" s="30"/>
      <c r="K2810" s="30"/>
      <c r="L2810" s="30"/>
      <c r="M2810" s="32"/>
      <c r="N2810" s="33"/>
      <c r="O2810" s="33"/>
      <c r="R2810" s="40"/>
      <c r="S2810" s="40"/>
      <c r="T2810" s="40"/>
      <c r="U2810" s="40"/>
      <c r="V2810" s="40"/>
      <c r="W2810" s="40"/>
    </row>
    <row r="2811">
      <c r="F2811" s="30"/>
      <c r="G2811" s="30"/>
      <c r="H2811" s="30"/>
      <c r="I2811" s="30"/>
      <c r="J2811" s="30"/>
      <c r="K2811" s="30"/>
      <c r="L2811" s="30"/>
      <c r="M2811" s="32"/>
      <c r="N2811" s="33"/>
      <c r="O2811" s="33"/>
      <c r="R2811" s="40"/>
      <c r="S2811" s="40"/>
      <c r="T2811" s="40"/>
      <c r="U2811" s="40"/>
      <c r="V2811" s="40"/>
      <c r="W2811" s="40"/>
    </row>
    <row r="2812">
      <c r="F2812" s="30"/>
      <c r="G2812" s="30"/>
      <c r="H2812" s="30"/>
      <c r="I2812" s="30"/>
      <c r="J2812" s="30"/>
      <c r="K2812" s="30"/>
      <c r="L2812" s="30"/>
      <c r="M2812" s="32"/>
      <c r="N2812" s="33"/>
      <c r="O2812" s="33"/>
      <c r="R2812" s="40"/>
      <c r="S2812" s="40"/>
      <c r="T2812" s="40"/>
      <c r="U2812" s="40"/>
      <c r="V2812" s="40"/>
      <c r="W2812" s="40"/>
    </row>
    <row r="2813">
      <c r="F2813" s="30"/>
      <c r="G2813" s="30"/>
      <c r="H2813" s="30"/>
      <c r="I2813" s="30"/>
      <c r="J2813" s="30"/>
      <c r="K2813" s="30"/>
      <c r="L2813" s="30"/>
      <c r="M2813" s="32"/>
      <c r="N2813" s="33"/>
      <c r="O2813" s="58"/>
      <c r="R2813" s="40"/>
      <c r="S2813" s="40"/>
      <c r="T2813" s="40"/>
      <c r="U2813" s="40"/>
      <c r="V2813" s="40"/>
      <c r="W2813" s="40"/>
    </row>
    <row r="2814">
      <c r="F2814" s="30"/>
      <c r="G2814" s="30"/>
      <c r="H2814" s="30"/>
      <c r="I2814" s="30"/>
      <c r="J2814" s="30"/>
      <c r="K2814" s="30"/>
      <c r="L2814" s="30"/>
      <c r="M2814" s="32"/>
      <c r="N2814" s="33"/>
      <c r="O2814" s="58"/>
      <c r="R2814" s="40"/>
      <c r="S2814" s="40"/>
      <c r="T2814" s="40"/>
      <c r="U2814" s="40"/>
      <c r="V2814" s="40"/>
      <c r="W2814" s="40"/>
    </row>
    <row r="2815">
      <c r="F2815" s="30"/>
      <c r="G2815" s="30"/>
      <c r="H2815" s="30"/>
      <c r="I2815" s="30"/>
      <c r="J2815" s="30"/>
      <c r="K2815" s="30"/>
      <c r="L2815" s="30"/>
      <c r="M2815" s="32"/>
      <c r="N2815" s="33"/>
      <c r="O2815" s="58"/>
      <c r="R2815" s="40"/>
      <c r="S2815" s="40"/>
      <c r="T2815" s="40"/>
      <c r="U2815" s="40"/>
      <c r="V2815" s="40"/>
      <c r="W2815" s="40"/>
    </row>
    <row r="2816">
      <c r="F2816" s="30"/>
      <c r="G2816" s="30"/>
      <c r="H2816" s="30"/>
      <c r="I2816" s="30"/>
      <c r="J2816" s="30"/>
      <c r="K2816" s="30"/>
      <c r="L2816" s="30"/>
      <c r="M2816" s="32"/>
      <c r="N2816" s="33"/>
      <c r="O2816" s="33"/>
      <c r="R2816" s="40"/>
      <c r="S2816" s="40"/>
      <c r="T2816" s="40"/>
      <c r="U2816" s="40"/>
      <c r="V2816" s="40"/>
      <c r="W2816" s="40"/>
    </row>
    <row r="2817">
      <c r="F2817" s="30"/>
      <c r="G2817" s="30"/>
      <c r="H2817" s="30"/>
      <c r="I2817" s="30"/>
      <c r="J2817" s="30"/>
      <c r="K2817" s="30"/>
      <c r="L2817" s="30"/>
      <c r="M2817" s="32"/>
      <c r="N2817" s="33"/>
      <c r="O2817" s="64"/>
      <c r="R2817" s="40"/>
      <c r="S2817" s="40"/>
      <c r="T2817" s="40"/>
      <c r="U2817" s="40"/>
      <c r="V2817" s="40"/>
      <c r="W2817" s="40"/>
    </row>
    <row r="2818">
      <c r="F2818" s="30"/>
      <c r="G2818" s="30"/>
      <c r="H2818" s="30"/>
      <c r="I2818" s="30"/>
      <c r="J2818" s="30"/>
      <c r="K2818" s="30"/>
      <c r="L2818" s="30"/>
      <c r="M2818" s="32"/>
      <c r="N2818" s="33"/>
      <c r="O2818" s="64"/>
      <c r="R2818" s="40"/>
      <c r="S2818" s="40"/>
      <c r="T2818" s="40"/>
      <c r="U2818" s="40"/>
      <c r="V2818" s="40"/>
      <c r="W2818" s="40"/>
    </row>
    <row r="2819">
      <c r="F2819" s="30"/>
      <c r="G2819" s="30"/>
      <c r="H2819" s="30"/>
      <c r="I2819" s="30"/>
      <c r="J2819" s="30"/>
      <c r="K2819" s="30"/>
      <c r="L2819" s="30"/>
      <c r="M2819" s="32"/>
      <c r="N2819" s="33"/>
      <c r="O2819" s="33"/>
      <c r="R2819" s="40"/>
      <c r="S2819" s="40"/>
      <c r="T2819" s="40"/>
      <c r="U2819" s="40"/>
      <c r="V2819" s="40"/>
      <c r="W2819" s="40"/>
    </row>
    <row r="2820">
      <c r="F2820" s="30"/>
      <c r="G2820" s="30"/>
      <c r="H2820" s="30"/>
      <c r="I2820" s="30"/>
      <c r="J2820" s="30"/>
      <c r="K2820" s="30"/>
      <c r="L2820" s="30"/>
      <c r="M2820" s="32"/>
      <c r="N2820" s="33"/>
      <c r="O2820" s="33"/>
      <c r="R2820" s="40"/>
      <c r="S2820" s="40"/>
      <c r="T2820" s="40"/>
      <c r="U2820" s="40"/>
      <c r="V2820" s="40"/>
      <c r="W2820" s="40"/>
    </row>
    <row r="2821">
      <c r="F2821" s="30"/>
      <c r="G2821" s="30"/>
      <c r="H2821" s="30"/>
      <c r="I2821" s="30"/>
      <c r="J2821" s="30"/>
      <c r="K2821" s="30"/>
      <c r="L2821" s="30"/>
      <c r="M2821" s="32"/>
      <c r="N2821" s="33"/>
      <c r="O2821" s="33"/>
      <c r="R2821" s="40"/>
      <c r="S2821" s="40"/>
      <c r="T2821" s="40"/>
      <c r="U2821" s="40"/>
      <c r="V2821" s="40"/>
      <c r="W2821" s="40"/>
    </row>
    <row r="2822">
      <c r="F2822" s="30"/>
      <c r="G2822" s="30"/>
      <c r="H2822" s="30"/>
      <c r="I2822" s="30"/>
      <c r="J2822" s="30"/>
      <c r="K2822" s="30"/>
      <c r="L2822" s="30"/>
      <c r="M2822" s="32"/>
      <c r="N2822" s="33"/>
      <c r="O2822" s="33"/>
      <c r="R2822" s="40"/>
      <c r="S2822" s="40"/>
      <c r="T2822" s="40"/>
      <c r="U2822" s="40"/>
      <c r="V2822" s="40"/>
      <c r="W2822" s="40"/>
    </row>
    <row r="2823">
      <c r="F2823" s="30"/>
      <c r="G2823" s="30"/>
      <c r="H2823" s="30"/>
      <c r="I2823" s="30"/>
      <c r="J2823" s="30"/>
      <c r="K2823" s="30"/>
      <c r="L2823" s="30"/>
      <c r="M2823" s="32"/>
      <c r="N2823" s="33"/>
      <c r="O2823" s="58"/>
      <c r="R2823" s="40"/>
      <c r="S2823" s="40"/>
      <c r="T2823" s="40"/>
      <c r="U2823" s="40"/>
      <c r="V2823" s="40"/>
      <c r="W2823" s="40"/>
    </row>
    <row r="2824">
      <c r="F2824" s="30"/>
      <c r="G2824" s="30"/>
      <c r="H2824" s="30"/>
      <c r="I2824" s="30"/>
      <c r="J2824" s="30"/>
      <c r="K2824" s="30"/>
      <c r="L2824" s="30"/>
      <c r="M2824" s="32"/>
      <c r="N2824" s="33"/>
      <c r="O2824" s="33"/>
      <c r="R2824" s="40"/>
      <c r="S2824" s="40"/>
      <c r="T2824" s="40"/>
      <c r="U2824" s="40"/>
      <c r="V2824" s="40"/>
      <c r="W2824" s="40"/>
    </row>
    <row r="2825">
      <c r="F2825" s="30"/>
      <c r="G2825" s="30"/>
      <c r="H2825" s="30"/>
      <c r="I2825" s="30"/>
      <c r="J2825" s="30"/>
      <c r="K2825" s="30"/>
      <c r="L2825" s="30"/>
      <c r="M2825" s="32"/>
      <c r="N2825" s="33"/>
      <c r="O2825" s="33"/>
      <c r="R2825" s="40"/>
      <c r="S2825" s="40"/>
      <c r="T2825" s="40"/>
      <c r="U2825" s="40"/>
      <c r="V2825" s="40"/>
      <c r="W2825" s="40"/>
    </row>
    <row r="2826">
      <c r="F2826" s="30"/>
      <c r="G2826" s="30"/>
      <c r="H2826" s="30"/>
      <c r="I2826" s="30"/>
      <c r="J2826" s="30"/>
      <c r="K2826" s="30"/>
      <c r="L2826" s="30"/>
      <c r="M2826" s="32"/>
      <c r="N2826" s="33"/>
      <c r="O2826" s="33"/>
      <c r="R2826" s="40"/>
      <c r="S2826" s="40"/>
      <c r="T2826" s="40"/>
      <c r="U2826" s="40"/>
      <c r="V2826" s="40"/>
      <c r="W2826" s="40"/>
    </row>
    <row r="2827">
      <c r="F2827" s="30"/>
      <c r="G2827" s="30"/>
      <c r="H2827" s="30"/>
      <c r="I2827" s="30"/>
      <c r="J2827" s="30"/>
      <c r="K2827" s="30"/>
      <c r="L2827" s="30"/>
      <c r="M2827" s="32"/>
      <c r="N2827" s="33"/>
      <c r="O2827" s="33"/>
      <c r="R2827" s="40"/>
      <c r="S2827" s="40"/>
      <c r="T2827" s="40"/>
      <c r="U2827" s="40"/>
      <c r="V2827" s="40"/>
      <c r="W2827" s="40"/>
    </row>
    <row r="2828">
      <c r="F2828" s="30"/>
      <c r="G2828" s="30"/>
      <c r="H2828" s="30"/>
      <c r="I2828" s="30"/>
      <c r="J2828" s="30"/>
      <c r="K2828" s="30"/>
      <c r="L2828" s="30"/>
      <c r="M2828" s="32"/>
      <c r="N2828" s="33"/>
      <c r="O2828" s="33"/>
      <c r="R2828" s="40"/>
      <c r="S2828" s="40"/>
      <c r="T2828" s="40"/>
      <c r="U2828" s="40"/>
      <c r="V2828" s="40"/>
      <c r="W2828" s="40"/>
    </row>
    <row r="2829">
      <c r="F2829" s="30"/>
      <c r="G2829" s="30"/>
      <c r="H2829" s="30"/>
      <c r="I2829" s="30"/>
      <c r="J2829" s="30"/>
      <c r="K2829" s="30"/>
      <c r="L2829" s="30"/>
      <c r="M2829" s="32"/>
      <c r="N2829" s="33"/>
      <c r="O2829" s="33"/>
      <c r="R2829" s="40"/>
      <c r="S2829" s="40"/>
      <c r="T2829" s="40"/>
      <c r="U2829" s="40"/>
      <c r="V2829" s="40"/>
      <c r="W2829" s="40"/>
    </row>
    <row r="2830">
      <c r="F2830" s="30"/>
      <c r="G2830" s="30"/>
      <c r="H2830" s="30"/>
      <c r="I2830" s="30"/>
      <c r="J2830" s="30"/>
      <c r="K2830" s="30"/>
      <c r="L2830" s="30"/>
      <c r="M2830" s="32"/>
      <c r="N2830" s="33"/>
      <c r="O2830" s="33"/>
      <c r="R2830" s="40"/>
      <c r="S2830" s="40"/>
      <c r="T2830" s="40"/>
      <c r="U2830" s="40"/>
      <c r="V2830" s="40"/>
      <c r="W2830" s="40"/>
    </row>
    <row r="2831">
      <c r="F2831" s="30"/>
      <c r="G2831" s="30"/>
      <c r="H2831" s="30"/>
      <c r="I2831" s="30"/>
      <c r="J2831" s="30"/>
      <c r="K2831" s="30"/>
      <c r="L2831" s="30"/>
      <c r="M2831" s="32"/>
      <c r="N2831" s="33"/>
      <c r="O2831" s="33"/>
      <c r="R2831" s="40"/>
      <c r="S2831" s="40"/>
      <c r="T2831" s="40"/>
      <c r="U2831" s="40"/>
      <c r="V2831" s="40"/>
      <c r="W2831" s="40"/>
    </row>
    <row r="2832">
      <c r="F2832" s="30"/>
      <c r="G2832" s="30"/>
      <c r="H2832" s="30"/>
      <c r="I2832" s="30"/>
      <c r="J2832" s="30"/>
      <c r="K2832" s="30"/>
      <c r="L2832" s="30"/>
      <c r="M2832" s="32"/>
      <c r="N2832" s="33"/>
      <c r="O2832" s="64"/>
      <c r="R2832" s="40"/>
      <c r="S2832" s="40"/>
      <c r="T2832" s="40"/>
      <c r="U2832" s="40"/>
      <c r="V2832" s="40"/>
      <c r="W2832" s="40"/>
    </row>
    <row r="2833">
      <c r="F2833" s="30"/>
      <c r="G2833" s="30"/>
      <c r="H2833" s="30"/>
      <c r="I2833" s="30"/>
      <c r="J2833" s="30"/>
      <c r="K2833" s="30"/>
      <c r="L2833" s="30"/>
      <c r="M2833" s="32"/>
      <c r="N2833" s="33"/>
      <c r="O2833" s="33"/>
      <c r="R2833" s="40"/>
      <c r="S2833" s="40"/>
      <c r="T2833" s="40"/>
      <c r="U2833" s="40"/>
      <c r="V2833" s="40"/>
      <c r="W2833" s="40"/>
    </row>
    <row r="2834">
      <c r="F2834" s="30"/>
      <c r="G2834" s="30"/>
      <c r="H2834" s="30"/>
      <c r="I2834" s="30"/>
      <c r="J2834" s="30"/>
      <c r="K2834" s="30"/>
      <c r="L2834" s="30"/>
      <c r="M2834" s="32"/>
      <c r="N2834" s="33"/>
      <c r="O2834" s="33"/>
      <c r="R2834" s="40"/>
      <c r="S2834" s="40"/>
      <c r="T2834" s="40"/>
      <c r="U2834" s="40"/>
      <c r="V2834" s="40"/>
      <c r="W2834" s="40"/>
    </row>
    <row r="2835">
      <c r="F2835" s="30"/>
      <c r="G2835" s="30"/>
      <c r="H2835" s="30"/>
      <c r="I2835" s="30"/>
      <c r="J2835" s="30"/>
      <c r="K2835" s="30"/>
      <c r="L2835" s="30"/>
      <c r="M2835" s="32"/>
      <c r="N2835" s="33"/>
      <c r="O2835" s="33"/>
      <c r="R2835" s="40"/>
      <c r="S2835" s="40"/>
      <c r="T2835" s="40"/>
      <c r="U2835" s="40"/>
      <c r="V2835" s="40"/>
      <c r="W2835" s="40"/>
    </row>
    <row r="2836">
      <c r="F2836" s="30"/>
      <c r="G2836" s="30"/>
      <c r="H2836" s="30"/>
      <c r="I2836" s="30"/>
      <c r="J2836" s="30"/>
      <c r="K2836" s="30"/>
      <c r="L2836" s="30"/>
      <c r="M2836" s="32"/>
      <c r="N2836" s="33"/>
      <c r="O2836" s="33"/>
      <c r="R2836" s="40"/>
      <c r="S2836" s="40"/>
      <c r="T2836" s="40"/>
      <c r="U2836" s="40"/>
      <c r="V2836" s="40"/>
      <c r="W2836" s="40"/>
    </row>
    <row r="2837">
      <c r="F2837" s="30"/>
      <c r="G2837" s="30"/>
      <c r="H2837" s="30"/>
      <c r="I2837" s="30"/>
      <c r="J2837" s="30"/>
      <c r="K2837" s="30"/>
      <c r="L2837" s="30"/>
      <c r="M2837" s="32"/>
      <c r="N2837" s="33"/>
      <c r="O2837" s="64"/>
      <c r="R2837" s="40"/>
      <c r="S2837" s="40"/>
      <c r="T2837" s="40"/>
      <c r="U2837" s="40"/>
      <c r="V2837" s="40"/>
      <c r="W2837" s="40"/>
    </row>
    <row r="2838">
      <c r="F2838" s="30"/>
      <c r="G2838" s="30"/>
      <c r="H2838" s="30"/>
      <c r="I2838" s="30"/>
      <c r="J2838" s="30"/>
      <c r="K2838" s="30"/>
      <c r="L2838" s="30"/>
      <c r="M2838" s="32"/>
      <c r="N2838" s="33"/>
      <c r="O2838" s="33"/>
      <c r="R2838" s="40"/>
      <c r="S2838" s="40"/>
      <c r="T2838" s="40"/>
      <c r="U2838" s="40"/>
      <c r="V2838" s="40"/>
      <c r="W2838" s="40"/>
    </row>
    <row r="2839">
      <c r="F2839" s="30"/>
      <c r="G2839" s="30"/>
      <c r="H2839" s="30"/>
      <c r="I2839" s="30"/>
      <c r="J2839" s="30"/>
      <c r="K2839" s="30"/>
      <c r="L2839" s="30"/>
      <c r="M2839" s="32"/>
      <c r="N2839" s="33"/>
      <c r="O2839" s="33"/>
      <c r="R2839" s="40"/>
      <c r="S2839" s="40"/>
      <c r="T2839" s="40"/>
      <c r="U2839" s="40"/>
      <c r="V2839" s="40"/>
      <c r="W2839" s="40"/>
    </row>
    <row r="2840">
      <c r="F2840" s="30"/>
      <c r="G2840" s="30"/>
      <c r="H2840" s="30"/>
      <c r="I2840" s="30"/>
      <c r="J2840" s="30"/>
      <c r="K2840" s="30"/>
      <c r="L2840" s="30"/>
      <c r="M2840" s="32"/>
      <c r="N2840" s="33"/>
      <c r="O2840" s="33"/>
      <c r="R2840" s="40"/>
      <c r="S2840" s="40"/>
      <c r="T2840" s="40"/>
      <c r="U2840" s="40"/>
      <c r="V2840" s="40"/>
      <c r="W2840" s="40"/>
    </row>
    <row r="2841">
      <c r="F2841" s="30"/>
      <c r="G2841" s="30"/>
      <c r="H2841" s="30"/>
      <c r="I2841" s="30"/>
      <c r="J2841" s="30"/>
      <c r="K2841" s="30"/>
      <c r="L2841" s="30"/>
      <c r="M2841" s="32"/>
      <c r="N2841" s="33"/>
      <c r="O2841" s="64"/>
      <c r="R2841" s="40"/>
      <c r="S2841" s="40"/>
      <c r="T2841" s="40"/>
      <c r="U2841" s="40"/>
      <c r="V2841" s="40"/>
      <c r="W2841" s="40"/>
    </row>
    <row r="2842">
      <c r="F2842" s="30"/>
      <c r="G2842" s="30"/>
      <c r="H2842" s="30"/>
      <c r="I2842" s="30"/>
      <c r="J2842" s="30"/>
      <c r="K2842" s="30"/>
      <c r="L2842" s="30"/>
      <c r="M2842" s="32"/>
      <c r="N2842" s="33"/>
      <c r="O2842" s="64"/>
      <c r="R2842" s="40"/>
      <c r="S2842" s="40"/>
      <c r="T2842" s="40"/>
      <c r="U2842" s="40"/>
      <c r="V2842" s="40"/>
      <c r="W2842" s="40"/>
    </row>
    <row r="2843">
      <c r="F2843" s="30"/>
      <c r="G2843" s="30"/>
      <c r="H2843" s="30"/>
      <c r="I2843" s="30"/>
      <c r="J2843" s="30"/>
      <c r="K2843" s="30"/>
      <c r="L2843" s="30"/>
      <c r="M2843" s="32"/>
      <c r="N2843" s="33"/>
      <c r="O2843" s="33"/>
      <c r="R2843" s="40"/>
      <c r="S2843" s="40"/>
      <c r="T2843" s="40"/>
      <c r="U2843" s="40"/>
      <c r="V2843" s="40"/>
      <c r="W2843" s="40"/>
    </row>
    <row r="2844">
      <c r="F2844" s="30"/>
      <c r="G2844" s="30"/>
      <c r="H2844" s="30"/>
      <c r="I2844" s="30"/>
      <c r="J2844" s="30"/>
      <c r="K2844" s="30"/>
      <c r="L2844" s="30"/>
      <c r="M2844" s="32"/>
      <c r="N2844" s="33"/>
      <c r="O2844" s="33"/>
      <c r="R2844" s="40"/>
      <c r="S2844" s="40"/>
      <c r="T2844" s="40"/>
      <c r="U2844" s="40"/>
      <c r="V2844" s="40"/>
      <c r="W2844" s="40"/>
    </row>
    <row r="2845">
      <c r="F2845" s="30"/>
      <c r="G2845" s="30"/>
      <c r="H2845" s="30"/>
      <c r="I2845" s="30"/>
      <c r="J2845" s="30"/>
      <c r="K2845" s="30"/>
      <c r="L2845" s="30"/>
      <c r="M2845" s="32"/>
      <c r="N2845" s="33"/>
      <c r="O2845" s="33"/>
      <c r="R2845" s="40"/>
      <c r="S2845" s="40"/>
      <c r="T2845" s="40"/>
      <c r="U2845" s="40"/>
      <c r="V2845" s="40"/>
      <c r="W2845" s="40"/>
    </row>
    <row r="2846">
      <c r="F2846" s="30"/>
      <c r="G2846" s="30"/>
      <c r="H2846" s="30"/>
      <c r="I2846" s="30"/>
      <c r="J2846" s="30"/>
      <c r="K2846" s="30"/>
      <c r="L2846" s="30"/>
      <c r="M2846" s="32"/>
      <c r="N2846" s="33"/>
      <c r="O2846" s="33"/>
      <c r="R2846" s="40"/>
      <c r="S2846" s="40"/>
      <c r="T2846" s="40"/>
      <c r="U2846" s="40"/>
      <c r="V2846" s="40"/>
      <c r="W2846" s="40"/>
    </row>
    <row r="2847">
      <c r="F2847" s="30"/>
      <c r="G2847" s="30"/>
      <c r="H2847" s="30"/>
      <c r="I2847" s="30"/>
      <c r="J2847" s="30"/>
      <c r="K2847" s="30"/>
      <c r="L2847" s="30"/>
      <c r="M2847" s="32"/>
      <c r="N2847" s="33"/>
      <c r="O2847" s="33"/>
      <c r="R2847" s="40"/>
      <c r="S2847" s="40"/>
      <c r="T2847" s="40"/>
      <c r="U2847" s="40"/>
      <c r="V2847" s="40"/>
      <c r="W2847" s="40"/>
    </row>
    <row r="2848">
      <c r="F2848" s="30"/>
      <c r="G2848" s="30"/>
      <c r="H2848" s="30"/>
      <c r="I2848" s="30"/>
      <c r="J2848" s="30"/>
      <c r="K2848" s="30"/>
      <c r="L2848" s="30"/>
      <c r="M2848" s="32"/>
      <c r="N2848" s="33"/>
      <c r="O2848" s="33"/>
      <c r="R2848" s="40"/>
      <c r="S2848" s="40"/>
      <c r="T2848" s="40"/>
      <c r="U2848" s="40"/>
      <c r="V2848" s="40"/>
      <c r="W2848" s="40"/>
    </row>
    <row r="2849">
      <c r="F2849" s="30"/>
      <c r="G2849" s="30"/>
      <c r="H2849" s="30"/>
      <c r="I2849" s="30"/>
      <c r="J2849" s="30"/>
      <c r="K2849" s="30"/>
      <c r="L2849" s="30"/>
      <c r="M2849" s="32"/>
      <c r="N2849" s="33"/>
      <c r="O2849" s="58"/>
      <c r="R2849" s="40"/>
      <c r="S2849" s="40"/>
      <c r="T2849" s="40"/>
      <c r="U2849" s="40"/>
      <c r="V2849" s="40"/>
      <c r="W2849" s="40"/>
    </row>
    <row r="2850">
      <c r="F2850" s="30"/>
      <c r="G2850" s="30"/>
      <c r="H2850" s="30"/>
      <c r="I2850" s="30"/>
      <c r="J2850" s="30"/>
      <c r="K2850" s="30"/>
      <c r="L2850" s="30"/>
      <c r="M2850" s="32"/>
      <c r="N2850" s="33"/>
      <c r="O2850" s="33"/>
      <c r="R2850" s="40"/>
      <c r="S2850" s="40"/>
      <c r="T2850" s="40"/>
      <c r="U2850" s="40"/>
      <c r="V2850" s="40"/>
      <c r="W2850" s="40"/>
    </row>
    <row r="2851">
      <c r="F2851" s="30"/>
      <c r="G2851" s="30"/>
      <c r="H2851" s="30"/>
      <c r="I2851" s="30"/>
      <c r="J2851" s="30"/>
      <c r="K2851" s="30"/>
      <c r="L2851" s="30"/>
      <c r="M2851" s="32"/>
      <c r="N2851" s="33"/>
      <c r="O2851" s="33"/>
      <c r="R2851" s="40"/>
      <c r="S2851" s="40"/>
      <c r="T2851" s="40"/>
      <c r="U2851" s="40"/>
      <c r="V2851" s="40"/>
      <c r="W2851" s="40"/>
    </row>
    <row r="2852">
      <c r="F2852" s="30"/>
      <c r="G2852" s="30"/>
      <c r="H2852" s="30"/>
      <c r="I2852" s="30"/>
      <c r="J2852" s="30"/>
      <c r="K2852" s="30"/>
      <c r="L2852" s="30"/>
      <c r="M2852" s="32"/>
      <c r="N2852" s="33"/>
      <c r="O2852" s="58"/>
      <c r="R2852" s="40"/>
      <c r="S2852" s="40"/>
      <c r="T2852" s="40"/>
      <c r="U2852" s="40"/>
      <c r="V2852" s="40"/>
      <c r="W2852" s="40"/>
    </row>
    <row r="2853">
      <c r="F2853" s="30"/>
      <c r="G2853" s="30"/>
      <c r="H2853" s="30"/>
      <c r="I2853" s="30"/>
      <c r="J2853" s="30"/>
      <c r="K2853" s="30"/>
      <c r="L2853" s="30"/>
      <c r="M2853" s="32"/>
      <c r="N2853" s="33"/>
      <c r="O2853" s="58"/>
      <c r="R2853" s="40"/>
      <c r="S2853" s="40"/>
      <c r="T2853" s="40"/>
      <c r="U2853" s="40"/>
      <c r="V2853" s="40"/>
      <c r="W2853" s="40"/>
    </row>
    <row r="2854">
      <c r="F2854" s="30"/>
      <c r="G2854" s="30"/>
      <c r="H2854" s="30"/>
      <c r="I2854" s="30"/>
      <c r="J2854" s="30"/>
      <c r="K2854" s="30"/>
      <c r="L2854" s="30"/>
      <c r="M2854" s="32"/>
      <c r="N2854" s="33"/>
      <c r="O2854" s="58"/>
      <c r="R2854" s="40"/>
      <c r="S2854" s="40"/>
      <c r="T2854" s="40"/>
      <c r="U2854" s="40"/>
      <c r="V2854" s="40"/>
      <c r="W2854" s="40"/>
    </row>
    <row r="2855">
      <c r="F2855" s="30"/>
      <c r="G2855" s="30"/>
      <c r="H2855" s="30"/>
      <c r="I2855" s="30"/>
      <c r="J2855" s="30"/>
      <c r="K2855" s="30"/>
      <c r="L2855" s="30"/>
      <c r="M2855" s="32"/>
      <c r="N2855" s="33"/>
      <c r="O2855" s="33"/>
      <c r="R2855" s="40"/>
      <c r="S2855" s="40"/>
      <c r="T2855" s="40"/>
      <c r="U2855" s="40"/>
      <c r="V2855" s="40"/>
      <c r="W2855" s="40"/>
    </row>
    <row r="2856">
      <c r="F2856" s="30"/>
      <c r="G2856" s="30"/>
      <c r="H2856" s="30"/>
      <c r="I2856" s="30"/>
      <c r="J2856" s="30"/>
      <c r="K2856" s="30"/>
      <c r="L2856" s="30"/>
      <c r="M2856" s="32"/>
      <c r="N2856" s="33"/>
      <c r="O2856" s="33"/>
      <c r="R2856" s="40"/>
      <c r="S2856" s="40"/>
      <c r="T2856" s="40"/>
      <c r="U2856" s="40"/>
      <c r="V2856" s="40"/>
      <c r="W2856" s="40"/>
    </row>
    <row r="2857">
      <c r="F2857" s="30"/>
      <c r="G2857" s="30"/>
      <c r="H2857" s="30"/>
      <c r="I2857" s="30"/>
      <c r="J2857" s="30"/>
      <c r="K2857" s="30"/>
      <c r="L2857" s="30"/>
      <c r="M2857" s="32"/>
      <c r="N2857" s="33"/>
      <c r="O2857" s="33"/>
      <c r="R2857" s="40"/>
      <c r="S2857" s="40"/>
      <c r="T2857" s="40"/>
      <c r="U2857" s="40"/>
      <c r="V2857" s="40"/>
      <c r="W2857" s="40"/>
    </row>
    <row r="2858">
      <c r="F2858" s="30"/>
      <c r="G2858" s="30"/>
      <c r="H2858" s="30"/>
      <c r="I2858" s="30"/>
      <c r="J2858" s="30"/>
      <c r="K2858" s="30"/>
      <c r="L2858" s="30"/>
      <c r="M2858" s="32"/>
      <c r="N2858" s="33"/>
      <c r="O2858" s="33"/>
      <c r="R2858" s="40"/>
      <c r="S2858" s="40"/>
      <c r="T2858" s="40"/>
      <c r="U2858" s="40"/>
      <c r="V2858" s="40"/>
      <c r="W2858" s="40"/>
    </row>
    <row r="2859">
      <c r="F2859" s="30"/>
      <c r="G2859" s="30"/>
      <c r="H2859" s="30"/>
      <c r="I2859" s="30"/>
      <c r="J2859" s="30"/>
      <c r="K2859" s="30"/>
      <c r="L2859" s="30"/>
      <c r="M2859" s="32"/>
      <c r="N2859" s="33"/>
      <c r="O2859" s="33"/>
      <c r="R2859" s="40"/>
      <c r="S2859" s="40"/>
      <c r="T2859" s="40"/>
      <c r="U2859" s="40"/>
      <c r="V2859" s="40"/>
      <c r="W2859" s="40"/>
    </row>
    <row r="2860">
      <c r="F2860" s="30"/>
      <c r="G2860" s="30"/>
      <c r="H2860" s="30"/>
      <c r="I2860" s="30"/>
      <c r="J2860" s="30"/>
      <c r="K2860" s="30"/>
      <c r="L2860" s="30"/>
      <c r="M2860" s="32"/>
      <c r="N2860" s="33"/>
      <c r="O2860" s="64"/>
      <c r="R2860" s="40"/>
      <c r="S2860" s="40"/>
      <c r="T2860" s="40"/>
      <c r="U2860" s="40"/>
      <c r="V2860" s="40"/>
      <c r="W2860" s="40"/>
    </row>
    <row r="2861">
      <c r="F2861" s="30"/>
      <c r="G2861" s="30"/>
      <c r="H2861" s="30"/>
      <c r="I2861" s="30"/>
      <c r="J2861" s="30"/>
      <c r="K2861" s="30"/>
      <c r="L2861" s="30"/>
      <c r="M2861" s="32"/>
      <c r="N2861" s="33"/>
      <c r="O2861" s="64"/>
      <c r="R2861" s="40"/>
      <c r="S2861" s="40"/>
      <c r="T2861" s="40"/>
      <c r="U2861" s="40"/>
      <c r="V2861" s="40"/>
      <c r="W2861" s="40"/>
    </row>
    <row r="2862">
      <c r="F2862" s="30"/>
      <c r="G2862" s="30"/>
      <c r="H2862" s="30"/>
      <c r="I2862" s="30"/>
      <c r="J2862" s="30"/>
      <c r="K2862" s="30"/>
      <c r="L2862" s="30"/>
      <c r="M2862" s="32"/>
      <c r="N2862" s="33"/>
      <c r="O2862" s="64"/>
      <c r="R2862" s="40"/>
      <c r="S2862" s="40"/>
      <c r="T2862" s="40"/>
      <c r="U2862" s="40"/>
      <c r="V2862" s="40"/>
      <c r="W2862" s="40"/>
    </row>
    <row r="2863">
      <c r="F2863" s="30"/>
      <c r="G2863" s="30"/>
      <c r="H2863" s="30"/>
      <c r="I2863" s="30"/>
      <c r="J2863" s="30"/>
      <c r="K2863" s="30"/>
      <c r="L2863" s="30"/>
      <c r="M2863" s="32"/>
      <c r="N2863" s="33"/>
      <c r="O2863" s="33"/>
      <c r="R2863" s="40"/>
      <c r="S2863" s="40"/>
      <c r="T2863" s="40"/>
      <c r="U2863" s="40"/>
      <c r="V2863" s="40"/>
      <c r="W2863" s="40"/>
    </row>
    <row r="2864">
      <c r="F2864" s="30"/>
      <c r="G2864" s="30"/>
      <c r="H2864" s="30"/>
      <c r="I2864" s="30"/>
      <c r="J2864" s="30"/>
      <c r="K2864" s="30"/>
      <c r="L2864" s="30"/>
      <c r="M2864" s="32"/>
      <c r="N2864" s="33"/>
      <c r="O2864" s="33"/>
      <c r="R2864" s="40"/>
      <c r="S2864" s="40"/>
      <c r="T2864" s="40"/>
      <c r="U2864" s="40"/>
      <c r="V2864" s="40"/>
      <c r="W2864" s="40"/>
    </row>
    <row r="2865">
      <c r="F2865" s="30"/>
      <c r="G2865" s="30"/>
      <c r="H2865" s="30"/>
      <c r="I2865" s="30"/>
      <c r="J2865" s="30"/>
      <c r="K2865" s="30"/>
      <c r="L2865" s="30"/>
      <c r="M2865" s="32"/>
      <c r="N2865" s="33"/>
      <c r="O2865" s="33"/>
      <c r="R2865" s="40"/>
      <c r="S2865" s="40"/>
      <c r="T2865" s="40"/>
      <c r="U2865" s="40"/>
      <c r="V2865" s="40"/>
      <c r="W2865" s="40"/>
    </row>
    <row r="2866">
      <c r="F2866" s="30"/>
      <c r="G2866" s="30"/>
      <c r="H2866" s="30"/>
      <c r="I2866" s="30"/>
      <c r="J2866" s="30"/>
      <c r="K2866" s="30"/>
      <c r="L2866" s="30"/>
      <c r="M2866" s="32"/>
      <c r="N2866" s="33"/>
      <c r="O2866" s="33"/>
      <c r="R2866" s="40"/>
      <c r="S2866" s="40"/>
      <c r="T2866" s="40"/>
      <c r="U2866" s="40"/>
      <c r="V2866" s="40"/>
      <c r="W2866" s="40"/>
    </row>
    <row r="2867">
      <c r="F2867" s="30"/>
      <c r="G2867" s="30"/>
      <c r="H2867" s="30"/>
      <c r="I2867" s="30"/>
      <c r="J2867" s="30"/>
      <c r="K2867" s="30"/>
      <c r="L2867" s="30"/>
      <c r="M2867" s="32"/>
      <c r="N2867" s="33"/>
      <c r="O2867" s="33"/>
      <c r="R2867" s="40"/>
      <c r="S2867" s="40"/>
      <c r="T2867" s="40"/>
      <c r="U2867" s="40"/>
      <c r="V2867" s="40"/>
      <c r="W2867" s="40"/>
    </row>
    <row r="2868">
      <c r="F2868" s="30"/>
      <c r="G2868" s="30"/>
      <c r="H2868" s="30"/>
      <c r="I2868" s="30"/>
      <c r="J2868" s="30"/>
      <c r="K2868" s="30"/>
      <c r="L2868" s="30"/>
      <c r="M2868" s="32"/>
      <c r="N2868" s="33"/>
      <c r="O2868" s="33"/>
      <c r="R2868" s="40"/>
      <c r="S2868" s="40"/>
      <c r="T2868" s="40"/>
      <c r="U2868" s="40"/>
      <c r="V2868" s="40"/>
      <c r="W2868" s="40"/>
    </row>
    <row r="2869">
      <c r="F2869" s="30"/>
      <c r="G2869" s="30"/>
      <c r="H2869" s="30"/>
      <c r="I2869" s="30"/>
      <c r="J2869" s="30"/>
      <c r="K2869" s="30"/>
      <c r="L2869" s="30"/>
      <c r="M2869" s="32"/>
      <c r="N2869" s="33"/>
      <c r="O2869" s="58"/>
      <c r="R2869" s="40"/>
      <c r="S2869" s="40"/>
      <c r="T2869" s="40"/>
      <c r="U2869" s="40"/>
      <c r="V2869" s="40"/>
      <c r="W2869" s="40"/>
    </row>
    <row r="2870">
      <c r="F2870" s="30"/>
      <c r="G2870" s="30"/>
      <c r="H2870" s="30"/>
      <c r="I2870" s="30"/>
      <c r="J2870" s="30"/>
      <c r="K2870" s="30"/>
      <c r="L2870" s="30"/>
      <c r="M2870" s="32"/>
      <c r="N2870" s="33"/>
      <c r="O2870" s="33"/>
      <c r="R2870" s="40"/>
      <c r="S2870" s="40"/>
      <c r="T2870" s="40"/>
      <c r="U2870" s="40"/>
      <c r="V2870" s="40"/>
      <c r="W2870" s="40"/>
    </row>
    <row r="2871">
      <c r="F2871" s="30"/>
      <c r="G2871" s="30"/>
      <c r="H2871" s="30"/>
      <c r="I2871" s="30"/>
      <c r="J2871" s="30"/>
      <c r="K2871" s="30"/>
      <c r="L2871" s="30"/>
      <c r="M2871" s="32"/>
      <c r="N2871" s="33"/>
      <c r="O2871" s="33"/>
      <c r="R2871" s="40"/>
      <c r="S2871" s="40"/>
      <c r="T2871" s="40"/>
      <c r="U2871" s="40"/>
      <c r="V2871" s="40"/>
      <c r="W2871" s="40"/>
    </row>
    <row r="2872">
      <c r="F2872" s="30"/>
      <c r="G2872" s="30"/>
      <c r="H2872" s="30"/>
      <c r="I2872" s="30"/>
      <c r="J2872" s="30"/>
      <c r="K2872" s="30"/>
      <c r="L2872" s="30"/>
      <c r="M2872" s="32"/>
      <c r="N2872" s="33"/>
      <c r="O2872" s="64"/>
      <c r="R2872" s="40"/>
      <c r="S2872" s="40"/>
      <c r="T2872" s="40"/>
      <c r="U2872" s="40"/>
      <c r="V2872" s="40"/>
      <c r="W2872" s="40"/>
    </row>
    <row r="2873">
      <c r="F2873" s="30"/>
      <c r="G2873" s="30"/>
      <c r="H2873" s="30"/>
      <c r="I2873" s="30"/>
      <c r="J2873" s="30"/>
      <c r="K2873" s="30"/>
      <c r="L2873" s="30"/>
      <c r="M2873" s="32"/>
      <c r="N2873" s="33"/>
      <c r="O2873" s="33"/>
      <c r="R2873" s="40"/>
      <c r="S2873" s="40"/>
      <c r="T2873" s="40"/>
      <c r="U2873" s="40"/>
      <c r="V2873" s="40"/>
      <c r="W2873" s="40"/>
    </row>
    <row r="2874">
      <c r="F2874" s="30"/>
      <c r="G2874" s="30"/>
      <c r="H2874" s="30"/>
      <c r="I2874" s="30"/>
      <c r="J2874" s="30"/>
      <c r="K2874" s="30"/>
      <c r="L2874" s="30"/>
      <c r="M2874" s="32"/>
      <c r="N2874" s="33"/>
      <c r="O2874" s="33"/>
      <c r="R2874" s="40"/>
      <c r="S2874" s="40"/>
      <c r="T2874" s="40"/>
      <c r="U2874" s="40"/>
      <c r="V2874" s="40"/>
      <c r="W2874" s="40"/>
    </row>
    <row r="2875">
      <c r="F2875" s="30"/>
      <c r="G2875" s="30"/>
      <c r="H2875" s="30"/>
      <c r="I2875" s="30"/>
      <c r="J2875" s="30"/>
      <c r="K2875" s="30"/>
      <c r="L2875" s="30"/>
      <c r="M2875" s="32"/>
      <c r="N2875" s="33"/>
      <c r="O2875" s="64"/>
      <c r="R2875" s="40"/>
      <c r="S2875" s="40"/>
      <c r="T2875" s="40"/>
      <c r="U2875" s="40"/>
      <c r="V2875" s="40"/>
      <c r="W2875" s="40"/>
    </row>
    <row r="2876">
      <c r="F2876" s="30"/>
      <c r="G2876" s="30"/>
      <c r="H2876" s="30"/>
      <c r="I2876" s="30"/>
      <c r="J2876" s="30"/>
      <c r="K2876" s="30"/>
      <c r="L2876" s="30"/>
      <c r="M2876" s="32"/>
      <c r="N2876" s="33"/>
      <c r="O2876" s="33"/>
      <c r="R2876" s="40"/>
      <c r="S2876" s="40"/>
      <c r="T2876" s="40"/>
      <c r="U2876" s="40"/>
      <c r="V2876" s="40"/>
      <c r="W2876" s="40"/>
    </row>
    <row r="2877">
      <c r="F2877" s="30"/>
      <c r="G2877" s="30"/>
      <c r="H2877" s="30"/>
      <c r="I2877" s="30"/>
      <c r="J2877" s="30"/>
      <c r="K2877" s="30"/>
      <c r="L2877" s="30"/>
      <c r="M2877" s="32"/>
      <c r="N2877" s="33"/>
      <c r="O2877" s="64"/>
      <c r="R2877" s="40"/>
      <c r="S2877" s="40"/>
      <c r="T2877" s="40"/>
      <c r="U2877" s="40"/>
      <c r="V2877" s="40"/>
      <c r="W2877" s="40"/>
    </row>
    <row r="2878">
      <c r="F2878" s="30"/>
      <c r="G2878" s="30"/>
      <c r="H2878" s="30"/>
      <c r="I2878" s="30"/>
      <c r="J2878" s="30"/>
      <c r="K2878" s="30"/>
      <c r="L2878" s="30"/>
      <c r="M2878" s="32"/>
      <c r="N2878" s="33"/>
      <c r="O2878" s="33"/>
      <c r="R2878" s="40"/>
      <c r="S2878" s="40"/>
      <c r="T2878" s="40"/>
      <c r="U2878" s="40"/>
      <c r="V2878" s="40"/>
      <c r="W2878" s="40"/>
    </row>
    <row r="2879">
      <c r="F2879" s="30"/>
      <c r="G2879" s="30"/>
      <c r="H2879" s="30"/>
      <c r="I2879" s="30"/>
      <c r="J2879" s="30"/>
      <c r="K2879" s="30"/>
      <c r="L2879" s="30"/>
      <c r="M2879" s="32"/>
      <c r="N2879" s="33"/>
      <c r="O2879" s="33"/>
      <c r="R2879" s="40"/>
      <c r="S2879" s="40"/>
      <c r="T2879" s="40"/>
      <c r="U2879" s="40"/>
      <c r="V2879" s="40"/>
      <c r="W2879" s="40"/>
    </row>
    <row r="2880">
      <c r="F2880" s="30"/>
      <c r="G2880" s="30"/>
      <c r="H2880" s="30"/>
      <c r="I2880" s="30"/>
      <c r="J2880" s="30"/>
      <c r="K2880" s="30"/>
      <c r="L2880" s="30"/>
      <c r="M2880" s="32"/>
      <c r="N2880" s="33"/>
      <c r="O2880" s="33"/>
      <c r="R2880" s="40"/>
      <c r="S2880" s="40"/>
      <c r="T2880" s="40"/>
      <c r="U2880" s="40"/>
      <c r="V2880" s="40"/>
      <c r="W2880" s="40"/>
    </row>
    <row r="2881">
      <c r="F2881" s="30"/>
      <c r="G2881" s="30"/>
      <c r="H2881" s="30"/>
      <c r="I2881" s="30"/>
      <c r="J2881" s="30"/>
      <c r="K2881" s="30"/>
      <c r="L2881" s="30"/>
      <c r="M2881" s="32"/>
      <c r="N2881" s="33"/>
      <c r="O2881" s="33"/>
      <c r="R2881" s="40"/>
      <c r="S2881" s="40"/>
      <c r="T2881" s="40"/>
      <c r="U2881" s="40"/>
      <c r="V2881" s="40"/>
      <c r="W2881" s="40"/>
    </row>
    <row r="2882">
      <c r="F2882" s="30"/>
      <c r="G2882" s="30"/>
      <c r="H2882" s="30"/>
      <c r="I2882" s="30"/>
      <c r="J2882" s="30"/>
      <c r="K2882" s="30"/>
      <c r="L2882" s="30"/>
      <c r="M2882" s="32"/>
      <c r="N2882" s="33"/>
      <c r="O2882" s="33"/>
      <c r="R2882" s="40"/>
      <c r="S2882" s="40"/>
      <c r="T2882" s="40"/>
      <c r="U2882" s="40"/>
      <c r="V2882" s="40"/>
      <c r="W2882" s="40"/>
    </row>
    <row r="2883">
      <c r="F2883" s="30"/>
      <c r="G2883" s="30"/>
      <c r="H2883" s="30"/>
      <c r="I2883" s="30"/>
      <c r="J2883" s="30"/>
      <c r="K2883" s="30"/>
      <c r="L2883" s="30"/>
      <c r="M2883" s="32"/>
      <c r="N2883" s="33"/>
      <c r="O2883" s="33"/>
      <c r="R2883" s="40"/>
      <c r="S2883" s="40"/>
      <c r="T2883" s="40"/>
      <c r="U2883" s="40"/>
      <c r="V2883" s="40"/>
      <c r="W2883" s="40"/>
    </row>
    <row r="2884">
      <c r="F2884" s="30"/>
      <c r="G2884" s="30"/>
      <c r="H2884" s="30"/>
      <c r="I2884" s="30"/>
      <c r="J2884" s="30"/>
      <c r="K2884" s="30"/>
      <c r="L2884" s="30"/>
      <c r="M2884" s="32"/>
      <c r="N2884" s="33"/>
      <c r="O2884" s="33"/>
      <c r="R2884" s="40"/>
      <c r="S2884" s="40"/>
      <c r="T2884" s="40"/>
      <c r="U2884" s="40"/>
      <c r="V2884" s="40"/>
      <c r="W2884" s="40"/>
    </row>
    <row r="2885">
      <c r="F2885" s="30"/>
      <c r="G2885" s="30"/>
      <c r="H2885" s="30"/>
      <c r="I2885" s="30"/>
      <c r="J2885" s="30"/>
      <c r="K2885" s="30"/>
      <c r="L2885" s="30"/>
      <c r="M2885" s="32"/>
      <c r="N2885" s="33"/>
      <c r="O2885" s="33"/>
      <c r="R2885" s="40"/>
      <c r="S2885" s="40"/>
      <c r="T2885" s="40"/>
      <c r="U2885" s="40"/>
      <c r="V2885" s="40"/>
      <c r="W2885" s="40"/>
    </row>
    <row r="2886">
      <c r="F2886" s="30"/>
      <c r="G2886" s="30"/>
      <c r="H2886" s="30"/>
      <c r="I2886" s="30"/>
      <c r="J2886" s="30"/>
      <c r="K2886" s="30"/>
      <c r="L2886" s="30"/>
      <c r="M2886" s="32"/>
      <c r="N2886" s="33"/>
      <c r="O2886" s="64"/>
      <c r="R2886" s="40"/>
      <c r="S2886" s="40"/>
      <c r="T2886" s="40"/>
      <c r="U2886" s="40"/>
      <c r="V2886" s="40"/>
      <c r="W2886" s="40"/>
    </row>
    <row r="2887">
      <c r="F2887" s="30"/>
      <c r="G2887" s="30"/>
      <c r="H2887" s="30"/>
      <c r="I2887" s="30"/>
      <c r="J2887" s="30"/>
      <c r="K2887" s="30"/>
      <c r="L2887" s="30"/>
      <c r="M2887" s="32"/>
      <c r="N2887" s="33"/>
      <c r="O2887" s="33"/>
      <c r="R2887" s="40"/>
      <c r="S2887" s="40"/>
      <c r="T2887" s="40"/>
      <c r="U2887" s="40"/>
      <c r="V2887" s="40"/>
      <c r="W2887" s="40"/>
    </row>
    <row r="2888">
      <c r="F2888" s="30"/>
      <c r="G2888" s="30"/>
      <c r="H2888" s="30"/>
      <c r="I2888" s="30"/>
      <c r="J2888" s="30"/>
      <c r="K2888" s="30"/>
      <c r="L2888" s="30"/>
      <c r="M2888" s="32"/>
      <c r="N2888" s="33"/>
      <c r="O2888" s="33"/>
      <c r="R2888" s="40"/>
      <c r="S2888" s="40"/>
      <c r="T2888" s="40"/>
      <c r="U2888" s="40"/>
      <c r="V2888" s="40"/>
      <c r="W2888" s="40"/>
    </row>
    <row r="2889">
      <c r="F2889" s="30"/>
      <c r="G2889" s="30"/>
      <c r="H2889" s="30"/>
      <c r="I2889" s="30"/>
      <c r="J2889" s="30"/>
      <c r="K2889" s="30"/>
      <c r="L2889" s="30"/>
      <c r="M2889" s="32"/>
      <c r="N2889" s="33"/>
      <c r="O2889" s="33"/>
      <c r="R2889" s="40"/>
      <c r="S2889" s="40"/>
      <c r="T2889" s="40"/>
      <c r="U2889" s="40"/>
      <c r="V2889" s="40"/>
      <c r="W2889" s="40"/>
    </row>
    <row r="2890">
      <c r="F2890" s="30"/>
      <c r="G2890" s="30"/>
      <c r="H2890" s="30"/>
      <c r="I2890" s="30"/>
      <c r="J2890" s="30"/>
      <c r="K2890" s="30"/>
      <c r="L2890" s="30"/>
      <c r="M2890" s="32"/>
      <c r="N2890" s="33"/>
      <c r="O2890" s="33"/>
      <c r="R2890" s="40"/>
      <c r="S2890" s="40"/>
      <c r="T2890" s="40"/>
      <c r="U2890" s="40"/>
      <c r="V2890" s="40"/>
      <c r="W2890" s="40"/>
    </row>
    <row r="2891">
      <c r="F2891" s="30"/>
      <c r="G2891" s="30"/>
      <c r="H2891" s="30"/>
      <c r="I2891" s="30"/>
      <c r="J2891" s="30"/>
      <c r="K2891" s="30"/>
      <c r="L2891" s="30"/>
      <c r="M2891" s="32"/>
      <c r="N2891" s="33"/>
      <c r="O2891" s="33"/>
      <c r="R2891" s="40"/>
      <c r="S2891" s="40"/>
      <c r="T2891" s="40"/>
      <c r="U2891" s="40"/>
      <c r="V2891" s="40"/>
      <c r="W2891" s="40"/>
    </row>
    <row r="2892">
      <c r="F2892" s="30"/>
      <c r="G2892" s="30"/>
      <c r="H2892" s="30"/>
      <c r="I2892" s="30"/>
      <c r="J2892" s="30"/>
      <c r="K2892" s="30"/>
      <c r="L2892" s="30"/>
      <c r="M2892" s="32"/>
      <c r="N2892" s="33"/>
      <c r="O2892" s="33"/>
      <c r="R2892" s="40"/>
      <c r="S2892" s="40"/>
      <c r="T2892" s="40"/>
      <c r="U2892" s="40"/>
      <c r="V2892" s="40"/>
      <c r="W2892" s="40"/>
    </row>
    <row r="2893">
      <c r="F2893" s="30"/>
      <c r="G2893" s="30"/>
      <c r="H2893" s="30"/>
      <c r="I2893" s="30"/>
      <c r="J2893" s="30"/>
      <c r="K2893" s="30"/>
      <c r="L2893" s="30"/>
      <c r="M2893" s="32"/>
      <c r="N2893" s="33"/>
      <c r="O2893" s="64"/>
      <c r="R2893" s="40"/>
      <c r="S2893" s="40"/>
      <c r="T2893" s="40"/>
      <c r="U2893" s="40"/>
      <c r="V2893" s="40"/>
      <c r="W2893" s="40"/>
    </row>
    <row r="2894">
      <c r="F2894" s="30"/>
      <c r="G2894" s="30"/>
      <c r="H2894" s="30"/>
      <c r="I2894" s="30"/>
      <c r="J2894" s="30"/>
      <c r="K2894" s="30"/>
      <c r="L2894" s="30"/>
      <c r="M2894" s="32"/>
      <c r="N2894" s="33"/>
      <c r="O2894" s="33"/>
      <c r="R2894" s="40"/>
      <c r="S2894" s="40"/>
      <c r="T2894" s="40"/>
      <c r="U2894" s="40"/>
      <c r="V2894" s="40"/>
      <c r="W2894" s="40"/>
    </row>
    <row r="2895">
      <c r="F2895" s="30"/>
      <c r="G2895" s="30"/>
      <c r="H2895" s="30"/>
      <c r="I2895" s="30"/>
      <c r="J2895" s="30"/>
      <c r="K2895" s="30"/>
      <c r="L2895" s="30"/>
      <c r="M2895" s="32"/>
      <c r="N2895" s="33"/>
      <c r="O2895" s="33"/>
      <c r="R2895" s="40"/>
      <c r="S2895" s="40"/>
      <c r="T2895" s="40"/>
      <c r="U2895" s="40"/>
      <c r="V2895" s="40"/>
      <c r="W2895" s="40"/>
    </row>
    <row r="2896">
      <c r="F2896" s="30"/>
      <c r="G2896" s="30"/>
      <c r="H2896" s="30"/>
      <c r="I2896" s="30"/>
      <c r="J2896" s="30"/>
      <c r="K2896" s="30"/>
      <c r="L2896" s="30"/>
      <c r="M2896" s="32"/>
      <c r="N2896" s="33"/>
      <c r="O2896" s="64"/>
      <c r="R2896" s="40"/>
      <c r="S2896" s="40"/>
      <c r="T2896" s="40"/>
      <c r="U2896" s="40"/>
      <c r="V2896" s="40"/>
      <c r="W2896" s="40"/>
    </row>
    <row r="2897">
      <c r="F2897" s="30"/>
      <c r="G2897" s="30"/>
      <c r="H2897" s="30"/>
      <c r="I2897" s="30"/>
      <c r="J2897" s="30"/>
      <c r="K2897" s="30"/>
      <c r="L2897" s="30"/>
      <c r="M2897" s="32"/>
      <c r="N2897" s="33"/>
      <c r="O2897" s="64"/>
      <c r="R2897" s="40"/>
      <c r="S2897" s="40"/>
      <c r="T2897" s="40"/>
      <c r="U2897" s="40"/>
      <c r="V2897" s="40"/>
      <c r="W2897" s="40"/>
    </row>
    <row r="2898">
      <c r="F2898" s="30"/>
      <c r="G2898" s="30"/>
      <c r="H2898" s="30"/>
      <c r="I2898" s="30"/>
      <c r="J2898" s="30"/>
      <c r="K2898" s="30"/>
      <c r="L2898" s="30"/>
      <c r="M2898" s="32"/>
      <c r="N2898" s="33"/>
      <c r="O2898" s="33"/>
      <c r="R2898" s="40"/>
      <c r="S2898" s="40"/>
      <c r="T2898" s="40"/>
      <c r="U2898" s="40"/>
      <c r="V2898" s="40"/>
      <c r="W2898" s="40"/>
    </row>
    <row r="2899">
      <c r="F2899" s="30"/>
      <c r="G2899" s="30"/>
      <c r="H2899" s="30"/>
      <c r="I2899" s="30"/>
      <c r="J2899" s="30"/>
      <c r="K2899" s="30"/>
      <c r="L2899" s="30"/>
      <c r="M2899" s="32"/>
      <c r="N2899" s="33"/>
      <c r="O2899" s="64"/>
      <c r="R2899" s="40"/>
      <c r="S2899" s="40"/>
      <c r="T2899" s="40"/>
      <c r="U2899" s="40"/>
      <c r="V2899" s="40"/>
      <c r="W2899" s="40"/>
    </row>
    <row r="2900">
      <c r="F2900" s="30"/>
      <c r="G2900" s="30"/>
      <c r="H2900" s="30"/>
      <c r="I2900" s="30"/>
      <c r="J2900" s="30"/>
      <c r="K2900" s="30"/>
      <c r="L2900" s="30"/>
      <c r="M2900" s="32"/>
      <c r="N2900" s="33"/>
      <c r="O2900" s="33"/>
      <c r="R2900" s="40"/>
      <c r="S2900" s="40"/>
      <c r="T2900" s="40"/>
      <c r="U2900" s="40"/>
      <c r="V2900" s="40"/>
      <c r="W2900" s="40"/>
    </row>
    <row r="2901">
      <c r="F2901" s="30"/>
      <c r="G2901" s="30"/>
      <c r="H2901" s="30"/>
      <c r="I2901" s="30"/>
      <c r="J2901" s="30"/>
      <c r="K2901" s="30"/>
      <c r="L2901" s="30"/>
      <c r="M2901" s="32"/>
      <c r="N2901" s="33"/>
      <c r="O2901" s="33"/>
      <c r="R2901" s="40"/>
      <c r="S2901" s="40"/>
      <c r="T2901" s="40"/>
      <c r="U2901" s="40"/>
      <c r="V2901" s="40"/>
      <c r="W2901" s="40"/>
    </row>
    <row r="2902">
      <c r="F2902" s="30"/>
      <c r="G2902" s="30"/>
      <c r="H2902" s="30"/>
      <c r="I2902" s="30"/>
      <c r="J2902" s="30"/>
      <c r="K2902" s="30"/>
      <c r="L2902" s="30"/>
      <c r="M2902" s="32"/>
      <c r="N2902" s="33"/>
      <c r="O2902" s="33"/>
      <c r="R2902" s="40"/>
      <c r="S2902" s="40"/>
      <c r="T2902" s="40"/>
      <c r="U2902" s="40"/>
      <c r="V2902" s="40"/>
      <c r="W2902" s="40"/>
    </row>
    <row r="2903">
      <c r="F2903" s="30"/>
      <c r="G2903" s="30"/>
      <c r="H2903" s="30"/>
      <c r="I2903" s="30"/>
      <c r="J2903" s="30"/>
      <c r="K2903" s="30"/>
      <c r="L2903" s="30"/>
      <c r="M2903" s="32"/>
      <c r="N2903" s="33"/>
      <c r="O2903" s="33"/>
      <c r="R2903" s="40"/>
      <c r="S2903" s="40"/>
      <c r="T2903" s="40"/>
      <c r="U2903" s="40"/>
      <c r="V2903" s="40"/>
      <c r="W2903" s="40"/>
    </row>
    <row r="2904">
      <c r="F2904" s="30"/>
      <c r="G2904" s="30"/>
      <c r="H2904" s="30"/>
      <c r="I2904" s="30"/>
      <c r="J2904" s="30"/>
      <c r="K2904" s="30"/>
      <c r="L2904" s="30"/>
      <c r="M2904" s="32"/>
      <c r="N2904" s="33"/>
      <c r="O2904" s="33"/>
      <c r="R2904" s="40"/>
      <c r="S2904" s="40"/>
      <c r="T2904" s="40"/>
      <c r="U2904" s="40"/>
      <c r="V2904" s="40"/>
      <c r="W2904" s="40"/>
    </row>
    <row r="2905">
      <c r="F2905" s="30"/>
      <c r="G2905" s="30"/>
      <c r="H2905" s="30"/>
      <c r="I2905" s="30"/>
      <c r="J2905" s="30"/>
      <c r="K2905" s="30"/>
      <c r="L2905" s="30"/>
      <c r="M2905" s="32"/>
      <c r="N2905" s="33"/>
      <c r="O2905" s="33"/>
      <c r="R2905" s="40"/>
      <c r="S2905" s="40"/>
      <c r="T2905" s="40"/>
      <c r="U2905" s="40"/>
      <c r="V2905" s="40"/>
      <c r="W2905" s="40"/>
    </row>
    <row r="2906">
      <c r="F2906" s="30"/>
      <c r="G2906" s="30"/>
      <c r="H2906" s="30"/>
      <c r="I2906" s="30"/>
      <c r="J2906" s="30"/>
      <c r="K2906" s="30"/>
      <c r="L2906" s="30"/>
      <c r="M2906" s="32"/>
      <c r="N2906" s="33"/>
      <c r="O2906" s="33"/>
      <c r="R2906" s="40"/>
      <c r="S2906" s="40"/>
      <c r="T2906" s="40"/>
      <c r="U2906" s="40"/>
      <c r="V2906" s="40"/>
      <c r="W2906" s="40"/>
    </row>
    <row r="2907">
      <c r="F2907" s="30"/>
      <c r="G2907" s="30"/>
      <c r="H2907" s="30"/>
      <c r="I2907" s="30"/>
      <c r="J2907" s="30"/>
      <c r="K2907" s="30"/>
      <c r="L2907" s="30"/>
      <c r="M2907" s="32"/>
      <c r="N2907" s="33"/>
      <c r="O2907" s="58"/>
      <c r="R2907" s="40"/>
      <c r="S2907" s="40"/>
      <c r="T2907" s="40"/>
      <c r="U2907" s="40"/>
      <c r="V2907" s="40"/>
      <c r="W2907" s="40"/>
    </row>
    <row r="2908">
      <c r="F2908" s="30"/>
      <c r="G2908" s="30"/>
      <c r="H2908" s="30"/>
      <c r="I2908" s="30"/>
      <c r="J2908" s="30"/>
      <c r="K2908" s="30"/>
      <c r="L2908" s="30"/>
      <c r="M2908" s="32"/>
      <c r="N2908" s="33"/>
      <c r="O2908" s="33"/>
      <c r="R2908" s="40"/>
      <c r="S2908" s="40"/>
      <c r="T2908" s="40"/>
      <c r="U2908" s="40"/>
      <c r="V2908" s="40"/>
      <c r="W2908" s="40"/>
    </row>
    <row r="2909">
      <c r="F2909" s="30"/>
      <c r="G2909" s="30"/>
      <c r="H2909" s="30"/>
      <c r="I2909" s="30"/>
      <c r="J2909" s="30"/>
      <c r="K2909" s="30"/>
      <c r="L2909" s="30"/>
      <c r="M2909" s="32"/>
      <c r="N2909" s="33"/>
      <c r="O2909" s="33"/>
      <c r="R2909" s="40"/>
      <c r="S2909" s="40"/>
      <c r="T2909" s="40"/>
      <c r="U2909" s="40"/>
      <c r="V2909" s="40"/>
      <c r="W2909" s="40"/>
    </row>
    <row r="2910">
      <c r="F2910" s="30"/>
      <c r="G2910" s="30"/>
      <c r="H2910" s="30"/>
      <c r="I2910" s="30"/>
      <c r="J2910" s="30"/>
      <c r="K2910" s="30"/>
      <c r="L2910" s="30"/>
      <c r="M2910" s="32"/>
      <c r="N2910" s="33"/>
      <c r="O2910" s="64"/>
      <c r="R2910" s="40"/>
      <c r="S2910" s="40"/>
      <c r="T2910" s="40"/>
      <c r="U2910" s="40"/>
      <c r="V2910" s="40"/>
      <c r="W2910" s="40"/>
    </row>
    <row r="2911">
      <c r="F2911" s="30"/>
      <c r="G2911" s="30"/>
      <c r="H2911" s="30"/>
      <c r="I2911" s="30"/>
      <c r="J2911" s="30"/>
      <c r="K2911" s="30"/>
      <c r="L2911" s="30"/>
      <c r="M2911" s="32"/>
      <c r="N2911" s="33"/>
      <c r="O2911" s="33"/>
      <c r="R2911" s="40"/>
      <c r="S2911" s="40"/>
      <c r="T2911" s="40"/>
      <c r="U2911" s="40"/>
      <c r="V2911" s="40"/>
      <c r="W2911" s="40"/>
    </row>
    <row r="2912">
      <c r="F2912" s="30"/>
      <c r="G2912" s="30"/>
      <c r="H2912" s="30"/>
      <c r="I2912" s="30"/>
      <c r="J2912" s="30"/>
      <c r="K2912" s="30"/>
      <c r="L2912" s="30"/>
      <c r="M2912" s="32"/>
      <c r="N2912" s="33"/>
      <c r="O2912" s="33"/>
      <c r="R2912" s="40"/>
      <c r="S2912" s="40"/>
      <c r="T2912" s="40"/>
      <c r="U2912" s="40"/>
      <c r="V2912" s="40"/>
      <c r="W2912" s="40"/>
    </row>
    <row r="2913">
      <c r="F2913" s="30"/>
      <c r="G2913" s="30"/>
      <c r="H2913" s="30"/>
      <c r="I2913" s="30"/>
      <c r="J2913" s="30"/>
      <c r="K2913" s="30"/>
      <c r="L2913" s="30"/>
      <c r="M2913" s="32"/>
      <c r="N2913" s="33"/>
      <c r="O2913" s="33"/>
      <c r="R2913" s="40"/>
      <c r="S2913" s="40"/>
      <c r="T2913" s="40"/>
      <c r="U2913" s="40"/>
      <c r="V2913" s="40"/>
      <c r="W2913" s="40"/>
    </row>
    <row r="2914">
      <c r="F2914" s="30"/>
      <c r="G2914" s="30"/>
      <c r="H2914" s="30"/>
      <c r="I2914" s="30"/>
      <c r="J2914" s="30"/>
      <c r="K2914" s="30"/>
      <c r="L2914" s="30"/>
      <c r="M2914" s="32"/>
      <c r="N2914" s="33"/>
      <c r="O2914" s="33"/>
      <c r="R2914" s="40"/>
      <c r="S2914" s="40"/>
      <c r="T2914" s="40"/>
      <c r="U2914" s="40"/>
      <c r="V2914" s="40"/>
      <c r="W2914" s="40"/>
    </row>
    <row r="2915">
      <c r="F2915" s="30"/>
      <c r="G2915" s="30"/>
      <c r="H2915" s="30"/>
      <c r="I2915" s="30"/>
      <c r="J2915" s="30"/>
      <c r="K2915" s="30"/>
      <c r="L2915" s="30"/>
      <c r="M2915" s="32"/>
      <c r="N2915" s="33"/>
      <c r="O2915" s="33"/>
      <c r="R2915" s="40"/>
      <c r="S2915" s="40"/>
      <c r="T2915" s="40"/>
      <c r="U2915" s="40"/>
      <c r="V2915" s="40"/>
      <c r="W2915" s="40"/>
    </row>
    <row r="2916">
      <c r="F2916" s="30"/>
      <c r="G2916" s="30"/>
      <c r="H2916" s="30"/>
      <c r="I2916" s="30"/>
      <c r="J2916" s="30"/>
      <c r="K2916" s="30"/>
      <c r="L2916" s="30"/>
      <c r="M2916" s="32"/>
      <c r="N2916" s="33"/>
      <c r="O2916" s="33"/>
      <c r="R2916" s="40"/>
      <c r="S2916" s="40"/>
      <c r="T2916" s="40"/>
      <c r="U2916" s="40"/>
      <c r="V2916" s="40"/>
      <c r="W2916" s="40"/>
    </row>
    <row r="2917">
      <c r="F2917" s="30"/>
      <c r="G2917" s="30"/>
      <c r="H2917" s="30"/>
      <c r="I2917" s="30"/>
      <c r="J2917" s="30"/>
      <c r="K2917" s="30"/>
      <c r="L2917" s="30"/>
      <c r="M2917" s="32"/>
      <c r="N2917" s="33"/>
      <c r="O2917" s="33"/>
      <c r="R2917" s="40"/>
      <c r="S2917" s="40"/>
      <c r="T2917" s="40"/>
      <c r="U2917" s="40"/>
      <c r="V2917" s="40"/>
      <c r="W2917" s="40"/>
    </row>
    <row r="2918">
      <c r="F2918" s="30"/>
      <c r="G2918" s="30"/>
      <c r="H2918" s="30"/>
      <c r="I2918" s="30"/>
      <c r="J2918" s="30"/>
      <c r="K2918" s="30"/>
      <c r="L2918" s="30"/>
      <c r="M2918" s="32"/>
      <c r="N2918" s="33"/>
      <c r="O2918" s="33"/>
      <c r="R2918" s="40"/>
      <c r="S2918" s="40"/>
      <c r="T2918" s="40"/>
      <c r="U2918" s="40"/>
      <c r="V2918" s="40"/>
      <c r="W2918" s="40"/>
    </row>
    <row r="2919">
      <c r="F2919" s="30"/>
      <c r="G2919" s="30"/>
      <c r="H2919" s="30"/>
      <c r="I2919" s="30"/>
      <c r="J2919" s="30"/>
      <c r="K2919" s="30"/>
      <c r="L2919" s="30"/>
      <c r="M2919" s="32"/>
      <c r="N2919" s="33"/>
      <c r="O2919" s="33"/>
      <c r="R2919" s="40"/>
      <c r="S2919" s="40"/>
      <c r="T2919" s="40"/>
      <c r="U2919" s="40"/>
      <c r="V2919" s="40"/>
      <c r="W2919" s="40"/>
    </row>
    <row r="2920">
      <c r="F2920" s="30"/>
      <c r="G2920" s="30"/>
      <c r="H2920" s="30"/>
      <c r="I2920" s="30"/>
      <c r="J2920" s="30"/>
      <c r="K2920" s="30"/>
      <c r="L2920" s="30"/>
      <c r="M2920" s="32"/>
      <c r="N2920" s="33"/>
      <c r="O2920" s="33"/>
      <c r="R2920" s="40"/>
      <c r="S2920" s="40"/>
      <c r="T2920" s="40"/>
      <c r="U2920" s="40"/>
      <c r="V2920" s="40"/>
      <c r="W2920" s="40"/>
    </row>
    <row r="2921">
      <c r="F2921" s="30"/>
      <c r="G2921" s="30"/>
      <c r="H2921" s="30"/>
      <c r="I2921" s="30"/>
      <c r="J2921" s="30"/>
      <c r="K2921" s="30"/>
      <c r="L2921" s="30"/>
      <c r="M2921" s="32"/>
      <c r="N2921" s="33"/>
      <c r="O2921" s="33"/>
      <c r="R2921" s="40"/>
      <c r="S2921" s="40"/>
      <c r="T2921" s="40"/>
      <c r="U2921" s="40"/>
      <c r="V2921" s="40"/>
      <c r="W2921" s="40"/>
    </row>
    <row r="2922">
      <c r="F2922" s="30"/>
      <c r="G2922" s="30"/>
      <c r="H2922" s="30"/>
      <c r="I2922" s="30"/>
      <c r="J2922" s="30"/>
      <c r="K2922" s="30"/>
      <c r="L2922" s="30"/>
      <c r="M2922" s="32"/>
      <c r="N2922" s="33"/>
      <c r="O2922" s="33"/>
      <c r="R2922" s="40"/>
      <c r="S2922" s="40"/>
      <c r="T2922" s="40"/>
      <c r="U2922" s="40"/>
      <c r="V2922" s="40"/>
      <c r="W2922" s="40"/>
    </row>
    <row r="2923">
      <c r="F2923" s="30"/>
      <c r="G2923" s="30"/>
      <c r="H2923" s="30"/>
      <c r="I2923" s="30"/>
      <c r="J2923" s="30"/>
      <c r="K2923" s="30"/>
      <c r="L2923" s="30"/>
      <c r="M2923" s="32"/>
      <c r="N2923" s="33"/>
      <c r="O2923" s="33"/>
      <c r="R2923" s="40"/>
      <c r="S2923" s="40"/>
      <c r="T2923" s="40"/>
      <c r="U2923" s="40"/>
      <c r="V2923" s="40"/>
      <c r="W2923" s="40"/>
    </row>
    <row r="2924">
      <c r="F2924" s="30"/>
      <c r="G2924" s="30"/>
      <c r="H2924" s="30"/>
      <c r="I2924" s="30"/>
      <c r="J2924" s="30"/>
      <c r="K2924" s="30"/>
      <c r="L2924" s="30"/>
      <c r="M2924" s="32"/>
      <c r="N2924" s="33"/>
      <c r="O2924" s="33"/>
      <c r="R2924" s="40"/>
      <c r="S2924" s="40"/>
      <c r="T2924" s="40"/>
      <c r="U2924" s="40"/>
      <c r="V2924" s="40"/>
      <c r="W2924" s="40"/>
    </row>
    <row r="2925">
      <c r="F2925" s="30"/>
      <c r="G2925" s="30"/>
      <c r="H2925" s="30"/>
      <c r="I2925" s="30"/>
      <c r="J2925" s="30"/>
      <c r="K2925" s="30"/>
      <c r="L2925" s="30"/>
      <c r="M2925" s="32"/>
      <c r="N2925" s="33"/>
      <c r="O2925" s="33"/>
      <c r="R2925" s="40"/>
      <c r="S2925" s="40"/>
      <c r="T2925" s="40"/>
      <c r="U2925" s="40"/>
      <c r="V2925" s="40"/>
      <c r="W2925" s="40"/>
    </row>
    <row r="2926">
      <c r="F2926" s="30"/>
      <c r="G2926" s="30"/>
      <c r="H2926" s="30"/>
      <c r="I2926" s="30"/>
      <c r="J2926" s="30"/>
      <c r="K2926" s="30"/>
      <c r="L2926" s="30"/>
      <c r="M2926" s="32"/>
      <c r="N2926" s="33"/>
      <c r="O2926" s="33"/>
      <c r="R2926" s="40"/>
      <c r="S2926" s="40"/>
      <c r="T2926" s="40"/>
      <c r="U2926" s="40"/>
      <c r="V2926" s="40"/>
      <c r="W2926" s="40"/>
    </row>
    <row r="2927">
      <c r="F2927" s="30"/>
      <c r="G2927" s="30"/>
      <c r="H2927" s="30"/>
      <c r="I2927" s="30"/>
      <c r="J2927" s="30"/>
      <c r="K2927" s="30"/>
      <c r="L2927" s="30"/>
      <c r="M2927" s="32"/>
      <c r="N2927" s="33"/>
      <c r="O2927" s="33"/>
      <c r="R2927" s="40"/>
      <c r="S2927" s="40"/>
      <c r="T2927" s="40"/>
      <c r="U2927" s="40"/>
      <c r="V2927" s="40"/>
      <c r="W2927" s="40"/>
    </row>
    <row r="2928">
      <c r="F2928" s="30"/>
      <c r="G2928" s="30"/>
      <c r="H2928" s="30"/>
      <c r="I2928" s="30"/>
      <c r="J2928" s="30"/>
      <c r="K2928" s="30"/>
      <c r="L2928" s="30"/>
      <c r="M2928" s="32"/>
      <c r="N2928" s="33"/>
      <c r="O2928" s="33"/>
      <c r="R2928" s="40"/>
      <c r="S2928" s="40"/>
      <c r="T2928" s="40"/>
      <c r="U2928" s="40"/>
      <c r="V2928" s="40"/>
      <c r="W2928" s="40"/>
    </row>
    <row r="2929">
      <c r="F2929" s="30"/>
      <c r="G2929" s="30"/>
      <c r="H2929" s="30"/>
      <c r="I2929" s="30"/>
      <c r="J2929" s="30"/>
      <c r="K2929" s="30"/>
      <c r="L2929" s="30"/>
      <c r="M2929" s="32"/>
      <c r="N2929" s="33"/>
      <c r="O2929" s="58"/>
      <c r="R2929" s="40"/>
      <c r="S2929" s="40"/>
      <c r="T2929" s="40"/>
      <c r="U2929" s="40"/>
      <c r="V2929" s="40"/>
      <c r="W2929" s="40"/>
    </row>
    <row r="2930">
      <c r="F2930" s="30"/>
      <c r="G2930" s="30"/>
      <c r="H2930" s="30"/>
      <c r="I2930" s="30"/>
      <c r="J2930" s="30"/>
      <c r="K2930" s="30"/>
      <c r="L2930" s="30"/>
      <c r="M2930" s="32"/>
      <c r="N2930" s="33"/>
      <c r="O2930" s="33"/>
      <c r="R2930" s="40"/>
      <c r="S2930" s="40"/>
      <c r="T2930" s="40"/>
      <c r="U2930" s="40"/>
      <c r="V2930" s="40"/>
      <c r="W2930" s="40"/>
    </row>
    <row r="2931">
      <c r="F2931" s="30"/>
      <c r="G2931" s="30"/>
      <c r="H2931" s="30"/>
      <c r="I2931" s="30"/>
      <c r="J2931" s="30"/>
      <c r="K2931" s="30"/>
      <c r="L2931" s="30"/>
      <c r="M2931" s="32"/>
      <c r="N2931" s="33"/>
      <c r="O2931" s="58"/>
      <c r="R2931" s="40"/>
      <c r="S2931" s="40"/>
      <c r="T2931" s="40"/>
      <c r="U2931" s="40"/>
      <c r="V2931" s="40"/>
      <c r="W2931" s="40"/>
    </row>
    <row r="2932">
      <c r="F2932" s="30"/>
      <c r="G2932" s="30"/>
      <c r="H2932" s="30"/>
      <c r="I2932" s="30"/>
      <c r="J2932" s="30"/>
      <c r="K2932" s="30"/>
      <c r="L2932" s="30"/>
      <c r="M2932" s="32"/>
      <c r="N2932" s="33"/>
      <c r="O2932" s="33"/>
      <c r="R2932" s="40"/>
      <c r="S2932" s="40"/>
      <c r="T2932" s="40"/>
      <c r="U2932" s="40"/>
      <c r="V2932" s="40"/>
      <c r="W2932" s="40"/>
    </row>
    <row r="2933">
      <c r="F2933" s="30"/>
      <c r="G2933" s="30"/>
      <c r="H2933" s="30"/>
      <c r="I2933" s="30"/>
      <c r="J2933" s="30"/>
      <c r="K2933" s="30"/>
      <c r="L2933" s="30"/>
      <c r="M2933" s="32"/>
      <c r="N2933" s="33"/>
      <c r="O2933" s="33"/>
      <c r="R2933" s="40"/>
      <c r="S2933" s="40"/>
      <c r="T2933" s="40"/>
      <c r="U2933" s="40"/>
      <c r="V2933" s="40"/>
      <c r="W2933" s="40"/>
    </row>
    <row r="2934">
      <c r="F2934" s="30"/>
      <c r="G2934" s="30"/>
      <c r="H2934" s="30"/>
      <c r="I2934" s="30"/>
      <c r="J2934" s="30"/>
      <c r="K2934" s="30"/>
      <c r="L2934" s="30"/>
      <c r="M2934" s="32"/>
      <c r="N2934" s="33"/>
      <c r="O2934" s="33"/>
      <c r="R2934" s="40"/>
      <c r="S2934" s="40"/>
      <c r="T2934" s="40"/>
      <c r="U2934" s="40"/>
      <c r="V2934" s="40"/>
      <c r="W2934" s="40"/>
    </row>
    <row r="2935">
      <c r="F2935" s="30"/>
      <c r="G2935" s="30"/>
      <c r="H2935" s="30"/>
      <c r="I2935" s="30"/>
      <c r="J2935" s="30"/>
      <c r="K2935" s="30"/>
      <c r="L2935" s="30"/>
      <c r="M2935" s="32"/>
      <c r="N2935" s="33"/>
      <c r="O2935" s="33"/>
      <c r="R2935" s="40"/>
      <c r="S2935" s="40"/>
      <c r="T2935" s="40"/>
      <c r="U2935" s="40"/>
      <c r="V2935" s="40"/>
      <c r="W2935" s="40"/>
    </row>
    <row r="2936">
      <c r="F2936" s="30"/>
      <c r="G2936" s="30"/>
      <c r="H2936" s="30"/>
      <c r="I2936" s="30"/>
      <c r="J2936" s="30"/>
      <c r="K2936" s="30"/>
      <c r="L2936" s="30"/>
      <c r="M2936" s="32"/>
      <c r="N2936" s="33"/>
      <c r="O2936" s="33"/>
      <c r="R2936" s="40"/>
      <c r="S2936" s="40"/>
      <c r="T2936" s="40"/>
      <c r="U2936" s="40"/>
      <c r="V2936" s="40"/>
      <c r="W2936" s="40"/>
    </row>
    <row r="2937">
      <c r="F2937" s="30"/>
      <c r="G2937" s="30"/>
      <c r="H2937" s="30"/>
      <c r="I2937" s="30"/>
      <c r="J2937" s="30"/>
      <c r="K2937" s="30"/>
      <c r="L2937" s="30"/>
      <c r="M2937" s="32"/>
      <c r="N2937" s="33"/>
      <c r="O2937" s="33"/>
      <c r="R2937" s="40"/>
      <c r="S2937" s="40"/>
      <c r="T2937" s="40"/>
      <c r="U2937" s="40"/>
      <c r="V2937" s="40"/>
      <c r="W2937" s="40"/>
    </row>
    <row r="2938">
      <c r="F2938" s="30"/>
      <c r="G2938" s="30"/>
      <c r="H2938" s="30"/>
      <c r="I2938" s="30"/>
      <c r="J2938" s="30"/>
      <c r="K2938" s="30"/>
      <c r="L2938" s="30"/>
      <c r="M2938" s="32"/>
      <c r="N2938" s="33"/>
      <c r="O2938" s="33"/>
      <c r="R2938" s="40"/>
      <c r="S2938" s="40"/>
      <c r="T2938" s="40"/>
      <c r="U2938" s="40"/>
      <c r="V2938" s="40"/>
      <c r="W2938" s="40"/>
    </row>
    <row r="2939">
      <c r="F2939" s="30"/>
      <c r="G2939" s="30"/>
      <c r="H2939" s="30"/>
      <c r="I2939" s="30"/>
      <c r="J2939" s="30"/>
      <c r="K2939" s="30"/>
      <c r="L2939" s="30"/>
      <c r="M2939" s="32"/>
      <c r="N2939" s="33"/>
      <c r="O2939" s="33"/>
      <c r="R2939" s="40"/>
      <c r="S2939" s="40"/>
      <c r="T2939" s="40"/>
      <c r="U2939" s="40"/>
      <c r="V2939" s="40"/>
      <c r="W2939" s="40"/>
    </row>
    <row r="2940">
      <c r="F2940" s="30"/>
      <c r="G2940" s="30"/>
      <c r="H2940" s="30"/>
      <c r="I2940" s="30"/>
      <c r="J2940" s="30"/>
      <c r="K2940" s="30"/>
      <c r="L2940" s="30"/>
      <c r="M2940" s="32"/>
      <c r="N2940" s="33"/>
      <c r="O2940" s="33"/>
      <c r="R2940" s="40"/>
      <c r="S2940" s="40"/>
      <c r="T2940" s="40"/>
      <c r="U2940" s="40"/>
      <c r="V2940" s="40"/>
      <c r="W2940" s="40"/>
    </row>
    <row r="2941">
      <c r="F2941" s="30"/>
      <c r="G2941" s="30"/>
      <c r="H2941" s="30"/>
      <c r="I2941" s="30"/>
      <c r="J2941" s="30"/>
      <c r="K2941" s="30"/>
      <c r="L2941" s="30"/>
      <c r="M2941" s="32"/>
      <c r="N2941" s="33"/>
      <c r="O2941" s="33"/>
      <c r="R2941" s="40"/>
      <c r="S2941" s="40"/>
      <c r="T2941" s="40"/>
      <c r="U2941" s="40"/>
      <c r="V2941" s="40"/>
      <c r="W2941" s="40"/>
    </row>
    <row r="2942">
      <c r="F2942" s="30"/>
      <c r="G2942" s="30"/>
      <c r="H2942" s="30"/>
      <c r="I2942" s="30"/>
      <c r="J2942" s="30"/>
      <c r="K2942" s="30"/>
      <c r="L2942" s="30"/>
      <c r="M2942" s="32"/>
      <c r="N2942" s="33"/>
      <c r="O2942" s="33"/>
      <c r="R2942" s="40"/>
      <c r="S2942" s="40"/>
      <c r="T2942" s="40"/>
      <c r="U2942" s="40"/>
      <c r="V2942" s="40"/>
      <c r="W2942" s="40"/>
    </row>
    <row r="2943">
      <c r="F2943" s="30"/>
      <c r="G2943" s="30"/>
      <c r="H2943" s="30"/>
      <c r="I2943" s="30"/>
      <c r="J2943" s="30"/>
      <c r="K2943" s="30"/>
      <c r="L2943" s="30"/>
      <c r="M2943" s="32"/>
      <c r="N2943" s="33"/>
      <c r="O2943" s="33"/>
      <c r="R2943" s="40"/>
      <c r="S2943" s="40"/>
      <c r="T2943" s="40"/>
      <c r="U2943" s="40"/>
      <c r="V2943" s="40"/>
      <c r="W2943" s="40"/>
    </row>
    <row r="2944">
      <c r="F2944" s="30"/>
      <c r="G2944" s="30"/>
      <c r="H2944" s="30"/>
      <c r="I2944" s="30"/>
      <c r="J2944" s="30"/>
      <c r="K2944" s="30"/>
      <c r="L2944" s="30"/>
      <c r="M2944" s="32"/>
      <c r="N2944" s="33"/>
      <c r="O2944" s="33"/>
      <c r="R2944" s="40"/>
      <c r="S2944" s="40"/>
      <c r="T2944" s="40"/>
      <c r="U2944" s="40"/>
      <c r="V2944" s="40"/>
      <c r="W2944" s="40"/>
    </row>
    <row r="2945">
      <c r="F2945" s="30"/>
      <c r="G2945" s="30"/>
      <c r="H2945" s="30"/>
      <c r="I2945" s="30"/>
      <c r="J2945" s="30"/>
      <c r="K2945" s="30"/>
      <c r="L2945" s="30"/>
      <c r="M2945" s="32"/>
      <c r="N2945" s="33"/>
      <c r="O2945" s="33"/>
      <c r="R2945" s="40"/>
      <c r="S2945" s="40"/>
      <c r="T2945" s="40"/>
      <c r="U2945" s="40"/>
      <c r="V2945" s="40"/>
      <c r="W2945" s="40"/>
    </row>
    <row r="2946">
      <c r="F2946" s="30"/>
      <c r="G2946" s="30"/>
      <c r="H2946" s="30"/>
      <c r="I2946" s="30"/>
      <c r="J2946" s="30"/>
      <c r="K2946" s="30"/>
      <c r="L2946" s="30"/>
      <c r="M2946" s="32"/>
      <c r="N2946" s="33"/>
      <c r="O2946" s="33"/>
      <c r="R2946" s="40"/>
      <c r="S2946" s="40"/>
      <c r="T2946" s="40"/>
      <c r="U2946" s="40"/>
      <c r="V2946" s="40"/>
      <c r="W2946" s="40"/>
    </row>
    <row r="2947">
      <c r="F2947" s="30"/>
      <c r="G2947" s="30"/>
      <c r="H2947" s="30"/>
      <c r="I2947" s="30"/>
      <c r="J2947" s="30"/>
      <c r="K2947" s="30"/>
      <c r="L2947" s="30"/>
      <c r="M2947" s="32"/>
      <c r="N2947" s="33"/>
      <c r="O2947" s="33"/>
      <c r="R2947" s="40"/>
      <c r="S2947" s="40"/>
      <c r="T2947" s="40"/>
      <c r="U2947" s="40"/>
      <c r="V2947" s="40"/>
      <c r="W2947" s="40"/>
    </row>
    <row r="2948">
      <c r="F2948" s="30"/>
      <c r="G2948" s="30"/>
      <c r="H2948" s="30"/>
      <c r="I2948" s="30"/>
      <c r="J2948" s="30"/>
      <c r="K2948" s="30"/>
      <c r="L2948" s="30"/>
      <c r="M2948" s="32"/>
      <c r="N2948" s="33"/>
      <c r="O2948" s="64"/>
      <c r="R2948" s="40"/>
      <c r="S2948" s="40"/>
      <c r="T2948" s="40"/>
      <c r="U2948" s="40"/>
      <c r="V2948" s="40"/>
      <c r="W2948" s="40"/>
    </row>
    <row r="2949">
      <c r="F2949" s="30"/>
      <c r="G2949" s="30"/>
      <c r="H2949" s="30"/>
      <c r="I2949" s="30"/>
      <c r="J2949" s="30"/>
      <c r="K2949" s="30"/>
      <c r="L2949" s="30"/>
      <c r="M2949" s="32"/>
      <c r="N2949" s="33"/>
      <c r="O2949" s="58"/>
      <c r="R2949" s="40"/>
      <c r="S2949" s="40"/>
      <c r="T2949" s="40"/>
      <c r="U2949" s="40"/>
      <c r="V2949" s="40"/>
      <c r="W2949" s="40"/>
    </row>
    <row r="2950">
      <c r="F2950" s="30"/>
      <c r="G2950" s="30"/>
      <c r="H2950" s="30"/>
      <c r="I2950" s="30"/>
      <c r="J2950" s="30"/>
      <c r="K2950" s="30"/>
      <c r="L2950" s="30"/>
      <c r="M2950" s="32"/>
      <c r="N2950" s="33"/>
      <c r="O2950" s="33"/>
      <c r="R2950" s="40"/>
      <c r="S2950" s="40"/>
      <c r="T2950" s="40"/>
      <c r="U2950" s="40"/>
      <c r="V2950" s="40"/>
      <c r="W2950" s="40"/>
    </row>
    <row r="2951">
      <c r="F2951" s="30"/>
      <c r="G2951" s="30"/>
      <c r="H2951" s="30"/>
      <c r="I2951" s="30"/>
      <c r="J2951" s="30"/>
      <c r="K2951" s="30"/>
      <c r="L2951" s="30"/>
      <c r="M2951" s="32"/>
      <c r="N2951" s="33"/>
      <c r="O2951" s="33"/>
      <c r="R2951" s="40"/>
      <c r="S2951" s="40"/>
      <c r="T2951" s="40"/>
      <c r="U2951" s="40"/>
      <c r="V2951" s="40"/>
      <c r="W2951" s="40"/>
    </row>
    <row r="2952">
      <c r="F2952" s="30"/>
      <c r="G2952" s="30"/>
      <c r="H2952" s="30"/>
      <c r="I2952" s="30"/>
      <c r="J2952" s="30"/>
      <c r="K2952" s="30"/>
      <c r="L2952" s="30"/>
      <c r="M2952" s="32"/>
      <c r="N2952" s="33"/>
      <c r="O2952" s="33"/>
      <c r="R2952" s="40"/>
      <c r="S2952" s="40"/>
      <c r="T2952" s="40"/>
      <c r="U2952" s="40"/>
      <c r="V2952" s="40"/>
      <c r="W2952" s="40"/>
    </row>
    <row r="2953">
      <c r="F2953" s="30"/>
      <c r="G2953" s="30"/>
      <c r="H2953" s="30"/>
      <c r="I2953" s="30"/>
      <c r="J2953" s="30"/>
      <c r="K2953" s="30"/>
      <c r="L2953" s="30"/>
      <c r="M2953" s="32"/>
      <c r="N2953" s="33"/>
      <c r="O2953" s="33"/>
      <c r="R2953" s="40"/>
      <c r="S2953" s="40"/>
      <c r="T2953" s="40"/>
      <c r="U2953" s="40"/>
      <c r="V2953" s="40"/>
      <c r="W2953" s="40"/>
    </row>
    <row r="2954">
      <c r="F2954" s="30"/>
      <c r="G2954" s="30"/>
      <c r="H2954" s="30"/>
      <c r="I2954" s="30"/>
      <c r="J2954" s="30"/>
      <c r="K2954" s="30"/>
      <c r="L2954" s="30"/>
      <c r="M2954" s="32"/>
      <c r="N2954" s="33"/>
      <c r="O2954" s="33"/>
      <c r="R2954" s="40"/>
      <c r="S2954" s="40"/>
      <c r="T2954" s="40"/>
      <c r="U2954" s="40"/>
      <c r="V2954" s="40"/>
      <c r="W2954" s="40"/>
    </row>
    <row r="2955">
      <c r="F2955" s="30"/>
      <c r="G2955" s="30"/>
      <c r="H2955" s="30"/>
      <c r="I2955" s="30"/>
      <c r="J2955" s="30"/>
      <c r="K2955" s="30"/>
      <c r="L2955" s="30"/>
      <c r="M2955" s="32"/>
      <c r="N2955" s="33"/>
      <c r="O2955" s="64"/>
      <c r="R2955" s="40"/>
      <c r="S2955" s="40"/>
      <c r="T2955" s="40"/>
      <c r="U2955" s="40"/>
      <c r="V2955" s="40"/>
      <c r="W2955" s="40"/>
    </row>
    <row r="2956">
      <c r="F2956" s="30"/>
      <c r="G2956" s="30"/>
      <c r="H2956" s="30"/>
      <c r="I2956" s="30"/>
      <c r="J2956" s="30"/>
      <c r="K2956" s="30"/>
      <c r="L2956" s="30"/>
      <c r="M2956" s="32"/>
      <c r="N2956" s="33"/>
      <c r="O2956" s="64"/>
      <c r="R2956" s="40"/>
      <c r="S2956" s="40"/>
      <c r="T2956" s="40"/>
      <c r="U2956" s="40"/>
      <c r="V2956" s="40"/>
      <c r="W2956" s="40"/>
    </row>
    <row r="2957">
      <c r="F2957" s="30"/>
      <c r="G2957" s="30"/>
      <c r="H2957" s="30"/>
      <c r="I2957" s="30"/>
      <c r="J2957" s="30"/>
      <c r="K2957" s="30"/>
      <c r="L2957" s="30"/>
      <c r="M2957" s="32"/>
      <c r="N2957" s="33"/>
      <c r="O2957" s="33"/>
      <c r="R2957" s="40"/>
      <c r="S2957" s="40"/>
      <c r="T2957" s="40"/>
      <c r="U2957" s="40"/>
      <c r="V2957" s="40"/>
      <c r="W2957" s="40"/>
    </row>
    <row r="2958">
      <c r="F2958" s="30"/>
      <c r="G2958" s="30"/>
      <c r="H2958" s="30"/>
      <c r="I2958" s="30"/>
      <c r="J2958" s="30"/>
      <c r="K2958" s="30"/>
      <c r="L2958" s="30"/>
      <c r="M2958" s="32"/>
      <c r="N2958" s="33"/>
      <c r="O2958" s="33"/>
      <c r="R2958" s="40"/>
      <c r="S2958" s="40"/>
      <c r="T2958" s="40"/>
      <c r="U2958" s="40"/>
      <c r="V2958" s="40"/>
      <c r="W2958" s="40"/>
    </row>
    <row r="2959">
      <c r="F2959" s="30"/>
      <c r="G2959" s="30"/>
      <c r="H2959" s="30"/>
      <c r="I2959" s="30"/>
      <c r="J2959" s="30"/>
      <c r="K2959" s="30"/>
      <c r="L2959" s="30"/>
      <c r="M2959" s="32"/>
      <c r="N2959" s="33"/>
      <c r="O2959" s="33"/>
      <c r="R2959" s="40"/>
      <c r="S2959" s="40"/>
      <c r="T2959" s="40"/>
      <c r="U2959" s="40"/>
      <c r="V2959" s="40"/>
      <c r="W2959" s="40"/>
    </row>
    <row r="2960">
      <c r="F2960" s="30"/>
      <c r="G2960" s="30"/>
      <c r="H2960" s="30"/>
      <c r="I2960" s="30"/>
      <c r="J2960" s="30"/>
      <c r="K2960" s="30"/>
      <c r="L2960" s="30"/>
      <c r="M2960" s="32"/>
      <c r="N2960" s="33"/>
      <c r="O2960" s="64"/>
      <c r="R2960" s="40"/>
      <c r="S2960" s="40"/>
      <c r="T2960" s="40"/>
      <c r="U2960" s="40"/>
      <c r="V2960" s="40"/>
      <c r="W2960" s="40"/>
    </row>
    <row r="2961">
      <c r="F2961" s="30"/>
      <c r="G2961" s="30"/>
      <c r="H2961" s="30"/>
      <c r="I2961" s="30"/>
      <c r="J2961" s="30"/>
      <c r="K2961" s="30"/>
      <c r="L2961" s="30"/>
      <c r="M2961" s="32"/>
      <c r="N2961" s="33"/>
      <c r="O2961" s="33"/>
      <c r="R2961" s="40"/>
      <c r="S2961" s="40"/>
      <c r="T2961" s="40"/>
      <c r="U2961" s="40"/>
      <c r="V2961" s="40"/>
      <c r="W2961" s="40"/>
    </row>
    <row r="2962">
      <c r="F2962" s="30"/>
      <c r="G2962" s="30"/>
      <c r="H2962" s="30"/>
      <c r="I2962" s="30"/>
      <c r="J2962" s="30"/>
      <c r="K2962" s="30"/>
      <c r="L2962" s="30"/>
      <c r="M2962" s="32"/>
      <c r="N2962" s="33"/>
      <c r="O2962" s="33"/>
      <c r="R2962" s="40"/>
      <c r="S2962" s="40"/>
      <c r="T2962" s="40"/>
      <c r="U2962" s="40"/>
      <c r="V2962" s="40"/>
      <c r="W2962" s="40"/>
    </row>
    <row r="2963">
      <c r="F2963" s="30"/>
      <c r="G2963" s="30"/>
      <c r="H2963" s="30"/>
      <c r="I2963" s="30"/>
      <c r="J2963" s="30"/>
      <c r="K2963" s="30"/>
      <c r="L2963" s="30"/>
      <c r="M2963" s="32"/>
      <c r="N2963" s="33"/>
      <c r="O2963" s="33"/>
      <c r="R2963" s="40"/>
      <c r="S2963" s="40"/>
      <c r="T2963" s="40"/>
      <c r="U2963" s="40"/>
      <c r="V2963" s="40"/>
      <c r="W2963" s="40"/>
    </row>
    <row r="2964">
      <c r="F2964" s="30"/>
      <c r="G2964" s="30"/>
      <c r="H2964" s="30"/>
      <c r="I2964" s="30"/>
      <c r="J2964" s="30"/>
      <c r="K2964" s="30"/>
      <c r="L2964" s="30"/>
      <c r="M2964" s="32"/>
      <c r="N2964" s="33"/>
      <c r="O2964" s="33"/>
      <c r="R2964" s="40"/>
      <c r="S2964" s="40"/>
      <c r="T2964" s="40"/>
      <c r="U2964" s="40"/>
      <c r="V2964" s="40"/>
      <c r="W2964" s="40"/>
    </row>
    <row r="2965">
      <c r="F2965" s="30"/>
      <c r="G2965" s="30"/>
      <c r="H2965" s="30"/>
      <c r="I2965" s="30"/>
      <c r="J2965" s="30"/>
      <c r="K2965" s="30"/>
      <c r="L2965" s="30"/>
      <c r="M2965" s="32"/>
      <c r="N2965" s="33"/>
      <c r="O2965" s="64"/>
      <c r="R2965" s="40"/>
      <c r="S2965" s="40"/>
      <c r="T2965" s="40"/>
      <c r="U2965" s="40"/>
      <c r="V2965" s="40"/>
      <c r="W2965" s="40"/>
    </row>
    <row r="2966">
      <c r="F2966" s="30"/>
      <c r="G2966" s="30"/>
      <c r="H2966" s="30"/>
      <c r="I2966" s="30"/>
      <c r="J2966" s="30"/>
      <c r="K2966" s="30"/>
      <c r="L2966" s="30"/>
      <c r="M2966" s="32"/>
      <c r="N2966" s="33"/>
      <c r="O2966" s="64"/>
      <c r="R2966" s="40"/>
      <c r="S2966" s="40"/>
      <c r="T2966" s="40"/>
      <c r="U2966" s="40"/>
      <c r="V2966" s="40"/>
      <c r="W2966" s="40"/>
    </row>
    <row r="2967">
      <c r="F2967" s="30"/>
      <c r="G2967" s="30"/>
      <c r="H2967" s="30"/>
      <c r="I2967" s="30"/>
      <c r="J2967" s="30"/>
      <c r="K2967" s="30"/>
      <c r="L2967" s="30"/>
      <c r="M2967" s="32"/>
      <c r="N2967" s="33"/>
      <c r="O2967" s="58"/>
      <c r="R2967" s="40"/>
      <c r="S2967" s="40"/>
      <c r="T2967" s="40"/>
      <c r="U2967" s="40"/>
      <c r="V2967" s="40"/>
      <c r="W2967" s="40"/>
    </row>
    <row r="2968">
      <c r="F2968" s="30"/>
      <c r="G2968" s="30"/>
      <c r="H2968" s="30"/>
      <c r="I2968" s="30"/>
      <c r="J2968" s="30"/>
      <c r="K2968" s="30"/>
      <c r="L2968" s="30"/>
      <c r="M2968" s="32"/>
      <c r="N2968" s="33"/>
      <c r="O2968" s="33"/>
      <c r="R2968" s="40"/>
      <c r="S2968" s="40"/>
      <c r="T2968" s="40"/>
      <c r="U2968" s="40"/>
      <c r="V2968" s="40"/>
      <c r="W2968" s="40"/>
    </row>
    <row r="2969">
      <c r="F2969" s="30"/>
      <c r="G2969" s="30"/>
      <c r="H2969" s="30"/>
      <c r="I2969" s="30"/>
      <c r="J2969" s="30"/>
      <c r="K2969" s="30"/>
      <c r="L2969" s="30"/>
      <c r="M2969" s="32"/>
      <c r="N2969" s="33"/>
      <c r="O2969" s="33"/>
      <c r="R2969" s="40"/>
      <c r="S2969" s="40"/>
      <c r="T2969" s="40"/>
      <c r="U2969" s="40"/>
      <c r="V2969" s="40"/>
      <c r="W2969" s="40"/>
    </row>
    <row r="2970">
      <c r="F2970" s="30"/>
      <c r="G2970" s="30"/>
      <c r="H2970" s="30"/>
      <c r="I2970" s="30"/>
      <c r="J2970" s="30"/>
      <c r="K2970" s="30"/>
      <c r="L2970" s="30"/>
      <c r="M2970" s="32"/>
      <c r="N2970" s="33"/>
      <c r="O2970" s="33"/>
      <c r="R2970" s="40"/>
      <c r="S2970" s="40"/>
      <c r="T2970" s="40"/>
      <c r="U2970" s="40"/>
      <c r="V2970" s="40"/>
      <c r="W2970" s="40"/>
    </row>
    <row r="2971">
      <c r="F2971" s="30"/>
      <c r="G2971" s="30"/>
      <c r="H2971" s="30"/>
      <c r="I2971" s="30"/>
      <c r="J2971" s="30"/>
      <c r="K2971" s="30"/>
      <c r="L2971" s="30"/>
      <c r="M2971" s="32"/>
      <c r="N2971" s="33"/>
      <c r="O2971" s="33"/>
      <c r="R2971" s="40"/>
      <c r="S2971" s="40"/>
      <c r="T2971" s="40"/>
      <c r="U2971" s="40"/>
      <c r="V2971" s="40"/>
      <c r="W2971" s="40"/>
    </row>
    <row r="2972">
      <c r="F2972" s="30"/>
      <c r="G2972" s="30"/>
      <c r="H2972" s="30"/>
      <c r="I2972" s="30"/>
      <c r="J2972" s="30"/>
      <c r="K2972" s="30"/>
      <c r="L2972" s="30"/>
      <c r="M2972" s="32"/>
      <c r="N2972" s="33"/>
      <c r="O2972" s="33"/>
      <c r="R2972" s="40"/>
      <c r="S2972" s="40"/>
      <c r="T2972" s="40"/>
      <c r="U2972" s="40"/>
      <c r="V2972" s="40"/>
      <c r="W2972" s="40"/>
    </row>
    <row r="2973">
      <c r="F2973" s="30"/>
      <c r="G2973" s="30"/>
      <c r="H2973" s="30"/>
      <c r="I2973" s="30"/>
      <c r="J2973" s="30"/>
      <c r="K2973" s="30"/>
      <c r="L2973" s="30"/>
      <c r="M2973" s="32"/>
      <c r="N2973" s="33"/>
      <c r="O2973" s="33"/>
      <c r="R2973" s="40"/>
      <c r="S2973" s="40"/>
      <c r="T2973" s="40"/>
      <c r="U2973" s="40"/>
      <c r="V2973" s="40"/>
      <c r="W2973" s="40"/>
    </row>
    <row r="2974">
      <c r="F2974" s="30"/>
      <c r="G2974" s="30"/>
      <c r="H2974" s="30"/>
      <c r="I2974" s="30"/>
      <c r="J2974" s="30"/>
      <c r="K2974" s="30"/>
      <c r="L2974" s="30"/>
      <c r="M2974" s="32"/>
      <c r="N2974" s="33"/>
      <c r="O2974" s="33"/>
      <c r="R2974" s="40"/>
      <c r="S2974" s="40"/>
      <c r="T2974" s="40"/>
      <c r="U2974" s="40"/>
      <c r="V2974" s="40"/>
      <c r="W2974" s="40"/>
    </row>
    <row r="2975">
      <c r="F2975" s="30"/>
      <c r="G2975" s="30"/>
      <c r="H2975" s="30"/>
      <c r="I2975" s="30"/>
      <c r="J2975" s="30"/>
      <c r="K2975" s="30"/>
      <c r="L2975" s="30"/>
      <c r="M2975" s="32"/>
      <c r="N2975" s="33"/>
      <c r="O2975" s="33"/>
      <c r="R2975" s="40"/>
      <c r="S2975" s="40"/>
      <c r="T2975" s="40"/>
      <c r="U2975" s="40"/>
      <c r="V2975" s="40"/>
      <c r="W2975" s="40"/>
    </row>
    <row r="2976">
      <c r="F2976" s="30"/>
      <c r="G2976" s="30"/>
      <c r="H2976" s="30"/>
      <c r="I2976" s="30"/>
      <c r="J2976" s="30"/>
      <c r="K2976" s="30"/>
      <c r="L2976" s="30"/>
      <c r="M2976" s="32"/>
      <c r="N2976" s="33"/>
      <c r="O2976" s="33"/>
      <c r="R2976" s="40"/>
      <c r="S2976" s="40"/>
      <c r="T2976" s="40"/>
      <c r="U2976" s="40"/>
      <c r="V2976" s="40"/>
      <c r="W2976" s="40"/>
    </row>
    <row r="2977">
      <c r="F2977" s="30"/>
      <c r="G2977" s="30"/>
      <c r="H2977" s="30"/>
      <c r="I2977" s="30"/>
      <c r="J2977" s="30"/>
      <c r="K2977" s="30"/>
      <c r="L2977" s="30"/>
      <c r="M2977" s="32"/>
      <c r="N2977" s="33"/>
      <c r="O2977" s="33"/>
      <c r="R2977" s="40"/>
      <c r="S2977" s="40"/>
      <c r="T2977" s="40"/>
      <c r="U2977" s="40"/>
      <c r="V2977" s="40"/>
      <c r="W2977" s="40"/>
    </row>
    <row r="2978">
      <c r="F2978" s="30"/>
      <c r="G2978" s="30"/>
      <c r="H2978" s="30"/>
      <c r="I2978" s="30"/>
      <c r="J2978" s="30"/>
      <c r="K2978" s="30"/>
      <c r="L2978" s="30"/>
      <c r="M2978" s="32"/>
      <c r="N2978" s="33"/>
      <c r="O2978" s="64"/>
      <c r="R2978" s="40"/>
      <c r="S2978" s="40"/>
      <c r="T2978" s="40"/>
      <c r="U2978" s="40"/>
      <c r="V2978" s="40"/>
      <c r="W2978" s="40"/>
    </row>
    <row r="2979">
      <c r="F2979" s="30"/>
      <c r="G2979" s="30"/>
      <c r="H2979" s="30"/>
      <c r="I2979" s="30"/>
      <c r="J2979" s="30"/>
      <c r="K2979" s="30"/>
      <c r="L2979" s="30"/>
      <c r="M2979" s="32"/>
      <c r="N2979" s="33"/>
      <c r="O2979" s="33"/>
      <c r="R2979" s="40"/>
      <c r="S2979" s="40"/>
      <c r="T2979" s="40"/>
      <c r="U2979" s="40"/>
      <c r="V2979" s="40"/>
      <c r="W2979" s="40"/>
    </row>
    <row r="2980">
      <c r="F2980" s="30"/>
      <c r="G2980" s="30"/>
      <c r="H2980" s="30"/>
      <c r="I2980" s="30"/>
      <c r="J2980" s="30"/>
      <c r="K2980" s="30"/>
      <c r="L2980" s="30"/>
      <c r="M2980" s="32"/>
      <c r="N2980" s="33"/>
      <c r="O2980" s="33"/>
      <c r="R2980" s="40"/>
      <c r="S2980" s="40"/>
      <c r="T2980" s="40"/>
      <c r="U2980" s="40"/>
      <c r="V2980" s="40"/>
      <c r="W2980" s="40"/>
    </row>
    <row r="2981">
      <c r="F2981" s="30"/>
      <c r="G2981" s="30"/>
      <c r="H2981" s="30"/>
      <c r="I2981" s="30"/>
      <c r="J2981" s="30"/>
      <c r="K2981" s="30"/>
      <c r="L2981" s="30"/>
      <c r="M2981" s="32"/>
      <c r="N2981" s="33"/>
      <c r="O2981" s="33"/>
      <c r="R2981" s="40"/>
      <c r="S2981" s="40"/>
      <c r="T2981" s="40"/>
      <c r="U2981" s="40"/>
      <c r="V2981" s="40"/>
      <c r="W2981" s="40"/>
    </row>
    <row r="2982">
      <c r="F2982" s="30"/>
      <c r="G2982" s="30"/>
      <c r="H2982" s="30"/>
      <c r="I2982" s="30"/>
      <c r="J2982" s="30"/>
      <c r="K2982" s="30"/>
      <c r="L2982" s="30"/>
      <c r="M2982" s="32"/>
      <c r="N2982" s="33"/>
      <c r="O2982" s="33"/>
      <c r="R2982" s="40"/>
      <c r="S2982" s="40"/>
      <c r="T2982" s="40"/>
      <c r="U2982" s="40"/>
      <c r="V2982" s="40"/>
      <c r="W2982" s="40"/>
    </row>
    <row r="2983">
      <c r="F2983" s="30"/>
      <c r="G2983" s="30"/>
      <c r="H2983" s="30"/>
      <c r="I2983" s="30"/>
      <c r="J2983" s="30"/>
      <c r="K2983" s="30"/>
      <c r="L2983" s="30"/>
      <c r="M2983" s="32"/>
      <c r="N2983" s="33"/>
      <c r="O2983" s="33"/>
      <c r="R2983" s="40"/>
      <c r="S2983" s="40"/>
      <c r="T2983" s="40"/>
      <c r="U2983" s="40"/>
      <c r="V2983" s="40"/>
      <c r="W2983" s="40"/>
    </row>
    <row r="2984">
      <c r="F2984" s="30"/>
      <c r="G2984" s="30"/>
      <c r="H2984" s="30"/>
      <c r="I2984" s="30"/>
      <c r="J2984" s="30"/>
      <c r="K2984" s="30"/>
      <c r="L2984" s="30"/>
      <c r="M2984" s="32"/>
      <c r="N2984" s="33"/>
      <c r="O2984" s="64"/>
      <c r="R2984" s="40"/>
      <c r="S2984" s="40"/>
      <c r="T2984" s="40"/>
      <c r="U2984" s="40"/>
      <c r="V2984" s="40"/>
      <c r="W2984" s="40"/>
    </row>
    <row r="2985">
      <c r="F2985" s="30"/>
      <c r="G2985" s="30"/>
      <c r="H2985" s="30"/>
      <c r="I2985" s="30"/>
      <c r="J2985" s="30"/>
      <c r="K2985" s="30"/>
      <c r="L2985" s="30"/>
      <c r="M2985" s="32"/>
      <c r="N2985" s="33"/>
      <c r="O2985" s="33"/>
      <c r="R2985" s="40"/>
      <c r="S2985" s="40"/>
      <c r="T2985" s="40"/>
      <c r="U2985" s="40"/>
      <c r="V2985" s="40"/>
      <c r="W2985" s="40"/>
    </row>
    <row r="2986">
      <c r="F2986" s="30"/>
      <c r="G2986" s="30"/>
      <c r="H2986" s="30"/>
      <c r="I2986" s="30"/>
      <c r="J2986" s="30"/>
      <c r="K2986" s="30"/>
      <c r="L2986" s="30"/>
      <c r="M2986" s="32"/>
      <c r="N2986" s="33"/>
      <c r="O2986" s="33"/>
      <c r="R2986" s="40"/>
      <c r="S2986" s="40"/>
      <c r="T2986" s="40"/>
      <c r="U2986" s="40"/>
      <c r="V2986" s="40"/>
      <c r="W2986" s="40"/>
    </row>
    <row r="2987">
      <c r="F2987" s="30"/>
      <c r="G2987" s="30"/>
      <c r="H2987" s="30"/>
      <c r="I2987" s="30"/>
      <c r="J2987" s="30"/>
      <c r="K2987" s="30"/>
      <c r="L2987" s="30"/>
      <c r="M2987" s="32"/>
      <c r="N2987" s="33"/>
      <c r="O2987" s="33"/>
      <c r="R2987" s="40"/>
      <c r="S2987" s="40"/>
      <c r="T2987" s="40"/>
      <c r="U2987" s="40"/>
      <c r="V2987" s="40"/>
      <c r="W2987" s="40"/>
    </row>
    <row r="2988">
      <c r="F2988" s="30"/>
      <c r="G2988" s="30"/>
      <c r="H2988" s="30"/>
      <c r="I2988" s="30"/>
      <c r="J2988" s="30"/>
      <c r="K2988" s="30"/>
      <c r="L2988" s="30"/>
      <c r="M2988" s="32"/>
      <c r="N2988" s="33"/>
      <c r="O2988" s="58"/>
      <c r="R2988" s="40"/>
      <c r="S2988" s="40"/>
      <c r="T2988" s="40"/>
      <c r="U2988" s="40"/>
      <c r="V2988" s="40"/>
      <c r="W2988" s="40"/>
    </row>
    <row r="2989">
      <c r="F2989" s="30"/>
      <c r="G2989" s="30"/>
      <c r="H2989" s="30"/>
      <c r="I2989" s="30"/>
      <c r="J2989" s="30"/>
      <c r="K2989" s="30"/>
      <c r="L2989" s="30"/>
      <c r="M2989" s="32"/>
      <c r="N2989" s="33"/>
      <c r="O2989" s="33"/>
      <c r="R2989" s="40"/>
      <c r="S2989" s="40"/>
      <c r="T2989" s="40"/>
      <c r="U2989" s="40"/>
      <c r="V2989" s="40"/>
      <c r="W2989" s="40"/>
    </row>
    <row r="2990">
      <c r="F2990" s="30"/>
      <c r="G2990" s="30"/>
      <c r="H2990" s="30"/>
      <c r="I2990" s="30"/>
      <c r="J2990" s="30"/>
      <c r="K2990" s="30"/>
      <c r="L2990" s="30"/>
      <c r="M2990" s="32"/>
      <c r="N2990" s="33"/>
      <c r="O2990" s="33"/>
      <c r="R2990" s="40"/>
      <c r="S2990" s="40"/>
      <c r="T2990" s="40"/>
      <c r="U2990" s="40"/>
      <c r="V2990" s="40"/>
      <c r="W2990" s="40"/>
    </row>
    <row r="2991">
      <c r="F2991" s="30"/>
      <c r="G2991" s="30"/>
      <c r="H2991" s="30"/>
      <c r="I2991" s="30"/>
      <c r="J2991" s="30"/>
      <c r="K2991" s="30"/>
      <c r="L2991" s="30"/>
      <c r="M2991" s="32"/>
      <c r="N2991" s="33"/>
      <c r="O2991" s="64"/>
      <c r="R2991" s="40"/>
      <c r="S2991" s="40"/>
      <c r="T2991" s="40"/>
      <c r="U2991" s="40"/>
      <c r="V2991" s="40"/>
      <c r="W2991" s="40"/>
    </row>
    <row r="2992">
      <c r="F2992" s="30"/>
      <c r="G2992" s="30"/>
      <c r="H2992" s="30"/>
      <c r="I2992" s="30"/>
      <c r="J2992" s="30"/>
      <c r="K2992" s="30"/>
      <c r="L2992" s="30"/>
      <c r="M2992" s="32"/>
      <c r="N2992" s="33"/>
      <c r="O2992" s="33"/>
      <c r="R2992" s="40"/>
      <c r="S2992" s="40"/>
      <c r="T2992" s="40"/>
      <c r="U2992" s="40"/>
      <c r="V2992" s="40"/>
      <c r="W2992" s="40"/>
    </row>
    <row r="2993">
      <c r="F2993" s="30"/>
      <c r="G2993" s="30"/>
      <c r="H2993" s="30"/>
      <c r="I2993" s="30"/>
      <c r="J2993" s="30"/>
      <c r="K2993" s="30"/>
      <c r="L2993" s="30"/>
      <c r="M2993" s="32"/>
      <c r="N2993" s="33"/>
      <c r="O2993" s="58"/>
      <c r="R2993" s="40"/>
      <c r="S2993" s="40"/>
      <c r="T2993" s="40"/>
      <c r="U2993" s="40"/>
      <c r="V2993" s="40"/>
      <c r="W2993" s="40"/>
    </row>
    <row r="2994">
      <c r="F2994" s="30"/>
      <c r="G2994" s="30"/>
      <c r="H2994" s="30"/>
      <c r="I2994" s="30"/>
      <c r="J2994" s="30"/>
      <c r="K2994" s="30"/>
      <c r="L2994" s="30"/>
      <c r="M2994" s="32"/>
      <c r="N2994" s="33"/>
      <c r="O2994" s="33"/>
      <c r="R2994" s="40"/>
      <c r="S2994" s="40"/>
      <c r="T2994" s="40"/>
      <c r="U2994" s="40"/>
      <c r="V2994" s="40"/>
      <c r="W2994" s="40"/>
    </row>
    <row r="2995">
      <c r="F2995" s="30"/>
      <c r="G2995" s="30"/>
      <c r="H2995" s="30"/>
      <c r="I2995" s="30"/>
      <c r="J2995" s="30"/>
      <c r="K2995" s="30"/>
      <c r="L2995" s="30"/>
      <c r="M2995" s="32"/>
      <c r="N2995" s="33"/>
      <c r="O2995" s="33"/>
      <c r="R2995" s="40"/>
      <c r="S2995" s="40"/>
      <c r="T2995" s="40"/>
      <c r="U2995" s="40"/>
      <c r="V2995" s="40"/>
      <c r="W2995" s="40"/>
    </row>
    <row r="2996">
      <c r="F2996" s="30"/>
      <c r="G2996" s="30"/>
      <c r="H2996" s="30"/>
      <c r="I2996" s="30"/>
      <c r="J2996" s="30"/>
      <c r="K2996" s="30"/>
      <c r="L2996" s="30"/>
      <c r="M2996" s="32"/>
      <c r="N2996" s="33"/>
      <c r="O2996" s="33"/>
      <c r="R2996" s="40"/>
      <c r="S2996" s="40"/>
      <c r="T2996" s="40"/>
      <c r="U2996" s="40"/>
      <c r="V2996" s="40"/>
      <c r="W2996" s="40"/>
    </row>
    <row r="2997">
      <c r="F2997" s="30"/>
      <c r="G2997" s="30"/>
      <c r="H2997" s="30"/>
      <c r="I2997" s="30"/>
      <c r="J2997" s="30"/>
      <c r="K2997" s="30"/>
      <c r="L2997" s="30"/>
      <c r="M2997" s="32"/>
      <c r="N2997" s="33"/>
      <c r="O2997" s="33"/>
      <c r="R2997" s="40"/>
      <c r="S2997" s="40"/>
      <c r="T2997" s="40"/>
      <c r="U2997" s="40"/>
      <c r="V2997" s="40"/>
      <c r="W2997" s="40"/>
    </row>
    <row r="2998">
      <c r="F2998" s="30"/>
      <c r="G2998" s="30"/>
      <c r="H2998" s="30"/>
      <c r="I2998" s="30"/>
      <c r="J2998" s="30"/>
      <c r="K2998" s="30"/>
      <c r="L2998" s="30"/>
      <c r="M2998" s="32"/>
      <c r="N2998" s="33"/>
      <c r="O2998" s="33"/>
      <c r="R2998" s="40"/>
      <c r="S2998" s="40"/>
      <c r="T2998" s="40"/>
      <c r="U2998" s="40"/>
      <c r="V2998" s="40"/>
      <c r="W2998" s="40"/>
    </row>
    <row r="2999">
      <c r="F2999" s="30"/>
      <c r="G2999" s="30"/>
      <c r="H2999" s="30"/>
      <c r="I2999" s="30"/>
      <c r="J2999" s="30"/>
      <c r="K2999" s="30"/>
      <c r="L2999" s="30"/>
      <c r="M2999" s="32"/>
      <c r="N2999" s="33"/>
      <c r="O2999" s="33"/>
      <c r="R2999" s="40"/>
      <c r="S2999" s="40"/>
      <c r="T2999" s="40"/>
      <c r="U2999" s="40"/>
      <c r="V2999" s="40"/>
      <c r="W2999" s="40"/>
    </row>
    <row r="3000">
      <c r="F3000" s="30"/>
      <c r="G3000" s="30"/>
      <c r="H3000" s="30"/>
      <c r="I3000" s="30"/>
      <c r="J3000" s="30"/>
      <c r="K3000" s="30"/>
      <c r="L3000" s="30"/>
      <c r="M3000" s="32"/>
      <c r="N3000" s="33"/>
      <c r="O3000" s="33"/>
      <c r="R3000" s="40"/>
      <c r="S3000" s="40"/>
      <c r="T3000" s="40"/>
      <c r="U3000" s="40"/>
      <c r="V3000" s="40"/>
      <c r="W3000" s="40"/>
    </row>
    <row r="3001">
      <c r="F3001" s="30"/>
      <c r="G3001" s="30"/>
      <c r="H3001" s="30"/>
      <c r="I3001" s="30"/>
      <c r="J3001" s="30"/>
      <c r="K3001" s="30"/>
      <c r="L3001" s="30"/>
      <c r="M3001" s="32"/>
      <c r="N3001" s="33"/>
      <c r="O3001" s="33"/>
      <c r="R3001" s="40"/>
      <c r="S3001" s="40"/>
      <c r="T3001" s="40"/>
      <c r="U3001" s="40"/>
      <c r="V3001" s="40"/>
      <c r="W3001" s="40"/>
    </row>
    <row r="3002">
      <c r="F3002" s="30"/>
      <c r="G3002" s="30"/>
      <c r="H3002" s="30"/>
      <c r="I3002" s="30"/>
      <c r="J3002" s="30"/>
      <c r="K3002" s="30"/>
      <c r="L3002" s="30"/>
      <c r="M3002" s="32"/>
      <c r="N3002" s="33"/>
      <c r="O3002" s="33"/>
      <c r="R3002" s="40"/>
      <c r="S3002" s="40"/>
      <c r="T3002" s="40"/>
      <c r="U3002" s="40"/>
      <c r="V3002" s="40"/>
      <c r="W3002" s="40"/>
    </row>
    <row r="3003">
      <c r="F3003" s="30"/>
      <c r="G3003" s="30"/>
      <c r="H3003" s="30"/>
      <c r="I3003" s="30"/>
      <c r="J3003" s="30"/>
      <c r="K3003" s="30"/>
      <c r="L3003" s="30"/>
      <c r="M3003" s="32"/>
      <c r="N3003" s="33"/>
      <c r="O3003" s="64"/>
      <c r="R3003" s="40"/>
      <c r="S3003" s="40"/>
      <c r="T3003" s="40"/>
      <c r="U3003" s="40"/>
      <c r="V3003" s="40"/>
      <c r="W3003" s="40"/>
    </row>
    <row r="3004">
      <c r="F3004" s="30"/>
      <c r="G3004" s="30"/>
      <c r="H3004" s="30"/>
      <c r="I3004" s="30"/>
      <c r="J3004" s="30"/>
      <c r="K3004" s="30"/>
      <c r="L3004" s="30"/>
      <c r="M3004" s="32"/>
      <c r="N3004" s="33"/>
      <c r="O3004" s="33"/>
      <c r="R3004" s="40"/>
      <c r="S3004" s="40"/>
      <c r="T3004" s="40"/>
      <c r="U3004" s="40"/>
      <c r="V3004" s="40"/>
      <c r="W3004" s="40"/>
    </row>
    <row r="3005">
      <c r="F3005" s="30"/>
      <c r="G3005" s="30"/>
      <c r="H3005" s="30"/>
      <c r="I3005" s="30"/>
      <c r="J3005" s="30"/>
      <c r="K3005" s="30"/>
      <c r="L3005" s="30"/>
      <c r="M3005" s="32"/>
      <c r="N3005" s="33"/>
      <c r="O3005" s="33"/>
      <c r="R3005" s="40"/>
      <c r="S3005" s="40"/>
      <c r="T3005" s="40"/>
      <c r="U3005" s="40"/>
      <c r="V3005" s="40"/>
      <c r="W3005" s="40"/>
    </row>
    <row r="3006">
      <c r="F3006" s="30"/>
      <c r="G3006" s="30"/>
      <c r="H3006" s="30"/>
      <c r="I3006" s="30"/>
      <c r="J3006" s="30"/>
      <c r="K3006" s="30"/>
      <c r="L3006" s="30"/>
      <c r="M3006" s="32"/>
      <c r="N3006" s="33"/>
      <c r="O3006" s="33"/>
      <c r="R3006" s="40"/>
      <c r="S3006" s="40"/>
      <c r="T3006" s="40"/>
      <c r="U3006" s="40"/>
      <c r="V3006" s="40"/>
      <c r="W3006" s="40"/>
    </row>
    <row r="3007">
      <c r="F3007" s="30"/>
      <c r="G3007" s="30"/>
      <c r="H3007" s="30"/>
      <c r="I3007" s="30"/>
      <c r="J3007" s="30"/>
      <c r="K3007" s="30"/>
      <c r="L3007" s="30"/>
      <c r="M3007" s="32"/>
      <c r="N3007" s="33"/>
      <c r="O3007" s="64"/>
      <c r="R3007" s="40"/>
      <c r="S3007" s="40"/>
      <c r="T3007" s="40"/>
      <c r="U3007" s="40"/>
      <c r="V3007" s="40"/>
      <c r="W3007" s="40"/>
    </row>
    <row r="3008">
      <c r="F3008" s="30"/>
      <c r="G3008" s="30"/>
      <c r="H3008" s="30"/>
      <c r="I3008" s="30"/>
      <c r="J3008" s="30"/>
      <c r="K3008" s="30"/>
      <c r="L3008" s="30"/>
      <c r="M3008" s="32"/>
      <c r="N3008" s="33"/>
      <c r="O3008" s="64"/>
      <c r="R3008" s="40"/>
      <c r="S3008" s="40"/>
      <c r="T3008" s="40"/>
      <c r="U3008" s="40"/>
      <c r="V3008" s="40"/>
      <c r="W3008" s="40"/>
    </row>
    <row r="3009">
      <c r="F3009" s="30"/>
      <c r="G3009" s="30"/>
      <c r="H3009" s="30"/>
      <c r="I3009" s="30"/>
      <c r="J3009" s="30"/>
      <c r="K3009" s="30"/>
      <c r="L3009" s="30"/>
      <c r="M3009" s="32"/>
      <c r="N3009" s="33"/>
      <c r="O3009" s="33"/>
      <c r="R3009" s="40"/>
      <c r="S3009" s="40"/>
      <c r="T3009" s="40"/>
      <c r="U3009" s="40"/>
      <c r="V3009" s="40"/>
      <c r="W3009" s="40"/>
    </row>
    <row r="3010">
      <c r="F3010" s="30"/>
      <c r="G3010" s="30"/>
      <c r="H3010" s="30"/>
      <c r="I3010" s="30"/>
      <c r="J3010" s="30"/>
      <c r="K3010" s="30"/>
      <c r="L3010" s="30"/>
      <c r="M3010" s="32"/>
      <c r="N3010" s="33"/>
      <c r="O3010" s="33"/>
      <c r="R3010" s="40"/>
      <c r="S3010" s="40"/>
      <c r="T3010" s="40"/>
      <c r="U3010" s="40"/>
      <c r="V3010" s="40"/>
      <c r="W3010" s="40"/>
    </row>
    <row r="3011">
      <c r="F3011" s="30"/>
      <c r="G3011" s="30"/>
      <c r="H3011" s="30"/>
      <c r="I3011" s="30"/>
      <c r="J3011" s="30"/>
      <c r="K3011" s="30"/>
      <c r="L3011" s="30"/>
      <c r="M3011" s="32"/>
      <c r="N3011" s="33"/>
      <c r="O3011" s="33"/>
      <c r="R3011" s="40"/>
      <c r="S3011" s="40"/>
      <c r="T3011" s="40"/>
      <c r="U3011" s="40"/>
      <c r="V3011" s="40"/>
      <c r="W3011" s="40"/>
    </row>
    <row r="3012">
      <c r="F3012" s="30"/>
      <c r="G3012" s="30"/>
      <c r="H3012" s="30"/>
      <c r="I3012" s="30"/>
      <c r="J3012" s="30"/>
      <c r="K3012" s="30"/>
      <c r="L3012" s="30"/>
      <c r="M3012" s="32"/>
      <c r="N3012" s="33"/>
      <c r="O3012" s="64"/>
      <c r="R3012" s="40"/>
      <c r="S3012" s="40"/>
      <c r="T3012" s="40"/>
      <c r="U3012" s="40"/>
      <c r="V3012" s="40"/>
      <c r="W3012" s="40"/>
    </row>
    <row r="3013">
      <c r="F3013" s="30"/>
      <c r="G3013" s="30"/>
      <c r="H3013" s="30"/>
      <c r="I3013" s="30"/>
      <c r="J3013" s="30"/>
      <c r="K3013" s="30"/>
      <c r="L3013" s="30"/>
      <c r="M3013" s="32"/>
      <c r="N3013" s="33"/>
      <c r="O3013" s="58"/>
      <c r="R3013" s="40"/>
      <c r="S3013" s="40"/>
      <c r="T3013" s="40"/>
      <c r="U3013" s="40"/>
      <c r="V3013" s="40"/>
      <c r="W3013" s="40"/>
    </row>
    <row r="3014">
      <c r="F3014" s="30"/>
      <c r="G3014" s="30"/>
      <c r="H3014" s="30"/>
      <c r="I3014" s="30"/>
      <c r="J3014" s="30"/>
      <c r="K3014" s="30"/>
      <c r="L3014" s="30"/>
      <c r="M3014" s="32"/>
      <c r="N3014" s="33"/>
      <c r="O3014" s="33"/>
      <c r="R3014" s="40"/>
      <c r="S3014" s="40"/>
      <c r="T3014" s="40"/>
      <c r="U3014" s="40"/>
      <c r="V3014" s="40"/>
      <c r="W3014" s="40"/>
    </row>
    <row r="3015">
      <c r="F3015" s="30"/>
      <c r="G3015" s="30"/>
      <c r="H3015" s="30"/>
      <c r="I3015" s="30"/>
      <c r="J3015" s="30"/>
      <c r="K3015" s="30"/>
      <c r="L3015" s="30"/>
      <c r="M3015" s="32"/>
      <c r="N3015" s="33"/>
      <c r="O3015" s="33"/>
      <c r="R3015" s="40"/>
      <c r="S3015" s="40"/>
      <c r="T3015" s="40"/>
      <c r="U3015" s="40"/>
      <c r="V3015" s="40"/>
      <c r="W3015" s="40"/>
    </row>
    <row r="3016">
      <c r="F3016" s="30"/>
      <c r="G3016" s="30"/>
      <c r="H3016" s="30"/>
      <c r="I3016" s="30"/>
      <c r="J3016" s="30"/>
      <c r="K3016" s="30"/>
      <c r="L3016" s="30"/>
      <c r="M3016" s="32"/>
      <c r="N3016" s="33"/>
      <c r="O3016" s="64"/>
      <c r="R3016" s="40"/>
      <c r="S3016" s="40"/>
      <c r="T3016" s="40"/>
      <c r="U3016" s="40"/>
      <c r="V3016" s="40"/>
      <c r="W3016" s="40"/>
    </row>
    <row r="3017">
      <c r="F3017" s="30"/>
      <c r="G3017" s="30"/>
      <c r="H3017" s="30"/>
      <c r="I3017" s="30"/>
      <c r="J3017" s="30"/>
      <c r="K3017" s="30"/>
      <c r="L3017" s="30"/>
      <c r="M3017" s="32"/>
      <c r="N3017" s="33"/>
      <c r="O3017" s="58"/>
      <c r="R3017" s="40"/>
      <c r="S3017" s="40"/>
      <c r="T3017" s="40"/>
      <c r="U3017" s="40"/>
      <c r="V3017" s="40"/>
      <c r="W3017" s="40"/>
    </row>
    <row r="3018">
      <c r="F3018" s="30"/>
      <c r="G3018" s="30"/>
      <c r="H3018" s="30"/>
      <c r="I3018" s="30"/>
      <c r="J3018" s="30"/>
      <c r="K3018" s="30"/>
      <c r="L3018" s="30"/>
      <c r="M3018" s="32"/>
      <c r="N3018" s="33"/>
      <c r="O3018" s="33"/>
      <c r="R3018" s="40"/>
      <c r="S3018" s="40"/>
      <c r="T3018" s="40"/>
      <c r="U3018" s="40"/>
      <c r="V3018" s="40"/>
      <c r="W3018" s="40"/>
    </row>
    <row r="3019">
      <c r="F3019" s="30"/>
      <c r="G3019" s="30"/>
      <c r="H3019" s="30"/>
      <c r="I3019" s="30"/>
      <c r="J3019" s="30"/>
      <c r="K3019" s="30"/>
      <c r="L3019" s="30"/>
      <c r="M3019" s="32"/>
      <c r="N3019" s="33"/>
      <c r="O3019" s="33"/>
      <c r="R3019" s="40"/>
      <c r="S3019" s="40"/>
      <c r="T3019" s="40"/>
      <c r="U3019" s="40"/>
      <c r="V3019" s="40"/>
      <c r="W3019" s="40"/>
    </row>
    <row r="3020">
      <c r="F3020" s="30"/>
      <c r="G3020" s="30"/>
      <c r="H3020" s="30"/>
      <c r="I3020" s="30"/>
      <c r="J3020" s="30"/>
      <c r="K3020" s="30"/>
      <c r="L3020" s="30"/>
      <c r="M3020" s="32"/>
      <c r="N3020" s="33"/>
      <c r="O3020" s="33"/>
      <c r="R3020" s="40"/>
      <c r="S3020" s="40"/>
      <c r="T3020" s="40"/>
      <c r="U3020" s="40"/>
      <c r="V3020" s="40"/>
      <c r="W3020" s="40"/>
    </row>
    <row r="3021">
      <c r="F3021" s="30"/>
      <c r="G3021" s="30"/>
      <c r="H3021" s="30"/>
      <c r="I3021" s="30"/>
      <c r="J3021" s="30"/>
      <c r="K3021" s="30"/>
      <c r="L3021" s="30"/>
      <c r="M3021" s="32"/>
      <c r="N3021" s="33"/>
      <c r="O3021" s="33"/>
      <c r="R3021" s="40"/>
      <c r="S3021" s="40"/>
      <c r="T3021" s="40"/>
      <c r="U3021" s="40"/>
      <c r="V3021" s="40"/>
      <c r="W3021" s="40"/>
    </row>
    <row r="3022">
      <c r="F3022" s="30"/>
      <c r="G3022" s="30"/>
      <c r="H3022" s="30"/>
      <c r="I3022" s="30"/>
      <c r="J3022" s="30"/>
      <c r="K3022" s="30"/>
      <c r="L3022" s="30"/>
      <c r="M3022" s="32"/>
      <c r="N3022" s="33"/>
      <c r="O3022" s="33"/>
      <c r="R3022" s="40"/>
      <c r="S3022" s="40"/>
      <c r="T3022" s="40"/>
      <c r="U3022" s="40"/>
      <c r="V3022" s="40"/>
      <c r="W3022" s="40"/>
    </row>
    <row r="3023">
      <c r="F3023" s="30"/>
      <c r="G3023" s="30"/>
      <c r="H3023" s="30"/>
      <c r="I3023" s="30"/>
      <c r="J3023" s="30"/>
      <c r="K3023" s="30"/>
      <c r="L3023" s="30"/>
      <c r="M3023" s="32"/>
      <c r="N3023" s="33"/>
      <c r="O3023" s="33"/>
      <c r="R3023" s="40"/>
      <c r="S3023" s="40"/>
      <c r="T3023" s="40"/>
      <c r="U3023" s="40"/>
      <c r="V3023" s="40"/>
      <c r="W3023" s="40"/>
    </row>
    <row r="3024">
      <c r="F3024" s="30"/>
      <c r="G3024" s="30"/>
      <c r="H3024" s="30"/>
      <c r="I3024" s="30"/>
      <c r="J3024" s="30"/>
      <c r="K3024" s="30"/>
      <c r="L3024" s="30"/>
      <c r="M3024" s="32"/>
      <c r="N3024" s="33"/>
      <c r="O3024" s="33"/>
      <c r="R3024" s="40"/>
      <c r="S3024" s="40"/>
      <c r="T3024" s="40"/>
      <c r="U3024" s="40"/>
      <c r="V3024" s="40"/>
      <c r="W3024" s="40"/>
    </row>
    <row r="3025">
      <c r="F3025" s="30"/>
      <c r="G3025" s="30"/>
      <c r="H3025" s="30"/>
      <c r="I3025" s="30"/>
      <c r="J3025" s="30"/>
      <c r="K3025" s="30"/>
      <c r="L3025" s="30"/>
      <c r="M3025" s="32"/>
      <c r="N3025" s="33"/>
      <c r="O3025" s="33"/>
      <c r="R3025" s="40"/>
      <c r="S3025" s="40"/>
      <c r="T3025" s="40"/>
      <c r="U3025" s="40"/>
      <c r="V3025" s="40"/>
      <c r="W3025" s="40"/>
    </row>
    <row r="3026">
      <c r="F3026" s="30"/>
      <c r="G3026" s="30"/>
      <c r="H3026" s="30"/>
      <c r="I3026" s="30"/>
      <c r="J3026" s="30"/>
      <c r="K3026" s="30"/>
      <c r="L3026" s="30"/>
      <c r="M3026" s="32"/>
      <c r="N3026" s="33"/>
      <c r="O3026" s="33"/>
      <c r="R3026" s="40"/>
      <c r="S3026" s="40"/>
      <c r="T3026" s="40"/>
      <c r="U3026" s="40"/>
      <c r="V3026" s="40"/>
      <c r="W3026" s="40"/>
    </row>
    <row r="3027">
      <c r="F3027" s="30"/>
      <c r="G3027" s="30"/>
      <c r="H3027" s="30"/>
      <c r="I3027" s="30"/>
      <c r="J3027" s="30"/>
      <c r="K3027" s="30"/>
      <c r="L3027" s="30"/>
      <c r="M3027" s="32"/>
      <c r="N3027" s="33"/>
      <c r="O3027" s="33"/>
      <c r="R3027" s="40"/>
      <c r="S3027" s="40"/>
      <c r="T3027" s="40"/>
      <c r="U3027" s="40"/>
      <c r="V3027" s="40"/>
      <c r="W3027" s="40"/>
    </row>
    <row r="3028">
      <c r="F3028" s="30"/>
      <c r="G3028" s="30"/>
      <c r="H3028" s="30"/>
      <c r="I3028" s="30"/>
      <c r="J3028" s="30"/>
      <c r="K3028" s="30"/>
      <c r="L3028" s="30"/>
      <c r="M3028" s="32"/>
      <c r="N3028" s="33"/>
      <c r="O3028" s="64"/>
      <c r="R3028" s="40"/>
      <c r="S3028" s="40"/>
      <c r="T3028" s="40"/>
      <c r="U3028" s="40"/>
      <c r="V3028" s="40"/>
      <c r="W3028" s="40"/>
    </row>
    <row r="3029">
      <c r="F3029" s="30"/>
      <c r="G3029" s="30"/>
      <c r="H3029" s="30"/>
      <c r="I3029" s="30"/>
      <c r="J3029" s="30"/>
      <c r="K3029" s="30"/>
      <c r="L3029" s="30"/>
      <c r="M3029" s="32"/>
      <c r="N3029" s="33"/>
      <c r="O3029" s="33"/>
      <c r="R3029" s="40"/>
      <c r="S3029" s="40"/>
      <c r="T3029" s="40"/>
      <c r="U3029" s="40"/>
      <c r="V3029" s="40"/>
      <c r="W3029" s="40"/>
    </row>
    <row r="3030">
      <c r="F3030" s="30"/>
      <c r="G3030" s="30"/>
      <c r="H3030" s="30"/>
      <c r="I3030" s="30"/>
      <c r="J3030" s="30"/>
      <c r="K3030" s="30"/>
      <c r="L3030" s="30"/>
      <c r="M3030" s="32"/>
      <c r="N3030" s="33"/>
      <c r="O3030" s="33"/>
      <c r="R3030" s="40"/>
      <c r="S3030" s="40"/>
      <c r="T3030" s="40"/>
      <c r="U3030" s="40"/>
      <c r="V3030" s="40"/>
      <c r="W3030" s="40"/>
    </row>
    <row r="3031">
      <c r="F3031" s="30"/>
      <c r="G3031" s="30"/>
      <c r="H3031" s="30"/>
      <c r="I3031" s="30"/>
      <c r="J3031" s="30"/>
      <c r="K3031" s="30"/>
      <c r="L3031" s="30"/>
      <c r="M3031" s="32"/>
      <c r="N3031" s="33"/>
      <c r="O3031" s="64"/>
      <c r="R3031" s="40"/>
      <c r="S3031" s="40"/>
      <c r="T3031" s="40"/>
      <c r="U3031" s="40"/>
      <c r="V3031" s="40"/>
      <c r="W3031" s="40"/>
    </row>
    <row r="3032">
      <c r="F3032" s="30"/>
      <c r="G3032" s="30"/>
      <c r="H3032" s="30"/>
      <c r="I3032" s="30"/>
      <c r="J3032" s="30"/>
      <c r="K3032" s="30"/>
      <c r="L3032" s="30"/>
      <c r="M3032" s="32"/>
      <c r="N3032" s="33"/>
      <c r="O3032" s="33"/>
      <c r="R3032" s="40"/>
      <c r="S3032" s="40"/>
      <c r="T3032" s="40"/>
      <c r="U3032" s="40"/>
      <c r="V3032" s="40"/>
      <c r="W3032" s="40"/>
    </row>
    <row r="3033">
      <c r="F3033" s="30"/>
      <c r="G3033" s="30"/>
      <c r="H3033" s="30"/>
      <c r="I3033" s="30"/>
      <c r="J3033" s="30"/>
      <c r="K3033" s="30"/>
      <c r="L3033" s="30"/>
      <c r="M3033" s="32"/>
      <c r="N3033" s="33"/>
      <c r="O3033" s="64"/>
      <c r="R3033" s="40"/>
      <c r="S3033" s="40"/>
      <c r="T3033" s="40"/>
      <c r="U3033" s="40"/>
      <c r="V3033" s="40"/>
      <c r="W3033" s="40"/>
    </row>
    <row r="3034">
      <c r="F3034" s="30"/>
      <c r="G3034" s="30"/>
      <c r="H3034" s="30"/>
      <c r="I3034" s="30"/>
      <c r="J3034" s="30"/>
      <c r="K3034" s="30"/>
      <c r="L3034" s="30"/>
      <c r="M3034" s="32"/>
      <c r="N3034" s="33"/>
      <c r="O3034" s="33"/>
      <c r="R3034" s="40"/>
      <c r="S3034" s="40"/>
      <c r="T3034" s="40"/>
      <c r="U3034" s="40"/>
      <c r="V3034" s="40"/>
      <c r="W3034" s="40"/>
    </row>
    <row r="3035">
      <c r="F3035" s="30"/>
      <c r="G3035" s="30"/>
      <c r="H3035" s="30"/>
      <c r="I3035" s="30"/>
      <c r="J3035" s="30"/>
      <c r="K3035" s="30"/>
      <c r="L3035" s="30"/>
      <c r="M3035" s="32"/>
      <c r="N3035" s="33"/>
      <c r="O3035" s="33"/>
      <c r="R3035" s="40"/>
      <c r="S3035" s="40"/>
      <c r="T3035" s="40"/>
      <c r="U3035" s="40"/>
      <c r="V3035" s="40"/>
      <c r="W3035" s="40"/>
    </row>
    <row r="3036">
      <c r="F3036" s="30"/>
      <c r="G3036" s="30"/>
      <c r="H3036" s="30"/>
      <c r="I3036" s="30"/>
      <c r="J3036" s="30"/>
      <c r="K3036" s="30"/>
      <c r="L3036" s="30"/>
      <c r="M3036" s="32"/>
      <c r="N3036" s="33"/>
      <c r="O3036" s="33"/>
      <c r="R3036" s="40"/>
      <c r="S3036" s="40"/>
      <c r="T3036" s="40"/>
      <c r="U3036" s="40"/>
      <c r="V3036" s="40"/>
      <c r="W3036" s="40"/>
    </row>
    <row r="3037">
      <c r="F3037" s="30"/>
      <c r="G3037" s="30"/>
      <c r="H3037" s="30"/>
      <c r="I3037" s="30"/>
      <c r="J3037" s="30"/>
      <c r="K3037" s="30"/>
      <c r="L3037" s="30"/>
      <c r="M3037" s="32"/>
      <c r="N3037" s="33"/>
      <c r="O3037" s="64"/>
      <c r="R3037" s="40"/>
      <c r="S3037" s="40"/>
      <c r="T3037" s="40"/>
      <c r="U3037" s="40"/>
      <c r="V3037" s="40"/>
      <c r="W3037" s="40"/>
    </row>
    <row r="3038">
      <c r="F3038" s="30"/>
      <c r="G3038" s="30"/>
      <c r="H3038" s="30"/>
      <c r="I3038" s="30"/>
      <c r="J3038" s="30"/>
      <c r="K3038" s="30"/>
      <c r="L3038" s="30"/>
      <c r="M3038" s="32"/>
      <c r="N3038" s="33"/>
      <c r="O3038" s="64"/>
      <c r="R3038" s="40"/>
      <c r="S3038" s="40"/>
      <c r="T3038" s="40"/>
      <c r="U3038" s="40"/>
      <c r="V3038" s="40"/>
      <c r="W3038" s="40"/>
    </row>
    <row r="3039">
      <c r="F3039" s="30"/>
      <c r="G3039" s="30"/>
      <c r="H3039" s="30"/>
      <c r="I3039" s="30"/>
      <c r="J3039" s="30"/>
      <c r="K3039" s="30"/>
      <c r="L3039" s="30"/>
      <c r="M3039" s="32"/>
      <c r="N3039" s="33"/>
      <c r="O3039" s="33"/>
      <c r="R3039" s="40"/>
      <c r="S3039" s="40"/>
      <c r="T3039" s="40"/>
      <c r="U3039" s="40"/>
      <c r="V3039" s="40"/>
      <c r="W3039" s="40"/>
    </row>
    <row r="3040">
      <c r="F3040" s="30"/>
      <c r="G3040" s="30"/>
      <c r="H3040" s="30"/>
      <c r="I3040" s="30"/>
      <c r="J3040" s="30"/>
      <c r="K3040" s="30"/>
      <c r="L3040" s="30"/>
      <c r="M3040" s="32"/>
      <c r="N3040" s="33"/>
      <c r="O3040" s="33"/>
      <c r="R3040" s="40"/>
      <c r="S3040" s="40"/>
      <c r="T3040" s="40"/>
      <c r="U3040" s="40"/>
      <c r="V3040" s="40"/>
      <c r="W3040" s="40"/>
    </row>
    <row r="3041">
      <c r="F3041" s="30"/>
      <c r="G3041" s="30"/>
      <c r="H3041" s="30"/>
      <c r="I3041" s="30"/>
      <c r="J3041" s="30"/>
      <c r="K3041" s="30"/>
      <c r="L3041" s="30"/>
      <c r="M3041" s="32"/>
      <c r="N3041" s="33"/>
      <c r="O3041" s="33"/>
      <c r="R3041" s="40"/>
      <c r="S3041" s="40"/>
      <c r="T3041" s="40"/>
      <c r="U3041" s="40"/>
      <c r="V3041" s="40"/>
      <c r="W3041" s="40"/>
    </row>
    <row r="3042">
      <c r="F3042" s="30"/>
      <c r="G3042" s="30"/>
      <c r="H3042" s="30"/>
      <c r="I3042" s="30"/>
      <c r="J3042" s="30"/>
      <c r="K3042" s="30"/>
      <c r="L3042" s="30"/>
      <c r="M3042" s="32"/>
      <c r="N3042" s="33"/>
      <c r="O3042" s="33"/>
      <c r="R3042" s="40"/>
      <c r="S3042" s="40"/>
      <c r="T3042" s="40"/>
      <c r="U3042" s="40"/>
      <c r="V3042" s="40"/>
      <c r="W3042" s="40"/>
    </row>
    <row r="3043">
      <c r="F3043" s="30"/>
      <c r="G3043" s="30"/>
      <c r="H3043" s="30"/>
      <c r="I3043" s="30"/>
      <c r="J3043" s="30"/>
      <c r="K3043" s="30"/>
      <c r="L3043" s="30"/>
      <c r="M3043" s="32"/>
      <c r="N3043" s="33"/>
      <c r="O3043" s="33"/>
      <c r="R3043" s="40"/>
      <c r="S3043" s="40"/>
      <c r="T3043" s="40"/>
      <c r="U3043" s="40"/>
      <c r="V3043" s="40"/>
      <c r="W3043" s="40"/>
    </row>
    <row r="3044">
      <c r="F3044" s="30"/>
      <c r="G3044" s="30"/>
      <c r="H3044" s="30"/>
      <c r="I3044" s="30"/>
      <c r="J3044" s="30"/>
      <c r="K3044" s="30"/>
      <c r="L3044" s="30"/>
      <c r="M3044" s="32"/>
      <c r="N3044" s="33"/>
      <c r="O3044" s="64"/>
      <c r="R3044" s="40"/>
      <c r="S3044" s="40"/>
      <c r="T3044" s="40"/>
      <c r="U3044" s="40"/>
      <c r="V3044" s="40"/>
      <c r="W3044" s="40"/>
    </row>
    <row r="3045">
      <c r="F3045" s="30"/>
      <c r="G3045" s="30"/>
      <c r="H3045" s="30"/>
      <c r="I3045" s="30"/>
      <c r="J3045" s="30"/>
      <c r="K3045" s="30"/>
      <c r="L3045" s="30"/>
      <c r="M3045" s="32"/>
      <c r="N3045" s="33"/>
      <c r="O3045" s="58"/>
      <c r="R3045" s="40"/>
      <c r="S3045" s="40"/>
      <c r="T3045" s="40"/>
      <c r="U3045" s="40"/>
      <c r="V3045" s="40"/>
      <c r="W3045" s="40"/>
    </row>
    <row r="3046">
      <c r="F3046" s="30"/>
      <c r="G3046" s="30"/>
      <c r="H3046" s="30"/>
      <c r="I3046" s="30"/>
      <c r="J3046" s="30"/>
      <c r="K3046" s="30"/>
      <c r="L3046" s="30"/>
      <c r="M3046" s="32"/>
      <c r="N3046" s="33"/>
      <c r="O3046" s="33"/>
      <c r="R3046" s="40"/>
      <c r="S3046" s="40"/>
      <c r="T3046" s="40"/>
      <c r="U3046" s="40"/>
      <c r="V3046" s="40"/>
      <c r="W3046" s="40"/>
    </row>
    <row r="3047">
      <c r="F3047" s="30"/>
      <c r="G3047" s="30"/>
      <c r="H3047" s="30"/>
      <c r="I3047" s="30"/>
      <c r="J3047" s="30"/>
      <c r="K3047" s="30"/>
      <c r="L3047" s="30"/>
      <c r="M3047" s="32"/>
      <c r="N3047" s="33"/>
      <c r="O3047" s="33"/>
      <c r="R3047" s="40"/>
      <c r="S3047" s="40"/>
      <c r="T3047" s="40"/>
      <c r="U3047" s="40"/>
      <c r="V3047" s="40"/>
      <c r="W3047" s="40"/>
    </row>
    <row r="3048">
      <c r="F3048" s="30"/>
      <c r="G3048" s="30"/>
      <c r="H3048" s="30"/>
      <c r="I3048" s="30"/>
      <c r="J3048" s="30"/>
      <c r="K3048" s="30"/>
      <c r="L3048" s="30"/>
      <c r="M3048" s="32"/>
      <c r="N3048" s="33"/>
      <c r="O3048" s="33"/>
      <c r="R3048" s="40"/>
      <c r="S3048" s="40"/>
      <c r="T3048" s="40"/>
      <c r="U3048" s="40"/>
      <c r="V3048" s="40"/>
      <c r="W3048" s="40"/>
    </row>
    <row r="3049">
      <c r="F3049" s="30"/>
      <c r="G3049" s="30"/>
      <c r="H3049" s="30"/>
      <c r="I3049" s="30"/>
      <c r="J3049" s="30"/>
      <c r="K3049" s="30"/>
      <c r="L3049" s="30"/>
      <c r="M3049" s="32"/>
      <c r="N3049" s="33"/>
      <c r="O3049" s="33"/>
      <c r="R3049" s="40"/>
      <c r="S3049" s="40"/>
      <c r="T3049" s="40"/>
      <c r="U3049" s="40"/>
      <c r="V3049" s="40"/>
      <c r="W3049" s="40"/>
    </row>
    <row r="3050">
      <c r="F3050" s="30"/>
      <c r="G3050" s="30"/>
      <c r="H3050" s="30"/>
      <c r="I3050" s="30"/>
      <c r="J3050" s="30"/>
      <c r="K3050" s="30"/>
      <c r="L3050" s="30"/>
      <c r="M3050" s="32"/>
      <c r="N3050" s="33"/>
      <c r="O3050" s="33"/>
      <c r="R3050" s="40"/>
      <c r="S3050" s="40"/>
      <c r="T3050" s="40"/>
      <c r="U3050" s="40"/>
      <c r="V3050" s="40"/>
      <c r="W3050" s="40"/>
    </row>
    <row r="3051">
      <c r="F3051" s="30"/>
      <c r="G3051" s="30"/>
      <c r="H3051" s="30"/>
      <c r="I3051" s="30"/>
      <c r="J3051" s="30"/>
      <c r="K3051" s="30"/>
      <c r="L3051" s="30"/>
      <c r="M3051" s="32"/>
      <c r="N3051" s="33"/>
      <c r="O3051" s="33"/>
      <c r="R3051" s="40"/>
      <c r="S3051" s="40"/>
      <c r="T3051" s="40"/>
      <c r="U3051" s="40"/>
      <c r="V3051" s="40"/>
      <c r="W3051" s="40"/>
    </row>
    <row r="3052">
      <c r="F3052" s="30"/>
      <c r="G3052" s="30"/>
      <c r="H3052" s="30"/>
      <c r="I3052" s="30"/>
      <c r="J3052" s="30"/>
      <c r="K3052" s="30"/>
      <c r="L3052" s="30"/>
      <c r="M3052" s="32"/>
      <c r="N3052" s="33"/>
      <c r="O3052" s="33"/>
      <c r="R3052" s="40"/>
      <c r="S3052" s="40"/>
      <c r="T3052" s="40"/>
      <c r="U3052" s="40"/>
      <c r="V3052" s="40"/>
      <c r="W3052" s="40"/>
    </row>
    <row r="3053">
      <c r="F3053" s="30"/>
      <c r="G3053" s="30"/>
      <c r="H3053" s="30"/>
      <c r="I3053" s="30"/>
      <c r="J3053" s="30"/>
      <c r="K3053" s="30"/>
      <c r="L3053" s="30"/>
      <c r="M3053" s="32"/>
      <c r="N3053" s="33"/>
      <c r="O3053" s="33"/>
      <c r="R3053" s="40"/>
      <c r="S3053" s="40"/>
      <c r="T3053" s="40"/>
      <c r="U3053" s="40"/>
      <c r="V3053" s="40"/>
      <c r="W3053" s="40"/>
    </row>
    <row r="3054">
      <c r="F3054" s="30"/>
      <c r="G3054" s="30"/>
      <c r="H3054" s="30"/>
      <c r="I3054" s="30"/>
      <c r="J3054" s="30"/>
      <c r="K3054" s="30"/>
      <c r="L3054" s="30"/>
      <c r="M3054" s="32"/>
      <c r="N3054" s="33"/>
      <c r="O3054" s="58"/>
      <c r="R3054" s="40"/>
      <c r="S3054" s="40"/>
      <c r="T3054" s="40"/>
      <c r="U3054" s="40"/>
      <c r="V3054" s="40"/>
      <c r="W3054" s="40"/>
    </row>
    <row r="3055">
      <c r="F3055" s="30"/>
      <c r="G3055" s="30"/>
      <c r="H3055" s="30"/>
      <c r="I3055" s="30"/>
      <c r="J3055" s="30"/>
      <c r="K3055" s="30"/>
      <c r="L3055" s="30"/>
      <c r="M3055" s="32"/>
      <c r="N3055" s="33"/>
      <c r="O3055" s="33"/>
      <c r="R3055" s="40"/>
      <c r="S3055" s="40"/>
      <c r="T3055" s="40"/>
      <c r="U3055" s="40"/>
      <c r="V3055" s="40"/>
      <c r="W3055" s="40"/>
    </row>
    <row r="3056">
      <c r="F3056" s="30"/>
      <c r="G3056" s="30"/>
      <c r="H3056" s="30"/>
      <c r="I3056" s="30"/>
      <c r="J3056" s="30"/>
      <c r="K3056" s="30"/>
      <c r="L3056" s="30"/>
      <c r="M3056" s="32"/>
      <c r="N3056" s="33"/>
      <c r="O3056" s="33"/>
      <c r="R3056" s="40"/>
      <c r="S3056" s="40"/>
      <c r="T3056" s="40"/>
      <c r="U3056" s="40"/>
      <c r="V3056" s="40"/>
      <c r="W3056" s="40"/>
    </row>
    <row r="3057">
      <c r="F3057" s="30"/>
      <c r="G3057" s="30"/>
      <c r="H3057" s="30"/>
      <c r="I3057" s="30"/>
      <c r="J3057" s="30"/>
      <c r="K3057" s="30"/>
      <c r="L3057" s="30"/>
      <c r="M3057" s="32"/>
      <c r="N3057" s="33"/>
      <c r="O3057" s="64"/>
      <c r="R3057" s="40"/>
      <c r="S3057" s="40"/>
      <c r="T3057" s="40"/>
      <c r="U3057" s="40"/>
      <c r="V3057" s="40"/>
      <c r="W3057" s="40"/>
    </row>
    <row r="3058">
      <c r="F3058" s="30"/>
      <c r="G3058" s="30"/>
      <c r="H3058" s="30"/>
      <c r="I3058" s="30"/>
      <c r="J3058" s="30"/>
      <c r="K3058" s="30"/>
      <c r="L3058" s="30"/>
      <c r="M3058" s="32"/>
      <c r="N3058" s="33"/>
      <c r="O3058" s="33"/>
      <c r="R3058" s="40"/>
      <c r="S3058" s="40"/>
      <c r="T3058" s="40"/>
      <c r="U3058" s="40"/>
      <c r="V3058" s="40"/>
      <c r="W3058" s="40"/>
    </row>
    <row r="3059">
      <c r="F3059" s="30"/>
      <c r="G3059" s="30"/>
      <c r="H3059" s="30"/>
      <c r="I3059" s="30"/>
      <c r="J3059" s="30"/>
      <c r="K3059" s="30"/>
      <c r="L3059" s="30"/>
      <c r="M3059" s="32"/>
      <c r="N3059" s="33"/>
      <c r="O3059" s="33"/>
      <c r="R3059" s="40"/>
      <c r="S3059" s="40"/>
      <c r="T3059" s="40"/>
      <c r="U3059" s="40"/>
      <c r="V3059" s="40"/>
      <c r="W3059" s="40"/>
    </row>
    <row r="3060">
      <c r="F3060" s="30"/>
      <c r="G3060" s="30"/>
      <c r="H3060" s="30"/>
      <c r="I3060" s="30"/>
      <c r="J3060" s="30"/>
      <c r="K3060" s="30"/>
      <c r="L3060" s="30"/>
      <c r="M3060" s="32"/>
      <c r="N3060" s="33"/>
      <c r="O3060" s="33"/>
      <c r="R3060" s="40"/>
      <c r="S3060" s="40"/>
      <c r="T3060" s="40"/>
      <c r="U3060" s="40"/>
      <c r="V3060" s="40"/>
      <c r="W3060" s="40"/>
    </row>
    <row r="3061">
      <c r="F3061" s="30"/>
      <c r="G3061" s="30"/>
      <c r="H3061" s="30"/>
      <c r="I3061" s="30"/>
      <c r="J3061" s="30"/>
      <c r="K3061" s="30"/>
      <c r="L3061" s="30"/>
      <c r="M3061" s="32"/>
      <c r="N3061" s="33"/>
      <c r="O3061" s="33"/>
      <c r="R3061" s="40"/>
      <c r="S3061" s="40"/>
      <c r="T3061" s="40"/>
      <c r="U3061" s="40"/>
      <c r="V3061" s="40"/>
      <c r="W3061" s="40"/>
    </row>
    <row r="3062">
      <c r="F3062" s="30"/>
      <c r="G3062" s="30"/>
      <c r="H3062" s="30"/>
      <c r="I3062" s="30"/>
      <c r="J3062" s="30"/>
      <c r="K3062" s="30"/>
      <c r="L3062" s="30"/>
      <c r="M3062" s="32"/>
      <c r="N3062" s="33"/>
      <c r="O3062" s="33"/>
      <c r="R3062" s="40"/>
      <c r="S3062" s="40"/>
      <c r="T3062" s="40"/>
      <c r="U3062" s="40"/>
      <c r="V3062" s="40"/>
      <c r="W3062" s="40"/>
    </row>
    <row r="3063">
      <c r="F3063" s="30"/>
      <c r="G3063" s="30"/>
      <c r="H3063" s="30"/>
      <c r="I3063" s="30"/>
      <c r="J3063" s="30"/>
      <c r="K3063" s="30"/>
      <c r="L3063" s="30"/>
      <c r="M3063" s="32"/>
      <c r="N3063" s="33"/>
      <c r="O3063" s="33"/>
      <c r="R3063" s="40"/>
      <c r="S3063" s="40"/>
      <c r="T3063" s="40"/>
      <c r="U3063" s="40"/>
      <c r="V3063" s="40"/>
      <c r="W3063" s="40"/>
    </row>
    <row r="3064">
      <c r="F3064" s="30"/>
      <c r="G3064" s="30"/>
      <c r="H3064" s="30"/>
      <c r="I3064" s="30"/>
      <c r="J3064" s="30"/>
      <c r="K3064" s="30"/>
      <c r="L3064" s="30"/>
      <c r="M3064" s="32"/>
      <c r="N3064" s="33"/>
      <c r="O3064" s="33"/>
      <c r="R3064" s="40"/>
      <c r="S3064" s="40"/>
      <c r="T3064" s="40"/>
      <c r="U3064" s="40"/>
      <c r="V3064" s="40"/>
      <c r="W3064" s="40"/>
    </row>
    <row r="3065">
      <c r="F3065" s="30"/>
      <c r="G3065" s="30"/>
      <c r="H3065" s="30"/>
      <c r="I3065" s="30"/>
      <c r="J3065" s="30"/>
      <c r="K3065" s="30"/>
      <c r="L3065" s="30"/>
      <c r="M3065" s="32"/>
      <c r="N3065" s="33"/>
      <c r="O3065" s="33"/>
      <c r="R3065" s="40"/>
      <c r="S3065" s="40"/>
      <c r="T3065" s="40"/>
      <c r="U3065" s="40"/>
      <c r="V3065" s="40"/>
      <c r="W3065" s="40"/>
    </row>
    <row r="3066">
      <c r="F3066" s="30"/>
      <c r="G3066" s="30"/>
      <c r="H3066" s="30"/>
      <c r="I3066" s="30"/>
      <c r="J3066" s="30"/>
      <c r="K3066" s="30"/>
      <c r="L3066" s="30"/>
      <c r="M3066" s="32"/>
      <c r="N3066" s="33"/>
      <c r="O3066" s="33"/>
      <c r="R3066" s="40"/>
      <c r="S3066" s="40"/>
      <c r="T3066" s="40"/>
      <c r="U3066" s="40"/>
      <c r="V3066" s="40"/>
      <c r="W3066" s="40"/>
    </row>
    <row r="3067">
      <c r="F3067" s="30"/>
      <c r="G3067" s="30"/>
      <c r="H3067" s="30"/>
      <c r="I3067" s="30"/>
      <c r="J3067" s="30"/>
      <c r="K3067" s="30"/>
      <c r="L3067" s="30"/>
      <c r="M3067" s="32"/>
      <c r="N3067" s="33"/>
      <c r="O3067" s="33"/>
      <c r="R3067" s="40"/>
      <c r="S3067" s="40"/>
      <c r="T3067" s="40"/>
      <c r="U3067" s="40"/>
      <c r="V3067" s="40"/>
      <c r="W3067" s="40"/>
    </row>
    <row r="3068">
      <c r="F3068" s="30"/>
      <c r="G3068" s="30"/>
      <c r="H3068" s="30"/>
      <c r="I3068" s="30"/>
      <c r="J3068" s="30"/>
      <c r="K3068" s="30"/>
      <c r="L3068" s="30"/>
      <c r="M3068" s="32"/>
      <c r="N3068" s="33"/>
      <c r="O3068" s="33"/>
      <c r="R3068" s="40"/>
      <c r="S3068" s="40"/>
      <c r="T3068" s="40"/>
      <c r="U3068" s="40"/>
      <c r="V3068" s="40"/>
      <c r="W3068" s="40"/>
    </row>
    <row r="3069">
      <c r="F3069" s="30"/>
      <c r="G3069" s="30"/>
      <c r="H3069" s="30"/>
      <c r="I3069" s="30"/>
      <c r="J3069" s="30"/>
      <c r="K3069" s="30"/>
      <c r="L3069" s="30"/>
      <c r="M3069" s="32"/>
      <c r="N3069" s="33"/>
      <c r="O3069" s="33"/>
      <c r="R3069" s="40"/>
      <c r="S3069" s="40"/>
      <c r="T3069" s="40"/>
      <c r="U3069" s="40"/>
      <c r="V3069" s="40"/>
      <c r="W3069" s="40"/>
    </row>
    <row r="3070">
      <c r="F3070" s="30"/>
      <c r="G3070" s="30"/>
      <c r="H3070" s="30"/>
      <c r="I3070" s="30"/>
      <c r="J3070" s="30"/>
      <c r="K3070" s="30"/>
      <c r="L3070" s="30"/>
      <c r="M3070" s="32"/>
      <c r="N3070" s="33"/>
      <c r="O3070" s="58"/>
      <c r="R3070" s="40"/>
      <c r="S3070" s="40"/>
      <c r="T3070" s="40"/>
      <c r="U3070" s="40"/>
      <c r="V3070" s="40"/>
      <c r="W3070" s="40"/>
    </row>
    <row r="3071">
      <c r="F3071" s="30"/>
      <c r="G3071" s="30"/>
      <c r="H3071" s="30"/>
      <c r="I3071" s="30"/>
      <c r="J3071" s="30"/>
      <c r="K3071" s="30"/>
      <c r="L3071" s="30"/>
      <c r="M3071" s="32"/>
      <c r="N3071" s="33"/>
      <c r="O3071" s="58"/>
      <c r="R3071" s="40"/>
      <c r="S3071" s="40"/>
      <c r="T3071" s="40"/>
      <c r="U3071" s="40"/>
      <c r="V3071" s="40"/>
      <c r="W3071" s="40"/>
    </row>
    <row r="3072">
      <c r="F3072" s="30"/>
      <c r="G3072" s="30"/>
      <c r="H3072" s="30"/>
      <c r="I3072" s="30"/>
      <c r="J3072" s="30"/>
      <c r="K3072" s="30"/>
      <c r="L3072" s="30"/>
      <c r="M3072" s="32"/>
      <c r="N3072" s="33"/>
      <c r="O3072" s="33"/>
      <c r="R3072" s="40"/>
      <c r="S3072" s="40"/>
      <c r="T3072" s="40"/>
      <c r="U3072" s="40"/>
      <c r="V3072" s="40"/>
      <c r="W3072" s="40"/>
    </row>
    <row r="3073">
      <c r="F3073" s="30"/>
      <c r="G3073" s="30"/>
      <c r="H3073" s="30"/>
      <c r="I3073" s="30"/>
      <c r="J3073" s="30"/>
      <c r="K3073" s="30"/>
      <c r="L3073" s="30"/>
      <c r="M3073" s="32"/>
      <c r="N3073" s="33"/>
      <c r="O3073" s="33"/>
      <c r="R3073" s="40"/>
      <c r="S3073" s="40"/>
      <c r="T3073" s="40"/>
      <c r="U3073" s="40"/>
      <c r="V3073" s="40"/>
      <c r="W3073" s="40"/>
    </row>
    <row r="3074">
      <c r="F3074" s="30"/>
      <c r="G3074" s="30"/>
      <c r="H3074" s="30"/>
      <c r="I3074" s="30"/>
      <c r="J3074" s="30"/>
      <c r="K3074" s="30"/>
      <c r="L3074" s="30"/>
      <c r="M3074" s="32"/>
      <c r="N3074" s="33"/>
      <c r="O3074" s="33"/>
      <c r="R3074" s="40"/>
      <c r="S3074" s="40"/>
      <c r="T3074" s="40"/>
      <c r="U3074" s="40"/>
      <c r="V3074" s="40"/>
      <c r="W3074" s="40"/>
    </row>
    <row r="3075">
      <c r="F3075" s="30"/>
      <c r="G3075" s="30"/>
      <c r="H3075" s="30"/>
      <c r="I3075" s="30"/>
      <c r="J3075" s="30"/>
      <c r="K3075" s="30"/>
      <c r="L3075" s="30"/>
      <c r="M3075" s="32"/>
      <c r="N3075" s="33"/>
      <c r="O3075" s="64"/>
      <c r="R3075" s="40"/>
      <c r="S3075" s="40"/>
      <c r="T3075" s="40"/>
      <c r="U3075" s="40"/>
      <c r="V3075" s="40"/>
      <c r="W3075" s="40"/>
    </row>
    <row r="3076">
      <c r="F3076" s="30"/>
      <c r="G3076" s="30"/>
      <c r="H3076" s="30"/>
      <c r="I3076" s="30"/>
      <c r="J3076" s="30"/>
      <c r="K3076" s="30"/>
      <c r="L3076" s="30"/>
      <c r="M3076" s="32"/>
      <c r="N3076" s="33"/>
      <c r="O3076" s="33"/>
      <c r="R3076" s="40"/>
      <c r="S3076" s="40"/>
      <c r="T3076" s="40"/>
      <c r="U3076" s="40"/>
      <c r="V3076" s="40"/>
      <c r="W3076" s="40"/>
    </row>
    <row r="3077">
      <c r="F3077" s="30"/>
      <c r="G3077" s="30"/>
      <c r="H3077" s="30"/>
      <c r="I3077" s="30"/>
      <c r="J3077" s="30"/>
      <c r="K3077" s="30"/>
      <c r="L3077" s="30"/>
      <c r="M3077" s="32"/>
      <c r="N3077" s="33"/>
      <c r="O3077" s="64"/>
      <c r="R3077" s="40"/>
      <c r="S3077" s="40"/>
      <c r="T3077" s="40"/>
      <c r="U3077" s="40"/>
      <c r="V3077" s="40"/>
      <c r="W3077" s="40"/>
    </row>
    <row r="3078">
      <c r="F3078" s="30"/>
      <c r="G3078" s="30"/>
      <c r="H3078" s="30"/>
      <c r="I3078" s="30"/>
      <c r="J3078" s="30"/>
      <c r="K3078" s="30"/>
      <c r="L3078" s="30"/>
      <c r="M3078" s="32"/>
      <c r="N3078" s="33"/>
      <c r="O3078" s="33"/>
      <c r="R3078" s="40"/>
      <c r="S3078" s="40"/>
      <c r="T3078" s="40"/>
      <c r="U3078" s="40"/>
      <c r="V3078" s="40"/>
      <c r="W3078" s="40"/>
    </row>
    <row r="3079">
      <c r="F3079" s="30"/>
      <c r="G3079" s="30"/>
      <c r="H3079" s="30"/>
      <c r="I3079" s="30"/>
      <c r="J3079" s="30"/>
      <c r="K3079" s="30"/>
      <c r="L3079" s="30"/>
      <c r="M3079" s="32"/>
      <c r="N3079" s="33"/>
      <c r="O3079" s="33"/>
      <c r="R3079" s="40"/>
      <c r="S3079" s="40"/>
      <c r="T3079" s="40"/>
      <c r="U3079" s="40"/>
      <c r="V3079" s="40"/>
      <c r="W3079" s="40"/>
    </row>
    <row r="3080">
      <c r="F3080" s="30"/>
      <c r="G3080" s="30"/>
      <c r="H3080" s="30"/>
      <c r="I3080" s="30"/>
      <c r="J3080" s="30"/>
      <c r="K3080" s="30"/>
      <c r="L3080" s="30"/>
      <c r="M3080" s="32"/>
      <c r="N3080" s="33"/>
      <c r="O3080" s="33"/>
      <c r="R3080" s="40"/>
      <c r="S3080" s="40"/>
      <c r="T3080" s="40"/>
      <c r="U3080" s="40"/>
      <c r="V3080" s="40"/>
      <c r="W3080" s="40"/>
    </row>
    <row r="3081">
      <c r="F3081" s="30"/>
      <c r="G3081" s="30"/>
      <c r="H3081" s="30"/>
      <c r="I3081" s="30"/>
      <c r="J3081" s="30"/>
      <c r="K3081" s="30"/>
      <c r="L3081" s="30"/>
      <c r="M3081" s="32"/>
      <c r="N3081" s="33"/>
      <c r="O3081" s="33"/>
      <c r="R3081" s="40"/>
      <c r="S3081" s="40"/>
      <c r="T3081" s="40"/>
      <c r="U3081" s="40"/>
      <c r="V3081" s="40"/>
      <c r="W3081" s="40"/>
    </row>
    <row r="3082">
      <c r="F3082" s="30"/>
      <c r="G3082" s="30"/>
      <c r="H3082" s="30"/>
      <c r="I3082" s="30"/>
      <c r="J3082" s="30"/>
      <c r="K3082" s="30"/>
      <c r="L3082" s="30"/>
      <c r="M3082" s="32"/>
      <c r="N3082" s="33"/>
      <c r="O3082" s="58"/>
      <c r="R3082" s="40"/>
      <c r="S3082" s="40"/>
      <c r="T3082" s="40"/>
      <c r="U3082" s="40"/>
      <c r="V3082" s="40"/>
      <c r="W3082" s="40"/>
    </row>
    <row r="3083">
      <c r="F3083" s="30"/>
      <c r="G3083" s="30"/>
      <c r="H3083" s="30"/>
      <c r="I3083" s="30"/>
      <c r="J3083" s="30"/>
      <c r="K3083" s="30"/>
      <c r="L3083" s="30"/>
      <c r="M3083" s="32"/>
      <c r="N3083" s="33"/>
      <c r="O3083" s="33"/>
      <c r="R3083" s="40"/>
      <c r="S3083" s="40"/>
      <c r="T3083" s="40"/>
      <c r="U3083" s="40"/>
      <c r="V3083" s="40"/>
      <c r="W3083" s="40"/>
    </row>
    <row r="3084">
      <c r="F3084" s="30"/>
      <c r="G3084" s="30"/>
      <c r="H3084" s="30"/>
      <c r="I3084" s="30"/>
      <c r="J3084" s="30"/>
      <c r="K3084" s="30"/>
      <c r="L3084" s="30"/>
      <c r="M3084" s="32"/>
      <c r="N3084" s="33"/>
      <c r="O3084" s="33"/>
      <c r="R3084" s="40"/>
      <c r="S3084" s="40"/>
      <c r="T3084" s="40"/>
      <c r="U3084" s="40"/>
      <c r="V3084" s="40"/>
      <c r="W3084" s="40"/>
    </row>
    <row r="3085">
      <c r="F3085" s="30"/>
      <c r="G3085" s="30"/>
      <c r="H3085" s="30"/>
      <c r="I3085" s="30"/>
      <c r="J3085" s="30"/>
      <c r="K3085" s="30"/>
      <c r="L3085" s="30"/>
      <c r="M3085" s="32"/>
      <c r="N3085" s="33"/>
      <c r="O3085" s="33"/>
      <c r="R3085" s="40"/>
      <c r="S3085" s="40"/>
      <c r="T3085" s="40"/>
      <c r="U3085" s="40"/>
      <c r="V3085" s="40"/>
      <c r="W3085" s="40"/>
    </row>
    <row r="3086">
      <c r="F3086" s="30"/>
      <c r="G3086" s="30"/>
      <c r="H3086" s="30"/>
      <c r="I3086" s="30"/>
      <c r="J3086" s="30"/>
      <c r="K3086" s="30"/>
      <c r="L3086" s="30"/>
      <c r="M3086" s="32"/>
      <c r="N3086" s="33"/>
      <c r="O3086" s="33"/>
      <c r="R3086" s="40"/>
      <c r="S3086" s="40"/>
      <c r="T3086" s="40"/>
      <c r="U3086" s="40"/>
      <c r="V3086" s="40"/>
      <c r="W3086" s="40"/>
    </row>
    <row r="3087">
      <c r="F3087" s="30"/>
      <c r="G3087" s="30"/>
      <c r="H3087" s="30"/>
      <c r="I3087" s="30"/>
      <c r="J3087" s="30"/>
      <c r="K3087" s="30"/>
      <c r="L3087" s="30"/>
      <c r="M3087" s="32"/>
      <c r="N3087" s="33"/>
      <c r="O3087" s="33"/>
      <c r="R3087" s="40"/>
      <c r="S3087" s="40"/>
      <c r="T3087" s="40"/>
      <c r="U3087" s="40"/>
      <c r="V3087" s="40"/>
      <c r="W3087" s="40"/>
    </row>
    <row r="3088">
      <c r="F3088" s="30"/>
      <c r="G3088" s="30"/>
      <c r="H3088" s="30"/>
      <c r="I3088" s="30"/>
      <c r="J3088" s="30"/>
      <c r="K3088" s="30"/>
      <c r="L3088" s="30"/>
      <c r="M3088" s="32"/>
      <c r="N3088" s="33"/>
      <c r="O3088" s="33"/>
      <c r="R3088" s="40"/>
      <c r="S3088" s="40"/>
      <c r="T3088" s="40"/>
      <c r="U3088" s="40"/>
      <c r="V3088" s="40"/>
      <c r="W3088" s="40"/>
    </row>
    <row r="3089">
      <c r="F3089" s="30"/>
      <c r="G3089" s="30"/>
      <c r="H3089" s="30"/>
      <c r="I3089" s="30"/>
      <c r="J3089" s="30"/>
      <c r="K3089" s="30"/>
      <c r="L3089" s="30"/>
      <c r="M3089" s="32"/>
      <c r="N3089" s="33"/>
      <c r="O3089" s="33"/>
      <c r="R3089" s="40"/>
      <c r="S3089" s="40"/>
      <c r="T3089" s="40"/>
      <c r="U3089" s="40"/>
      <c r="V3089" s="40"/>
      <c r="W3089" s="40"/>
    </row>
    <row r="3090">
      <c r="F3090" s="30"/>
      <c r="G3090" s="30"/>
      <c r="H3090" s="30"/>
      <c r="I3090" s="30"/>
      <c r="J3090" s="30"/>
      <c r="K3090" s="30"/>
      <c r="L3090" s="30"/>
      <c r="M3090" s="32"/>
      <c r="N3090" s="33"/>
      <c r="O3090" s="33"/>
      <c r="R3090" s="40"/>
      <c r="S3090" s="40"/>
      <c r="T3090" s="40"/>
      <c r="U3090" s="40"/>
      <c r="V3090" s="40"/>
      <c r="W3090" s="40"/>
    </row>
    <row r="3091">
      <c r="F3091" s="30"/>
      <c r="G3091" s="30"/>
      <c r="H3091" s="30"/>
      <c r="I3091" s="30"/>
      <c r="J3091" s="30"/>
      <c r="K3091" s="30"/>
      <c r="L3091" s="30"/>
      <c r="M3091" s="32"/>
      <c r="N3091" s="33"/>
      <c r="O3091" s="64"/>
      <c r="R3091" s="40"/>
      <c r="S3091" s="40"/>
      <c r="T3091" s="40"/>
      <c r="U3091" s="40"/>
      <c r="V3091" s="40"/>
      <c r="W3091" s="40"/>
    </row>
    <row r="3092">
      <c r="F3092" s="30"/>
      <c r="G3092" s="30"/>
      <c r="H3092" s="30"/>
      <c r="I3092" s="30"/>
      <c r="J3092" s="30"/>
      <c r="K3092" s="30"/>
      <c r="L3092" s="30"/>
      <c r="M3092" s="32"/>
      <c r="N3092" s="33"/>
      <c r="O3092" s="33"/>
      <c r="R3092" s="40"/>
      <c r="S3092" s="40"/>
      <c r="T3092" s="40"/>
      <c r="U3092" s="40"/>
      <c r="V3092" s="40"/>
      <c r="W3092" s="40"/>
    </row>
    <row r="3093">
      <c r="F3093" s="30"/>
      <c r="G3093" s="30"/>
      <c r="H3093" s="30"/>
      <c r="I3093" s="30"/>
      <c r="J3093" s="30"/>
      <c r="K3093" s="30"/>
      <c r="L3093" s="30"/>
      <c r="M3093" s="32"/>
      <c r="N3093" s="33"/>
      <c r="O3093" s="33"/>
      <c r="R3093" s="40"/>
      <c r="S3093" s="40"/>
      <c r="T3093" s="40"/>
      <c r="U3093" s="40"/>
      <c r="V3093" s="40"/>
      <c r="W3093" s="40"/>
    </row>
    <row r="3094">
      <c r="F3094" s="30"/>
      <c r="G3094" s="30"/>
      <c r="H3094" s="30"/>
      <c r="I3094" s="30"/>
      <c r="J3094" s="30"/>
      <c r="K3094" s="30"/>
      <c r="L3094" s="30"/>
      <c r="M3094" s="32"/>
      <c r="N3094" s="33"/>
      <c r="O3094" s="58"/>
      <c r="R3094" s="40"/>
      <c r="S3094" s="40"/>
      <c r="T3094" s="40"/>
      <c r="U3094" s="40"/>
      <c r="V3094" s="40"/>
      <c r="W3094" s="40"/>
    </row>
    <row r="3095">
      <c r="F3095" s="30"/>
      <c r="G3095" s="30"/>
      <c r="H3095" s="30"/>
      <c r="I3095" s="30"/>
      <c r="J3095" s="30"/>
      <c r="K3095" s="30"/>
      <c r="L3095" s="30"/>
      <c r="M3095" s="32"/>
      <c r="N3095" s="33"/>
      <c r="O3095" s="33"/>
      <c r="R3095" s="40"/>
      <c r="S3095" s="40"/>
      <c r="T3095" s="40"/>
      <c r="U3095" s="40"/>
      <c r="V3095" s="40"/>
      <c r="W3095" s="40"/>
    </row>
    <row r="3096">
      <c r="F3096" s="30"/>
      <c r="G3096" s="30"/>
      <c r="H3096" s="30"/>
      <c r="I3096" s="30"/>
      <c r="J3096" s="30"/>
      <c r="K3096" s="30"/>
      <c r="L3096" s="30"/>
      <c r="M3096" s="32"/>
      <c r="N3096" s="33"/>
      <c r="O3096" s="33"/>
      <c r="R3096" s="40"/>
      <c r="S3096" s="40"/>
      <c r="T3096" s="40"/>
      <c r="U3096" s="40"/>
      <c r="V3096" s="40"/>
      <c r="W3096" s="40"/>
    </row>
    <row r="3097">
      <c r="F3097" s="30"/>
      <c r="G3097" s="30"/>
      <c r="H3097" s="30"/>
      <c r="I3097" s="30"/>
      <c r="J3097" s="30"/>
      <c r="K3097" s="30"/>
      <c r="L3097" s="30"/>
      <c r="M3097" s="32"/>
      <c r="N3097" s="33"/>
      <c r="O3097" s="33"/>
      <c r="R3097" s="40"/>
      <c r="S3097" s="40"/>
      <c r="T3097" s="40"/>
      <c r="U3097" s="40"/>
      <c r="V3097" s="40"/>
      <c r="W3097" s="40"/>
    </row>
    <row r="3098">
      <c r="F3098" s="30"/>
      <c r="G3098" s="30"/>
      <c r="H3098" s="30"/>
      <c r="I3098" s="30"/>
      <c r="J3098" s="30"/>
      <c r="K3098" s="30"/>
      <c r="L3098" s="30"/>
      <c r="M3098" s="32"/>
      <c r="N3098" s="33"/>
      <c r="O3098" s="33"/>
      <c r="R3098" s="40"/>
      <c r="S3098" s="40"/>
      <c r="T3098" s="40"/>
      <c r="U3098" s="40"/>
      <c r="V3098" s="40"/>
      <c r="W3098" s="40"/>
    </row>
    <row r="3099">
      <c r="F3099" s="30"/>
      <c r="G3099" s="30"/>
      <c r="H3099" s="30"/>
      <c r="I3099" s="30"/>
      <c r="J3099" s="30"/>
      <c r="K3099" s="30"/>
      <c r="L3099" s="30"/>
      <c r="M3099" s="32"/>
      <c r="N3099" s="33"/>
      <c r="O3099" s="33"/>
      <c r="R3099" s="40"/>
      <c r="S3099" s="40"/>
      <c r="T3099" s="40"/>
      <c r="U3099" s="40"/>
      <c r="V3099" s="40"/>
      <c r="W3099" s="40"/>
    </row>
    <row r="3100">
      <c r="F3100" s="30"/>
      <c r="G3100" s="30"/>
      <c r="H3100" s="30"/>
      <c r="I3100" s="30"/>
      <c r="J3100" s="30"/>
      <c r="K3100" s="30"/>
      <c r="L3100" s="30"/>
      <c r="M3100" s="32"/>
      <c r="N3100" s="33"/>
      <c r="O3100" s="33"/>
      <c r="R3100" s="40"/>
      <c r="S3100" s="40"/>
      <c r="T3100" s="40"/>
      <c r="U3100" s="40"/>
      <c r="V3100" s="40"/>
      <c r="W3100" s="40"/>
    </row>
    <row r="3101">
      <c r="F3101" s="30"/>
      <c r="G3101" s="30"/>
      <c r="H3101" s="30"/>
      <c r="I3101" s="30"/>
      <c r="J3101" s="30"/>
      <c r="K3101" s="30"/>
      <c r="L3101" s="30"/>
      <c r="M3101" s="32"/>
      <c r="N3101" s="33"/>
      <c r="O3101" s="33"/>
      <c r="R3101" s="40"/>
      <c r="S3101" s="40"/>
      <c r="T3101" s="40"/>
      <c r="U3101" s="40"/>
      <c r="V3101" s="40"/>
      <c r="W3101" s="40"/>
    </row>
    <row r="3102">
      <c r="F3102" s="30"/>
      <c r="G3102" s="30"/>
      <c r="H3102" s="30"/>
      <c r="I3102" s="30"/>
      <c r="J3102" s="30"/>
      <c r="K3102" s="30"/>
      <c r="L3102" s="30"/>
      <c r="M3102" s="32"/>
      <c r="N3102" s="33"/>
      <c r="O3102" s="33"/>
      <c r="R3102" s="40"/>
      <c r="S3102" s="40"/>
      <c r="T3102" s="40"/>
      <c r="U3102" s="40"/>
      <c r="V3102" s="40"/>
      <c r="W3102" s="40"/>
    </row>
    <row r="3103">
      <c r="F3103" s="30"/>
      <c r="G3103" s="30"/>
      <c r="H3103" s="30"/>
      <c r="I3103" s="30"/>
      <c r="J3103" s="30"/>
      <c r="K3103" s="30"/>
      <c r="L3103" s="30"/>
      <c r="M3103" s="32"/>
      <c r="N3103" s="33"/>
      <c r="O3103" s="33"/>
      <c r="R3103" s="40"/>
      <c r="S3103" s="40"/>
      <c r="T3103" s="40"/>
      <c r="U3103" s="40"/>
      <c r="V3103" s="40"/>
      <c r="W3103" s="40"/>
    </row>
    <row r="3104">
      <c r="F3104" s="30"/>
      <c r="G3104" s="30"/>
      <c r="H3104" s="30"/>
      <c r="I3104" s="30"/>
      <c r="J3104" s="30"/>
      <c r="K3104" s="30"/>
      <c r="L3104" s="30"/>
      <c r="M3104" s="32"/>
      <c r="N3104" s="33"/>
      <c r="O3104" s="33"/>
      <c r="R3104" s="40"/>
      <c r="S3104" s="40"/>
      <c r="T3104" s="40"/>
      <c r="U3104" s="40"/>
      <c r="V3104" s="40"/>
      <c r="W3104" s="40"/>
    </row>
    <row r="3105">
      <c r="F3105" s="30"/>
      <c r="G3105" s="30"/>
      <c r="H3105" s="30"/>
      <c r="I3105" s="30"/>
      <c r="J3105" s="30"/>
      <c r="K3105" s="30"/>
      <c r="L3105" s="30"/>
      <c r="M3105" s="32"/>
      <c r="N3105" s="33"/>
      <c r="O3105" s="33"/>
      <c r="R3105" s="40"/>
      <c r="S3105" s="40"/>
      <c r="T3105" s="40"/>
      <c r="U3105" s="40"/>
      <c r="V3105" s="40"/>
      <c r="W3105" s="40"/>
    </row>
    <row r="3106">
      <c r="F3106" s="30"/>
      <c r="G3106" s="30"/>
      <c r="H3106" s="30"/>
      <c r="I3106" s="30"/>
      <c r="J3106" s="30"/>
      <c r="K3106" s="30"/>
      <c r="L3106" s="30"/>
      <c r="M3106" s="32"/>
      <c r="N3106" s="33"/>
      <c r="O3106" s="33"/>
      <c r="R3106" s="40"/>
      <c r="S3106" s="40"/>
      <c r="T3106" s="40"/>
      <c r="U3106" s="40"/>
      <c r="V3106" s="40"/>
      <c r="W3106" s="40"/>
    </row>
    <row r="3107">
      <c r="F3107" s="30"/>
      <c r="G3107" s="30"/>
      <c r="H3107" s="30"/>
      <c r="I3107" s="30"/>
      <c r="J3107" s="30"/>
      <c r="K3107" s="30"/>
      <c r="L3107" s="30"/>
      <c r="M3107" s="32"/>
      <c r="N3107" s="33"/>
      <c r="O3107" s="33"/>
      <c r="R3107" s="40"/>
      <c r="S3107" s="40"/>
      <c r="T3107" s="40"/>
      <c r="U3107" s="40"/>
      <c r="V3107" s="40"/>
      <c r="W3107" s="40"/>
    </row>
    <row r="3108">
      <c r="F3108" s="30"/>
      <c r="G3108" s="30"/>
      <c r="H3108" s="30"/>
      <c r="I3108" s="30"/>
      <c r="J3108" s="30"/>
      <c r="K3108" s="30"/>
      <c r="L3108" s="30"/>
      <c r="M3108" s="32"/>
      <c r="N3108" s="33"/>
      <c r="O3108" s="33"/>
      <c r="R3108" s="40"/>
      <c r="S3108" s="40"/>
      <c r="T3108" s="40"/>
      <c r="U3108" s="40"/>
      <c r="V3108" s="40"/>
      <c r="W3108" s="40"/>
    </row>
    <row r="3109">
      <c r="F3109" s="30"/>
      <c r="G3109" s="30"/>
      <c r="H3109" s="30"/>
      <c r="I3109" s="30"/>
      <c r="J3109" s="30"/>
      <c r="K3109" s="30"/>
      <c r="L3109" s="30"/>
      <c r="M3109" s="32"/>
      <c r="N3109" s="33"/>
      <c r="O3109" s="33"/>
      <c r="R3109" s="40"/>
      <c r="S3109" s="40"/>
      <c r="T3109" s="40"/>
      <c r="U3109" s="40"/>
      <c r="V3109" s="40"/>
      <c r="W3109" s="40"/>
    </row>
    <row r="3110">
      <c r="F3110" s="30"/>
      <c r="G3110" s="30"/>
      <c r="H3110" s="30"/>
      <c r="I3110" s="30"/>
      <c r="J3110" s="30"/>
      <c r="K3110" s="30"/>
      <c r="L3110" s="30"/>
      <c r="M3110" s="32"/>
      <c r="N3110" s="33"/>
      <c r="O3110" s="64"/>
      <c r="R3110" s="40"/>
      <c r="S3110" s="40"/>
      <c r="T3110" s="40"/>
      <c r="U3110" s="40"/>
      <c r="V3110" s="40"/>
      <c r="W3110" s="40"/>
    </row>
    <row r="3111">
      <c r="F3111" s="30"/>
      <c r="G3111" s="30"/>
      <c r="H3111" s="30"/>
      <c r="I3111" s="30"/>
      <c r="J3111" s="30"/>
      <c r="K3111" s="30"/>
      <c r="L3111" s="30"/>
      <c r="M3111" s="32"/>
      <c r="N3111" s="33"/>
      <c r="O3111" s="64"/>
      <c r="R3111" s="40"/>
      <c r="S3111" s="40"/>
      <c r="T3111" s="40"/>
      <c r="U3111" s="40"/>
      <c r="V3111" s="40"/>
      <c r="W3111" s="40"/>
    </row>
    <row r="3112">
      <c r="F3112" s="30"/>
      <c r="G3112" s="30"/>
      <c r="H3112" s="30"/>
      <c r="I3112" s="30"/>
      <c r="J3112" s="30"/>
      <c r="K3112" s="30"/>
      <c r="L3112" s="30"/>
      <c r="M3112" s="32"/>
      <c r="N3112" s="33"/>
      <c r="O3112" s="64"/>
      <c r="R3112" s="40"/>
      <c r="S3112" s="40"/>
      <c r="T3112" s="40"/>
      <c r="U3112" s="40"/>
      <c r="V3112" s="40"/>
      <c r="W3112" s="40"/>
    </row>
    <row r="3113">
      <c r="F3113" s="30"/>
      <c r="G3113" s="30"/>
      <c r="H3113" s="30"/>
      <c r="I3113" s="30"/>
      <c r="J3113" s="30"/>
      <c r="K3113" s="30"/>
      <c r="L3113" s="30"/>
      <c r="M3113" s="32"/>
      <c r="N3113" s="33"/>
      <c r="O3113" s="33"/>
      <c r="R3113" s="40"/>
      <c r="S3113" s="40"/>
      <c r="T3113" s="40"/>
      <c r="U3113" s="40"/>
      <c r="V3113" s="40"/>
      <c r="W3113" s="40"/>
    </row>
    <row r="3114">
      <c r="F3114" s="30"/>
      <c r="G3114" s="30"/>
      <c r="H3114" s="30"/>
      <c r="I3114" s="30"/>
      <c r="J3114" s="30"/>
      <c r="K3114" s="30"/>
      <c r="L3114" s="30"/>
      <c r="M3114" s="32"/>
      <c r="N3114" s="33"/>
      <c r="O3114" s="33"/>
      <c r="R3114" s="40"/>
      <c r="S3114" s="40"/>
      <c r="T3114" s="40"/>
      <c r="U3114" s="40"/>
      <c r="V3114" s="40"/>
      <c r="W3114" s="40"/>
    </row>
    <row r="3115">
      <c r="F3115" s="30"/>
      <c r="G3115" s="30"/>
      <c r="H3115" s="30"/>
      <c r="I3115" s="30"/>
      <c r="J3115" s="30"/>
      <c r="K3115" s="30"/>
      <c r="L3115" s="30"/>
      <c r="M3115" s="32"/>
      <c r="N3115" s="33"/>
      <c r="O3115" s="33"/>
      <c r="R3115" s="40"/>
      <c r="S3115" s="40"/>
      <c r="T3115" s="40"/>
      <c r="U3115" s="40"/>
      <c r="V3115" s="40"/>
      <c r="W3115" s="40"/>
    </row>
    <row r="3116">
      <c r="F3116" s="30"/>
      <c r="G3116" s="30"/>
      <c r="H3116" s="30"/>
      <c r="I3116" s="30"/>
      <c r="J3116" s="30"/>
      <c r="K3116" s="30"/>
      <c r="L3116" s="30"/>
      <c r="M3116" s="32"/>
      <c r="N3116" s="33"/>
      <c r="O3116" s="33"/>
      <c r="R3116" s="40"/>
      <c r="S3116" s="40"/>
      <c r="T3116" s="40"/>
      <c r="U3116" s="40"/>
      <c r="V3116" s="40"/>
      <c r="W3116" s="40"/>
    </row>
    <row r="3117">
      <c r="F3117" s="30"/>
      <c r="G3117" s="30"/>
      <c r="H3117" s="30"/>
      <c r="I3117" s="30"/>
      <c r="J3117" s="30"/>
      <c r="K3117" s="30"/>
      <c r="L3117" s="30"/>
      <c r="M3117" s="32"/>
      <c r="N3117" s="33"/>
      <c r="O3117" s="33"/>
      <c r="R3117" s="40"/>
      <c r="S3117" s="40"/>
      <c r="T3117" s="40"/>
      <c r="U3117" s="40"/>
      <c r="V3117" s="40"/>
      <c r="W3117" s="40"/>
    </row>
    <row r="3118">
      <c r="F3118" s="30"/>
      <c r="G3118" s="30"/>
      <c r="H3118" s="30"/>
      <c r="I3118" s="30"/>
      <c r="J3118" s="30"/>
      <c r="K3118" s="30"/>
      <c r="L3118" s="30"/>
      <c r="M3118" s="32"/>
      <c r="N3118" s="33"/>
      <c r="O3118" s="33"/>
      <c r="R3118" s="40"/>
      <c r="S3118" s="40"/>
      <c r="T3118" s="40"/>
      <c r="U3118" s="40"/>
      <c r="V3118" s="40"/>
      <c r="W3118" s="40"/>
    </row>
    <row r="3119">
      <c r="F3119" s="30"/>
      <c r="G3119" s="30"/>
      <c r="H3119" s="30"/>
      <c r="I3119" s="30"/>
      <c r="J3119" s="30"/>
      <c r="K3119" s="30"/>
      <c r="L3119" s="30"/>
      <c r="M3119" s="32"/>
      <c r="N3119" s="33"/>
      <c r="O3119" s="33"/>
      <c r="R3119" s="40"/>
      <c r="S3119" s="40"/>
      <c r="T3119" s="40"/>
      <c r="U3119" s="40"/>
      <c r="V3119" s="40"/>
      <c r="W3119" s="40"/>
    </row>
    <row r="3120">
      <c r="F3120" s="30"/>
      <c r="G3120" s="30"/>
      <c r="H3120" s="30"/>
      <c r="I3120" s="30"/>
      <c r="J3120" s="30"/>
      <c r="K3120" s="30"/>
      <c r="L3120" s="30"/>
      <c r="M3120" s="32"/>
      <c r="N3120" s="33"/>
      <c r="O3120" s="33"/>
      <c r="R3120" s="40"/>
      <c r="S3120" s="40"/>
      <c r="T3120" s="40"/>
      <c r="U3120" s="40"/>
      <c r="V3120" s="40"/>
      <c r="W3120" s="40"/>
    </row>
    <row r="3121">
      <c r="F3121" s="30"/>
      <c r="G3121" s="30"/>
      <c r="H3121" s="30"/>
      <c r="I3121" s="30"/>
      <c r="J3121" s="30"/>
      <c r="K3121" s="30"/>
      <c r="L3121" s="30"/>
      <c r="M3121" s="32"/>
      <c r="N3121" s="33"/>
      <c r="O3121" s="33"/>
      <c r="R3121" s="40"/>
      <c r="S3121" s="40"/>
      <c r="T3121" s="40"/>
      <c r="U3121" s="40"/>
      <c r="V3121" s="40"/>
      <c r="W3121" s="40"/>
    </row>
    <row r="3122">
      <c r="F3122" s="30"/>
      <c r="G3122" s="30"/>
      <c r="H3122" s="30"/>
      <c r="I3122" s="30"/>
      <c r="J3122" s="30"/>
      <c r="K3122" s="30"/>
      <c r="L3122" s="30"/>
      <c r="M3122" s="32"/>
      <c r="N3122" s="33"/>
      <c r="O3122" s="64"/>
      <c r="R3122" s="40"/>
      <c r="S3122" s="40"/>
      <c r="T3122" s="40"/>
      <c r="U3122" s="40"/>
      <c r="V3122" s="40"/>
      <c r="W3122" s="40"/>
    </row>
    <row r="3123">
      <c r="F3123" s="30"/>
      <c r="G3123" s="30"/>
      <c r="H3123" s="30"/>
      <c r="I3123" s="30"/>
      <c r="J3123" s="30"/>
      <c r="K3123" s="30"/>
      <c r="L3123" s="30"/>
      <c r="M3123" s="32"/>
      <c r="N3123" s="33"/>
      <c r="O3123" s="33"/>
      <c r="R3123" s="40"/>
      <c r="S3123" s="40"/>
      <c r="T3123" s="40"/>
      <c r="U3123" s="40"/>
      <c r="V3123" s="40"/>
      <c r="W3123" s="40"/>
    </row>
    <row r="3124">
      <c r="F3124" s="30"/>
      <c r="G3124" s="30"/>
      <c r="H3124" s="30"/>
      <c r="I3124" s="30"/>
      <c r="J3124" s="30"/>
      <c r="K3124" s="30"/>
      <c r="L3124" s="30"/>
      <c r="M3124" s="32"/>
      <c r="N3124" s="33"/>
      <c r="O3124" s="33"/>
      <c r="R3124" s="40"/>
      <c r="S3124" s="40"/>
      <c r="T3124" s="40"/>
      <c r="U3124" s="40"/>
      <c r="V3124" s="40"/>
      <c r="W3124" s="40"/>
    </row>
    <row r="3125">
      <c r="F3125" s="30"/>
      <c r="G3125" s="30"/>
      <c r="H3125" s="30"/>
      <c r="I3125" s="30"/>
      <c r="J3125" s="30"/>
      <c r="K3125" s="30"/>
      <c r="L3125" s="30"/>
      <c r="M3125" s="32"/>
      <c r="N3125" s="33"/>
      <c r="O3125" s="33"/>
      <c r="R3125" s="40"/>
      <c r="S3125" s="40"/>
      <c r="T3125" s="40"/>
      <c r="U3125" s="40"/>
      <c r="V3125" s="40"/>
      <c r="W3125" s="40"/>
    </row>
    <row r="3126">
      <c r="F3126" s="30"/>
      <c r="G3126" s="30"/>
      <c r="H3126" s="30"/>
      <c r="I3126" s="30"/>
      <c r="J3126" s="30"/>
      <c r="K3126" s="30"/>
      <c r="L3126" s="30"/>
      <c r="M3126" s="32"/>
      <c r="N3126" s="33"/>
      <c r="O3126" s="33"/>
      <c r="R3126" s="40"/>
      <c r="S3126" s="40"/>
      <c r="T3126" s="40"/>
      <c r="U3126" s="40"/>
      <c r="V3126" s="40"/>
      <c r="W3126" s="40"/>
    </row>
    <row r="3127">
      <c r="F3127" s="30"/>
      <c r="G3127" s="30"/>
      <c r="H3127" s="30"/>
      <c r="I3127" s="30"/>
      <c r="J3127" s="30"/>
      <c r="K3127" s="30"/>
      <c r="L3127" s="30"/>
      <c r="M3127" s="32"/>
      <c r="N3127" s="33"/>
      <c r="O3127" s="33"/>
      <c r="R3127" s="40"/>
      <c r="S3127" s="40"/>
      <c r="T3127" s="40"/>
      <c r="U3127" s="40"/>
      <c r="V3127" s="40"/>
      <c r="W3127" s="40"/>
    </row>
    <row r="3128">
      <c r="F3128" s="30"/>
      <c r="G3128" s="30"/>
      <c r="H3128" s="30"/>
      <c r="I3128" s="30"/>
      <c r="J3128" s="30"/>
      <c r="K3128" s="30"/>
      <c r="L3128" s="30"/>
      <c r="M3128" s="32"/>
      <c r="N3128" s="33"/>
      <c r="O3128" s="33"/>
      <c r="R3128" s="40"/>
      <c r="S3128" s="40"/>
      <c r="T3128" s="40"/>
      <c r="U3128" s="40"/>
      <c r="V3128" s="40"/>
      <c r="W3128" s="40"/>
    </row>
    <row r="3129">
      <c r="F3129" s="30"/>
      <c r="G3129" s="30"/>
      <c r="H3129" s="30"/>
      <c r="I3129" s="30"/>
      <c r="J3129" s="30"/>
      <c r="K3129" s="30"/>
      <c r="L3129" s="30"/>
      <c r="M3129" s="32"/>
      <c r="N3129" s="33"/>
      <c r="O3129" s="33"/>
      <c r="R3129" s="40"/>
      <c r="S3129" s="40"/>
      <c r="T3129" s="40"/>
      <c r="U3129" s="40"/>
      <c r="V3129" s="40"/>
      <c r="W3129" s="40"/>
    </row>
    <row r="3130">
      <c r="F3130" s="30"/>
      <c r="G3130" s="30"/>
      <c r="H3130" s="30"/>
      <c r="I3130" s="30"/>
      <c r="J3130" s="30"/>
      <c r="K3130" s="30"/>
      <c r="L3130" s="30"/>
      <c r="M3130" s="32"/>
      <c r="N3130" s="33"/>
      <c r="O3130" s="33"/>
      <c r="R3130" s="40"/>
      <c r="S3130" s="40"/>
      <c r="T3130" s="40"/>
      <c r="U3130" s="40"/>
      <c r="V3130" s="40"/>
      <c r="W3130" s="40"/>
    </row>
    <row r="3131">
      <c r="F3131" s="30"/>
      <c r="G3131" s="30"/>
      <c r="H3131" s="30"/>
      <c r="I3131" s="30"/>
      <c r="J3131" s="30"/>
      <c r="K3131" s="30"/>
      <c r="L3131" s="30"/>
      <c r="M3131" s="32"/>
      <c r="N3131" s="33"/>
      <c r="O3131" s="33"/>
      <c r="R3131" s="40"/>
      <c r="S3131" s="40"/>
      <c r="T3131" s="40"/>
      <c r="U3131" s="40"/>
      <c r="V3131" s="40"/>
      <c r="W3131" s="40"/>
    </row>
    <row r="3132">
      <c r="F3132" s="30"/>
      <c r="G3132" s="30"/>
      <c r="H3132" s="30"/>
      <c r="I3132" s="30"/>
      <c r="J3132" s="30"/>
      <c r="K3132" s="30"/>
      <c r="L3132" s="30"/>
      <c r="M3132" s="32"/>
      <c r="N3132" s="33"/>
      <c r="O3132" s="33"/>
      <c r="R3132" s="40"/>
      <c r="S3132" s="40"/>
      <c r="T3132" s="40"/>
      <c r="U3132" s="40"/>
      <c r="V3132" s="40"/>
      <c r="W3132" s="40"/>
    </row>
    <row r="3133">
      <c r="F3133" s="30"/>
      <c r="G3133" s="30"/>
      <c r="H3133" s="30"/>
      <c r="I3133" s="30"/>
      <c r="J3133" s="30"/>
      <c r="K3133" s="30"/>
      <c r="L3133" s="30"/>
      <c r="M3133" s="32"/>
      <c r="N3133" s="33"/>
      <c r="O3133" s="64"/>
      <c r="R3133" s="40"/>
      <c r="S3133" s="40"/>
      <c r="T3133" s="40"/>
      <c r="U3133" s="40"/>
      <c r="V3133" s="40"/>
      <c r="W3133" s="40"/>
    </row>
    <row r="3134">
      <c r="F3134" s="30"/>
      <c r="G3134" s="30"/>
      <c r="H3134" s="30"/>
      <c r="I3134" s="30"/>
      <c r="J3134" s="30"/>
      <c r="K3134" s="30"/>
      <c r="L3134" s="30"/>
      <c r="M3134" s="32"/>
      <c r="N3134" s="33"/>
      <c r="O3134" s="33"/>
      <c r="R3134" s="40"/>
      <c r="S3134" s="40"/>
      <c r="T3134" s="40"/>
      <c r="U3134" s="40"/>
      <c r="V3134" s="40"/>
      <c r="W3134" s="40"/>
    </row>
    <row r="3135">
      <c r="F3135" s="30"/>
      <c r="G3135" s="30"/>
      <c r="H3135" s="30"/>
      <c r="I3135" s="30"/>
      <c r="J3135" s="30"/>
      <c r="K3135" s="30"/>
      <c r="L3135" s="30"/>
      <c r="M3135" s="32"/>
      <c r="N3135" s="33"/>
      <c r="O3135" s="58"/>
      <c r="R3135" s="40"/>
      <c r="S3135" s="40"/>
      <c r="T3135" s="40"/>
      <c r="U3135" s="40"/>
      <c r="V3135" s="40"/>
      <c r="W3135" s="40"/>
    </row>
    <row r="3136">
      <c r="F3136" s="30"/>
      <c r="G3136" s="30"/>
      <c r="H3136" s="30"/>
      <c r="I3136" s="30"/>
      <c r="J3136" s="30"/>
      <c r="K3136" s="30"/>
      <c r="L3136" s="30"/>
      <c r="M3136" s="32"/>
      <c r="N3136" s="33"/>
      <c r="O3136" s="33"/>
      <c r="R3136" s="40"/>
      <c r="S3136" s="40"/>
      <c r="T3136" s="40"/>
      <c r="U3136" s="40"/>
      <c r="V3136" s="40"/>
      <c r="W3136" s="40"/>
    </row>
    <row r="3137">
      <c r="F3137" s="30"/>
      <c r="G3137" s="30"/>
      <c r="H3137" s="30"/>
      <c r="I3137" s="30"/>
      <c r="J3137" s="30"/>
      <c r="K3137" s="30"/>
      <c r="L3137" s="30"/>
      <c r="M3137" s="32"/>
      <c r="N3137" s="33"/>
      <c r="O3137" s="58"/>
      <c r="R3137" s="40"/>
      <c r="S3137" s="40"/>
      <c r="T3137" s="40"/>
      <c r="U3137" s="40"/>
      <c r="V3137" s="40"/>
      <c r="W3137" s="40"/>
    </row>
    <row r="3138">
      <c r="F3138" s="30"/>
      <c r="G3138" s="30"/>
      <c r="H3138" s="30"/>
      <c r="I3138" s="30"/>
      <c r="J3138" s="30"/>
      <c r="K3138" s="30"/>
      <c r="L3138" s="30"/>
      <c r="M3138" s="32"/>
      <c r="N3138" s="33"/>
      <c r="O3138" s="33"/>
      <c r="R3138" s="40"/>
      <c r="S3138" s="40"/>
      <c r="T3138" s="40"/>
      <c r="U3138" s="40"/>
      <c r="V3138" s="40"/>
      <c r="W3138" s="40"/>
    </row>
    <row r="3139">
      <c r="F3139" s="30"/>
      <c r="G3139" s="30"/>
      <c r="H3139" s="30"/>
      <c r="I3139" s="30"/>
      <c r="J3139" s="30"/>
      <c r="K3139" s="30"/>
      <c r="L3139" s="30"/>
      <c r="M3139" s="32"/>
      <c r="N3139" s="33"/>
      <c r="O3139" s="64"/>
      <c r="R3139" s="40"/>
      <c r="S3139" s="40"/>
      <c r="T3139" s="40"/>
      <c r="U3139" s="40"/>
      <c r="V3139" s="40"/>
      <c r="W3139" s="40"/>
    </row>
    <row r="3140">
      <c r="F3140" s="30"/>
      <c r="G3140" s="30"/>
      <c r="H3140" s="30"/>
      <c r="I3140" s="30"/>
      <c r="J3140" s="30"/>
      <c r="K3140" s="30"/>
      <c r="L3140" s="30"/>
      <c r="M3140" s="32"/>
      <c r="N3140" s="33"/>
      <c r="O3140" s="33"/>
      <c r="R3140" s="40"/>
      <c r="S3140" s="40"/>
      <c r="T3140" s="40"/>
      <c r="U3140" s="40"/>
      <c r="V3140" s="40"/>
      <c r="W3140" s="40"/>
    </row>
    <row r="3141">
      <c r="F3141" s="30"/>
      <c r="G3141" s="30"/>
      <c r="H3141" s="30"/>
      <c r="I3141" s="30"/>
      <c r="J3141" s="30"/>
      <c r="K3141" s="30"/>
      <c r="L3141" s="30"/>
      <c r="M3141" s="32"/>
      <c r="N3141" s="33"/>
      <c r="O3141" s="33"/>
      <c r="R3141" s="40"/>
      <c r="S3141" s="40"/>
      <c r="T3141" s="40"/>
      <c r="U3141" s="40"/>
      <c r="V3141" s="40"/>
      <c r="W3141" s="40"/>
    </row>
    <row r="3142">
      <c r="F3142" s="30"/>
      <c r="G3142" s="30"/>
      <c r="H3142" s="30"/>
      <c r="I3142" s="30"/>
      <c r="J3142" s="30"/>
      <c r="K3142" s="30"/>
      <c r="L3142" s="30"/>
      <c r="M3142" s="32"/>
      <c r="N3142" s="33"/>
      <c r="O3142" s="33"/>
      <c r="R3142" s="40"/>
      <c r="S3142" s="40"/>
      <c r="T3142" s="40"/>
      <c r="U3142" s="40"/>
      <c r="V3142" s="40"/>
      <c r="W3142" s="40"/>
    </row>
    <row r="3143">
      <c r="F3143" s="30"/>
      <c r="G3143" s="30"/>
      <c r="H3143" s="30"/>
      <c r="I3143" s="30"/>
      <c r="J3143" s="30"/>
      <c r="K3143" s="30"/>
      <c r="L3143" s="30"/>
      <c r="M3143" s="32"/>
      <c r="N3143" s="33"/>
      <c r="O3143" s="64"/>
      <c r="R3143" s="40"/>
      <c r="S3143" s="40"/>
      <c r="T3143" s="40"/>
      <c r="U3143" s="40"/>
      <c r="V3143" s="40"/>
      <c r="W3143" s="40"/>
    </row>
    <row r="3144">
      <c r="F3144" s="30"/>
      <c r="G3144" s="30"/>
      <c r="H3144" s="30"/>
      <c r="I3144" s="30"/>
      <c r="J3144" s="30"/>
      <c r="K3144" s="30"/>
      <c r="L3144" s="30"/>
      <c r="M3144" s="32"/>
      <c r="N3144" s="33"/>
      <c r="O3144" s="33"/>
      <c r="R3144" s="40"/>
      <c r="S3144" s="40"/>
      <c r="T3144" s="40"/>
      <c r="U3144" s="40"/>
      <c r="V3144" s="40"/>
      <c r="W3144" s="40"/>
    </row>
    <row r="3145">
      <c r="F3145" s="30"/>
      <c r="G3145" s="30"/>
      <c r="H3145" s="30"/>
      <c r="I3145" s="30"/>
      <c r="J3145" s="30"/>
      <c r="K3145" s="30"/>
      <c r="L3145" s="30"/>
      <c r="M3145" s="32"/>
      <c r="N3145" s="33"/>
      <c r="O3145" s="33"/>
      <c r="R3145" s="40"/>
      <c r="S3145" s="40"/>
      <c r="T3145" s="40"/>
      <c r="U3145" s="40"/>
      <c r="V3145" s="40"/>
      <c r="W3145" s="40"/>
    </row>
    <row r="3146">
      <c r="F3146" s="30"/>
      <c r="G3146" s="30"/>
      <c r="H3146" s="30"/>
      <c r="I3146" s="30"/>
      <c r="J3146" s="30"/>
      <c r="K3146" s="30"/>
      <c r="L3146" s="30"/>
      <c r="M3146" s="32"/>
      <c r="N3146" s="33"/>
      <c r="O3146" s="33"/>
      <c r="R3146" s="40"/>
      <c r="S3146" s="40"/>
      <c r="T3146" s="40"/>
      <c r="U3146" s="40"/>
      <c r="V3146" s="40"/>
      <c r="W3146" s="40"/>
    </row>
    <row r="3147">
      <c r="F3147" s="30"/>
      <c r="G3147" s="30"/>
      <c r="H3147" s="30"/>
      <c r="I3147" s="30"/>
      <c r="J3147" s="30"/>
      <c r="K3147" s="30"/>
      <c r="L3147" s="30"/>
      <c r="M3147" s="32"/>
      <c r="N3147" s="33"/>
      <c r="O3147" s="33"/>
      <c r="R3147" s="40"/>
      <c r="S3147" s="40"/>
      <c r="T3147" s="40"/>
      <c r="U3147" s="40"/>
      <c r="V3147" s="40"/>
      <c r="W3147" s="40"/>
    </row>
    <row r="3148">
      <c r="F3148" s="30"/>
      <c r="G3148" s="30"/>
      <c r="H3148" s="30"/>
      <c r="I3148" s="30"/>
      <c r="J3148" s="30"/>
      <c r="K3148" s="30"/>
      <c r="L3148" s="30"/>
      <c r="M3148" s="32"/>
      <c r="N3148" s="33"/>
      <c r="O3148" s="33"/>
      <c r="R3148" s="40"/>
      <c r="S3148" s="40"/>
      <c r="T3148" s="40"/>
      <c r="U3148" s="40"/>
      <c r="V3148" s="40"/>
      <c r="W3148" s="40"/>
    </row>
    <row r="3149">
      <c r="F3149" s="30"/>
      <c r="G3149" s="30"/>
      <c r="H3149" s="30"/>
      <c r="I3149" s="30"/>
      <c r="J3149" s="30"/>
      <c r="K3149" s="30"/>
      <c r="L3149" s="30"/>
      <c r="M3149" s="32"/>
      <c r="N3149" s="33"/>
      <c r="O3149" s="33"/>
      <c r="R3149" s="40"/>
      <c r="S3149" s="40"/>
      <c r="T3149" s="40"/>
      <c r="U3149" s="40"/>
      <c r="V3149" s="40"/>
      <c r="W3149" s="40"/>
    </row>
    <row r="3150">
      <c r="F3150" s="30"/>
      <c r="G3150" s="30"/>
      <c r="H3150" s="30"/>
      <c r="I3150" s="30"/>
      <c r="J3150" s="30"/>
      <c r="K3150" s="30"/>
      <c r="L3150" s="30"/>
      <c r="M3150" s="32"/>
      <c r="N3150" s="33"/>
      <c r="O3150" s="33"/>
      <c r="R3150" s="40"/>
      <c r="S3150" s="40"/>
      <c r="T3150" s="40"/>
      <c r="U3150" s="40"/>
      <c r="V3150" s="40"/>
      <c r="W3150" s="40"/>
    </row>
    <row r="3151">
      <c r="F3151" s="30"/>
      <c r="G3151" s="30"/>
      <c r="H3151" s="30"/>
      <c r="I3151" s="30"/>
      <c r="J3151" s="30"/>
      <c r="K3151" s="30"/>
      <c r="L3151" s="30"/>
      <c r="M3151" s="32"/>
      <c r="N3151" s="33"/>
      <c r="O3151" s="33"/>
      <c r="R3151" s="40"/>
      <c r="S3151" s="40"/>
      <c r="T3151" s="40"/>
      <c r="U3151" s="40"/>
      <c r="V3151" s="40"/>
      <c r="W3151" s="40"/>
    </row>
    <row r="3152">
      <c r="F3152" s="30"/>
      <c r="G3152" s="30"/>
      <c r="H3152" s="30"/>
      <c r="I3152" s="30"/>
      <c r="J3152" s="30"/>
      <c r="K3152" s="30"/>
      <c r="L3152" s="30"/>
      <c r="M3152" s="32"/>
      <c r="N3152" s="33"/>
      <c r="O3152" s="33"/>
      <c r="R3152" s="40"/>
      <c r="S3152" s="40"/>
      <c r="T3152" s="40"/>
      <c r="U3152" s="40"/>
      <c r="V3152" s="40"/>
      <c r="W3152" s="40"/>
    </row>
    <row r="3153">
      <c r="F3153" s="30"/>
      <c r="G3153" s="30"/>
      <c r="H3153" s="30"/>
      <c r="I3153" s="30"/>
      <c r="J3153" s="30"/>
      <c r="K3153" s="30"/>
      <c r="L3153" s="30"/>
      <c r="M3153" s="32"/>
      <c r="N3153" s="33"/>
      <c r="O3153" s="64"/>
      <c r="R3153" s="40"/>
      <c r="S3153" s="40"/>
      <c r="T3153" s="40"/>
      <c r="U3153" s="40"/>
      <c r="V3153" s="40"/>
      <c r="W3153" s="40"/>
    </row>
    <row r="3154">
      <c r="F3154" s="30"/>
      <c r="G3154" s="30"/>
      <c r="H3154" s="30"/>
      <c r="I3154" s="30"/>
      <c r="J3154" s="30"/>
      <c r="K3154" s="30"/>
      <c r="L3154" s="30"/>
      <c r="M3154" s="32"/>
      <c r="N3154" s="33"/>
      <c r="O3154" s="33"/>
      <c r="R3154" s="40"/>
      <c r="S3154" s="40"/>
      <c r="T3154" s="40"/>
      <c r="U3154" s="40"/>
      <c r="V3154" s="40"/>
      <c r="W3154" s="40"/>
    </row>
    <row r="3155">
      <c r="F3155" s="30"/>
      <c r="G3155" s="30"/>
      <c r="H3155" s="30"/>
      <c r="I3155" s="30"/>
      <c r="J3155" s="30"/>
      <c r="K3155" s="30"/>
      <c r="L3155" s="30"/>
      <c r="M3155" s="32"/>
      <c r="N3155" s="33"/>
      <c r="O3155" s="33"/>
      <c r="R3155" s="40"/>
      <c r="S3155" s="40"/>
      <c r="T3155" s="40"/>
      <c r="U3155" s="40"/>
      <c r="V3155" s="40"/>
      <c r="W3155" s="40"/>
    </row>
    <row r="3156">
      <c r="F3156" s="30"/>
      <c r="G3156" s="30"/>
      <c r="H3156" s="30"/>
      <c r="I3156" s="30"/>
      <c r="J3156" s="30"/>
      <c r="K3156" s="30"/>
      <c r="L3156" s="30"/>
      <c r="M3156" s="32"/>
      <c r="N3156" s="33"/>
      <c r="O3156" s="33"/>
      <c r="R3156" s="40"/>
      <c r="S3156" s="40"/>
      <c r="T3156" s="40"/>
      <c r="U3156" s="40"/>
      <c r="V3156" s="40"/>
      <c r="W3156" s="40"/>
    </row>
    <row r="3157">
      <c r="F3157" s="30"/>
      <c r="G3157" s="30"/>
      <c r="H3157" s="30"/>
      <c r="I3157" s="30"/>
      <c r="J3157" s="30"/>
      <c r="K3157" s="30"/>
      <c r="L3157" s="30"/>
      <c r="M3157" s="32"/>
      <c r="N3157" s="33"/>
      <c r="O3157" s="33"/>
      <c r="R3157" s="40"/>
      <c r="S3157" s="40"/>
      <c r="T3157" s="40"/>
      <c r="U3157" s="40"/>
      <c r="V3157" s="40"/>
      <c r="W3157" s="40"/>
    </row>
    <row r="3158">
      <c r="F3158" s="30"/>
      <c r="G3158" s="30"/>
      <c r="H3158" s="30"/>
      <c r="I3158" s="30"/>
      <c r="J3158" s="30"/>
      <c r="K3158" s="30"/>
      <c r="L3158" s="30"/>
      <c r="M3158" s="32"/>
      <c r="N3158" s="33"/>
      <c r="O3158" s="33"/>
      <c r="R3158" s="40"/>
      <c r="S3158" s="40"/>
      <c r="T3158" s="40"/>
      <c r="U3158" s="40"/>
      <c r="V3158" s="40"/>
      <c r="W3158" s="40"/>
    </row>
    <row r="3159">
      <c r="F3159" s="30"/>
      <c r="G3159" s="30"/>
      <c r="H3159" s="30"/>
      <c r="I3159" s="30"/>
      <c r="J3159" s="30"/>
      <c r="K3159" s="30"/>
      <c r="L3159" s="30"/>
      <c r="M3159" s="32"/>
      <c r="N3159" s="33"/>
      <c r="O3159" s="58"/>
      <c r="R3159" s="40"/>
      <c r="S3159" s="40"/>
      <c r="T3159" s="40"/>
      <c r="U3159" s="40"/>
      <c r="V3159" s="40"/>
      <c r="W3159" s="40"/>
    </row>
    <row r="3160">
      <c r="F3160" s="30"/>
      <c r="G3160" s="30"/>
      <c r="H3160" s="30"/>
      <c r="I3160" s="30"/>
      <c r="J3160" s="30"/>
      <c r="K3160" s="30"/>
      <c r="L3160" s="30"/>
      <c r="M3160" s="32"/>
      <c r="N3160" s="33"/>
      <c r="O3160" s="33"/>
      <c r="R3160" s="40"/>
      <c r="S3160" s="40"/>
      <c r="T3160" s="40"/>
      <c r="U3160" s="40"/>
      <c r="V3160" s="40"/>
      <c r="W3160" s="40"/>
    </row>
    <row r="3161">
      <c r="F3161" s="30"/>
      <c r="G3161" s="30"/>
      <c r="H3161" s="30"/>
      <c r="I3161" s="30"/>
      <c r="J3161" s="30"/>
      <c r="K3161" s="30"/>
      <c r="L3161" s="30"/>
      <c r="M3161" s="32"/>
      <c r="N3161" s="33"/>
      <c r="O3161" s="64"/>
      <c r="R3161" s="40"/>
      <c r="S3161" s="40"/>
      <c r="T3161" s="40"/>
      <c r="U3161" s="40"/>
      <c r="V3161" s="40"/>
      <c r="W3161" s="40"/>
    </row>
    <row r="3162">
      <c r="F3162" s="30"/>
      <c r="G3162" s="30"/>
      <c r="H3162" s="30"/>
      <c r="I3162" s="30"/>
      <c r="J3162" s="30"/>
      <c r="K3162" s="30"/>
      <c r="L3162" s="30"/>
      <c r="M3162" s="32"/>
      <c r="N3162" s="33"/>
      <c r="O3162" s="33"/>
      <c r="R3162" s="40"/>
      <c r="S3162" s="40"/>
      <c r="T3162" s="40"/>
      <c r="U3162" s="40"/>
      <c r="V3162" s="40"/>
      <c r="W3162" s="40"/>
    </row>
    <row r="3163">
      <c r="F3163" s="30"/>
      <c r="G3163" s="30"/>
      <c r="H3163" s="30"/>
      <c r="I3163" s="30"/>
      <c r="J3163" s="30"/>
      <c r="K3163" s="30"/>
      <c r="L3163" s="30"/>
      <c r="M3163" s="32"/>
      <c r="N3163" s="33"/>
      <c r="O3163" s="58"/>
      <c r="R3163" s="40"/>
      <c r="S3163" s="40"/>
      <c r="T3163" s="40"/>
      <c r="U3163" s="40"/>
      <c r="V3163" s="40"/>
      <c r="W3163" s="40"/>
    </row>
    <row r="3164">
      <c r="F3164" s="30"/>
      <c r="G3164" s="30"/>
      <c r="H3164" s="30"/>
      <c r="I3164" s="30"/>
      <c r="J3164" s="30"/>
      <c r="K3164" s="30"/>
      <c r="L3164" s="30"/>
      <c r="M3164" s="32"/>
      <c r="N3164" s="33"/>
      <c r="O3164" s="33"/>
      <c r="R3164" s="40"/>
      <c r="S3164" s="40"/>
      <c r="T3164" s="40"/>
      <c r="U3164" s="40"/>
      <c r="V3164" s="40"/>
      <c r="W3164" s="40"/>
    </row>
    <row r="3165">
      <c r="F3165" s="30"/>
      <c r="G3165" s="30"/>
      <c r="H3165" s="30"/>
      <c r="I3165" s="30"/>
      <c r="J3165" s="30"/>
      <c r="K3165" s="30"/>
      <c r="L3165" s="30"/>
      <c r="M3165" s="32"/>
      <c r="N3165" s="33"/>
      <c r="O3165" s="33"/>
      <c r="R3165" s="40"/>
      <c r="S3165" s="40"/>
      <c r="T3165" s="40"/>
      <c r="U3165" s="40"/>
      <c r="V3165" s="40"/>
      <c r="W3165" s="40"/>
    </row>
    <row r="3166">
      <c r="F3166" s="30"/>
      <c r="G3166" s="30"/>
      <c r="H3166" s="30"/>
      <c r="I3166" s="30"/>
      <c r="J3166" s="30"/>
      <c r="K3166" s="30"/>
      <c r="L3166" s="30"/>
      <c r="M3166" s="32"/>
      <c r="N3166" s="33"/>
      <c r="O3166" s="33"/>
      <c r="R3166" s="40"/>
      <c r="S3166" s="40"/>
      <c r="T3166" s="40"/>
      <c r="U3166" s="40"/>
      <c r="V3166" s="40"/>
      <c r="W3166" s="40"/>
    </row>
    <row r="3167">
      <c r="F3167" s="30"/>
      <c r="G3167" s="30"/>
      <c r="H3167" s="30"/>
      <c r="I3167" s="30"/>
      <c r="J3167" s="30"/>
      <c r="K3167" s="30"/>
      <c r="L3167" s="30"/>
      <c r="M3167" s="32"/>
      <c r="N3167" s="33"/>
      <c r="O3167" s="33"/>
      <c r="R3167" s="40"/>
      <c r="S3167" s="40"/>
      <c r="T3167" s="40"/>
      <c r="U3167" s="40"/>
      <c r="V3167" s="40"/>
      <c r="W3167" s="40"/>
    </row>
    <row r="3168">
      <c r="F3168" s="30"/>
      <c r="G3168" s="30"/>
      <c r="H3168" s="30"/>
      <c r="I3168" s="30"/>
      <c r="J3168" s="30"/>
      <c r="K3168" s="30"/>
      <c r="L3168" s="30"/>
      <c r="M3168" s="32"/>
      <c r="N3168" s="33"/>
      <c r="O3168" s="64"/>
      <c r="R3168" s="40"/>
      <c r="S3168" s="40"/>
      <c r="T3168" s="40"/>
      <c r="U3168" s="40"/>
      <c r="V3168" s="40"/>
      <c r="W3168" s="40"/>
    </row>
    <row r="3169">
      <c r="F3169" s="30"/>
      <c r="G3169" s="30"/>
      <c r="H3169" s="30"/>
      <c r="I3169" s="30"/>
      <c r="J3169" s="30"/>
      <c r="K3169" s="30"/>
      <c r="L3169" s="30"/>
      <c r="M3169" s="32"/>
      <c r="N3169" s="33"/>
      <c r="O3169" s="64"/>
      <c r="R3169" s="40"/>
      <c r="S3169" s="40"/>
      <c r="T3169" s="40"/>
      <c r="U3169" s="40"/>
      <c r="V3169" s="40"/>
      <c r="W3169" s="40"/>
    </row>
    <row r="3170">
      <c r="F3170" s="30"/>
      <c r="G3170" s="30"/>
      <c r="H3170" s="30"/>
      <c r="I3170" s="30"/>
      <c r="J3170" s="30"/>
      <c r="K3170" s="30"/>
      <c r="L3170" s="30"/>
      <c r="M3170" s="32"/>
      <c r="N3170" s="33"/>
      <c r="O3170" s="33"/>
      <c r="R3170" s="40"/>
      <c r="S3170" s="40"/>
      <c r="T3170" s="40"/>
      <c r="U3170" s="40"/>
      <c r="V3170" s="40"/>
      <c r="W3170" s="40"/>
    </row>
    <row r="3171">
      <c r="F3171" s="30"/>
      <c r="G3171" s="30"/>
      <c r="H3171" s="30"/>
      <c r="I3171" s="30"/>
      <c r="J3171" s="30"/>
      <c r="K3171" s="30"/>
      <c r="L3171" s="30"/>
      <c r="M3171" s="32"/>
      <c r="N3171" s="33"/>
      <c r="O3171" s="33"/>
      <c r="R3171" s="40"/>
      <c r="S3171" s="40"/>
      <c r="T3171" s="40"/>
      <c r="U3171" s="40"/>
      <c r="V3171" s="40"/>
      <c r="W3171" s="40"/>
    </row>
    <row r="3172">
      <c r="F3172" s="30"/>
      <c r="G3172" s="30"/>
      <c r="H3172" s="30"/>
      <c r="I3172" s="30"/>
      <c r="J3172" s="30"/>
      <c r="K3172" s="30"/>
      <c r="L3172" s="30"/>
      <c r="M3172" s="32"/>
      <c r="N3172" s="33"/>
      <c r="O3172" s="33"/>
      <c r="R3172" s="40"/>
      <c r="S3172" s="40"/>
      <c r="T3172" s="40"/>
      <c r="U3172" s="40"/>
      <c r="V3172" s="40"/>
      <c r="W3172" s="40"/>
    </row>
    <row r="3173">
      <c r="F3173" s="30"/>
      <c r="G3173" s="30"/>
      <c r="H3173" s="30"/>
      <c r="I3173" s="30"/>
      <c r="J3173" s="30"/>
      <c r="K3173" s="30"/>
      <c r="L3173" s="30"/>
      <c r="M3173" s="32"/>
      <c r="N3173" s="33"/>
      <c r="O3173" s="33"/>
      <c r="R3173" s="40"/>
      <c r="S3173" s="40"/>
      <c r="T3173" s="40"/>
      <c r="U3173" s="40"/>
      <c r="V3173" s="40"/>
      <c r="W3173" s="40"/>
    </row>
    <row r="3174">
      <c r="F3174" s="30"/>
      <c r="G3174" s="30"/>
      <c r="H3174" s="30"/>
      <c r="I3174" s="30"/>
      <c r="J3174" s="30"/>
      <c r="K3174" s="30"/>
      <c r="L3174" s="30"/>
      <c r="M3174" s="32"/>
      <c r="N3174" s="33"/>
      <c r="O3174" s="33"/>
      <c r="R3174" s="40"/>
      <c r="S3174" s="40"/>
      <c r="T3174" s="40"/>
      <c r="U3174" s="40"/>
      <c r="V3174" s="40"/>
      <c r="W3174" s="40"/>
    </row>
    <row r="3175">
      <c r="F3175" s="30"/>
      <c r="G3175" s="30"/>
      <c r="H3175" s="30"/>
      <c r="I3175" s="30"/>
      <c r="J3175" s="30"/>
      <c r="K3175" s="30"/>
      <c r="L3175" s="30"/>
      <c r="M3175" s="32"/>
      <c r="N3175" s="33"/>
      <c r="O3175" s="58"/>
      <c r="R3175" s="40"/>
      <c r="S3175" s="40"/>
      <c r="T3175" s="40"/>
      <c r="U3175" s="40"/>
      <c r="V3175" s="40"/>
      <c r="W3175" s="40"/>
    </row>
    <row r="3176">
      <c r="F3176" s="30"/>
      <c r="G3176" s="30"/>
      <c r="H3176" s="30"/>
      <c r="I3176" s="30"/>
      <c r="J3176" s="30"/>
      <c r="K3176" s="30"/>
      <c r="L3176" s="30"/>
      <c r="M3176" s="32"/>
      <c r="N3176" s="33"/>
      <c r="O3176" s="64"/>
      <c r="R3176" s="40"/>
      <c r="S3176" s="40"/>
      <c r="T3176" s="40"/>
      <c r="U3176" s="40"/>
      <c r="V3176" s="40"/>
      <c r="W3176" s="40"/>
    </row>
    <row r="3177">
      <c r="F3177" s="30"/>
      <c r="G3177" s="30"/>
      <c r="H3177" s="30"/>
      <c r="I3177" s="30"/>
      <c r="J3177" s="30"/>
      <c r="K3177" s="30"/>
      <c r="L3177" s="30"/>
      <c r="M3177" s="32"/>
      <c r="N3177" s="33"/>
      <c r="O3177" s="33"/>
      <c r="R3177" s="40"/>
      <c r="S3177" s="40"/>
      <c r="T3177" s="40"/>
      <c r="U3177" s="40"/>
      <c r="V3177" s="40"/>
      <c r="W3177" s="40"/>
    </row>
    <row r="3178">
      <c r="F3178" s="30"/>
      <c r="G3178" s="30"/>
      <c r="H3178" s="30"/>
      <c r="I3178" s="30"/>
      <c r="J3178" s="30"/>
      <c r="K3178" s="30"/>
      <c r="L3178" s="30"/>
      <c r="M3178" s="32"/>
      <c r="N3178" s="33"/>
      <c r="O3178" s="33"/>
      <c r="R3178" s="40"/>
      <c r="S3178" s="40"/>
      <c r="T3178" s="40"/>
      <c r="U3178" s="40"/>
      <c r="V3178" s="40"/>
      <c r="W3178" s="40"/>
    </row>
    <row r="3179">
      <c r="F3179" s="30"/>
      <c r="G3179" s="30"/>
      <c r="H3179" s="30"/>
      <c r="I3179" s="30"/>
      <c r="J3179" s="30"/>
      <c r="K3179" s="30"/>
      <c r="L3179" s="30"/>
      <c r="M3179" s="32"/>
      <c r="N3179" s="33"/>
      <c r="O3179" s="33"/>
      <c r="R3179" s="40"/>
      <c r="S3179" s="40"/>
      <c r="T3179" s="40"/>
      <c r="U3179" s="40"/>
      <c r="V3179" s="40"/>
      <c r="W3179" s="40"/>
    </row>
    <row r="3180">
      <c r="F3180" s="30"/>
      <c r="G3180" s="30"/>
      <c r="H3180" s="30"/>
      <c r="I3180" s="30"/>
      <c r="J3180" s="30"/>
      <c r="K3180" s="30"/>
      <c r="L3180" s="30"/>
      <c r="M3180" s="32"/>
      <c r="N3180" s="33"/>
      <c r="O3180" s="64"/>
      <c r="R3180" s="40"/>
      <c r="S3180" s="40"/>
      <c r="T3180" s="40"/>
      <c r="U3180" s="40"/>
      <c r="V3180" s="40"/>
      <c r="W3180" s="40"/>
    </row>
    <row r="3181">
      <c r="F3181" s="30"/>
      <c r="G3181" s="30"/>
      <c r="H3181" s="30"/>
      <c r="I3181" s="30"/>
      <c r="J3181" s="30"/>
      <c r="K3181" s="30"/>
      <c r="L3181" s="30"/>
      <c r="M3181" s="32"/>
      <c r="N3181" s="33"/>
      <c r="O3181" s="64"/>
      <c r="R3181" s="40"/>
      <c r="S3181" s="40"/>
      <c r="T3181" s="40"/>
      <c r="U3181" s="40"/>
      <c r="V3181" s="40"/>
      <c r="W3181" s="40"/>
    </row>
    <row r="3182">
      <c r="F3182" s="30"/>
      <c r="G3182" s="30"/>
      <c r="H3182" s="30"/>
      <c r="I3182" s="30"/>
      <c r="J3182" s="30"/>
      <c r="K3182" s="30"/>
      <c r="L3182" s="30"/>
      <c r="M3182" s="32"/>
      <c r="N3182" s="33"/>
      <c r="O3182" s="33"/>
      <c r="R3182" s="40"/>
      <c r="S3182" s="40"/>
      <c r="T3182" s="40"/>
      <c r="U3182" s="40"/>
      <c r="V3182" s="40"/>
      <c r="W3182" s="40"/>
    </row>
    <row r="3183">
      <c r="F3183" s="30"/>
      <c r="G3183" s="30"/>
      <c r="H3183" s="30"/>
      <c r="I3183" s="30"/>
      <c r="J3183" s="30"/>
      <c r="K3183" s="30"/>
      <c r="L3183" s="30"/>
      <c r="M3183" s="32"/>
      <c r="N3183" s="33"/>
      <c r="O3183" s="33"/>
      <c r="R3183" s="40"/>
      <c r="S3183" s="40"/>
      <c r="T3183" s="40"/>
      <c r="U3183" s="40"/>
      <c r="V3183" s="40"/>
      <c r="W3183" s="40"/>
    </row>
    <row r="3184">
      <c r="F3184" s="30"/>
      <c r="G3184" s="30"/>
      <c r="H3184" s="30"/>
      <c r="I3184" s="30"/>
      <c r="J3184" s="30"/>
      <c r="K3184" s="30"/>
      <c r="L3184" s="30"/>
      <c r="M3184" s="32"/>
      <c r="N3184" s="33"/>
      <c r="O3184" s="33"/>
      <c r="R3184" s="40"/>
      <c r="S3184" s="40"/>
      <c r="T3184" s="40"/>
      <c r="U3184" s="40"/>
      <c r="V3184" s="40"/>
      <c r="W3184" s="40"/>
    </row>
    <row r="3185">
      <c r="F3185" s="30"/>
      <c r="G3185" s="30"/>
      <c r="H3185" s="30"/>
      <c r="I3185" s="30"/>
      <c r="J3185" s="30"/>
      <c r="K3185" s="30"/>
      <c r="L3185" s="30"/>
      <c r="M3185" s="32"/>
      <c r="N3185" s="33"/>
      <c r="O3185" s="33"/>
      <c r="R3185" s="40"/>
      <c r="S3185" s="40"/>
      <c r="T3185" s="40"/>
      <c r="U3185" s="40"/>
      <c r="V3185" s="40"/>
      <c r="W3185" s="40"/>
    </row>
    <row r="3186">
      <c r="F3186" s="30"/>
      <c r="G3186" s="30"/>
      <c r="H3186" s="30"/>
      <c r="I3186" s="30"/>
      <c r="J3186" s="30"/>
      <c r="K3186" s="30"/>
      <c r="L3186" s="30"/>
      <c r="M3186" s="32"/>
      <c r="N3186" s="33"/>
      <c r="O3186" s="33"/>
      <c r="R3186" s="40"/>
      <c r="S3186" s="40"/>
      <c r="T3186" s="40"/>
      <c r="U3186" s="40"/>
      <c r="V3186" s="40"/>
      <c r="W3186" s="40"/>
    </row>
    <row r="3187">
      <c r="F3187" s="30"/>
      <c r="G3187" s="30"/>
      <c r="H3187" s="30"/>
      <c r="I3187" s="30"/>
      <c r="J3187" s="30"/>
      <c r="K3187" s="30"/>
      <c r="L3187" s="30"/>
      <c r="M3187" s="32"/>
      <c r="N3187" s="33"/>
      <c r="O3187" s="33"/>
      <c r="R3187" s="40"/>
      <c r="S3187" s="40"/>
      <c r="T3187" s="40"/>
      <c r="U3187" s="40"/>
      <c r="V3187" s="40"/>
      <c r="W3187" s="40"/>
    </row>
    <row r="3188">
      <c r="F3188" s="30"/>
      <c r="G3188" s="30"/>
      <c r="H3188" s="30"/>
      <c r="I3188" s="30"/>
      <c r="J3188" s="30"/>
      <c r="K3188" s="30"/>
      <c r="L3188" s="30"/>
      <c r="M3188" s="32"/>
      <c r="N3188" s="33"/>
      <c r="O3188" s="58"/>
      <c r="R3188" s="40"/>
      <c r="S3188" s="40"/>
      <c r="T3188" s="40"/>
      <c r="U3188" s="40"/>
      <c r="V3188" s="40"/>
      <c r="W3188" s="40"/>
    </row>
    <row r="3189">
      <c r="F3189" s="30"/>
      <c r="G3189" s="30"/>
      <c r="H3189" s="30"/>
      <c r="I3189" s="30"/>
      <c r="J3189" s="30"/>
      <c r="K3189" s="30"/>
      <c r="L3189" s="30"/>
      <c r="M3189" s="32"/>
      <c r="N3189" s="33"/>
      <c r="O3189" s="64"/>
      <c r="R3189" s="40"/>
      <c r="S3189" s="40"/>
      <c r="T3189" s="40"/>
      <c r="U3189" s="40"/>
      <c r="V3189" s="40"/>
      <c r="W3189" s="40"/>
    </row>
    <row r="3190">
      <c r="F3190" s="30"/>
      <c r="G3190" s="30"/>
      <c r="H3190" s="30"/>
      <c r="I3190" s="30"/>
      <c r="J3190" s="30"/>
      <c r="K3190" s="30"/>
      <c r="L3190" s="30"/>
      <c r="M3190" s="32"/>
      <c r="N3190" s="33"/>
      <c r="O3190" s="58"/>
      <c r="R3190" s="40"/>
      <c r="S3190" s="40"/>
      <c r="T3190" s="40"/>
      <c r="U3190" s="40"/>
      <c r="V3190" s="40"/>
      <c r="W3190" s="40"/>
    </row>
    <row r="3191">
      <c r="F3191" s="30"/>
      <c r="G3191" s="30"/>
      <c r="H3191" s="30"/>
      <c r="I3191" s="30"/>
      <c r="J3191" s="30"/>
      <c r="K3191" s="30"/>
      <c r="L3191" s="30"/>
      <c r="M3191" s="32"/>
      <c r="N3191" s="33"/>
      <c r="O3191" s="33"/>
      <c r="R3191" s="40"/>
      <c r="S3191" s="40"/>
      <c r="T3191" s="40"/>
      <c r="U3191" s="40"/>
      <c r="V3191" s="40"/>
      <c r="W3191" s="40"/>
    </row>
    <row r="3192">
      <c r="F3192" s="30"/>
      <c r="G3192" s="30"/>
      <c r="H3192" s="30"/>
      <c r="I3192" s="30"/>
      <c r="J3192" s="30"/>
      <c r="K3192" s="30"/>
      <c r="L3192" s="30"/>
      <c r="M3192" s="32"/>
      <c r="N3192" s="33"/>
      <c r="O3192" s="33"/>
      <c r="R3192" s="40"/>
      <c r="S3192" s="40"/>
      <c r="T3192" s="40"/>
      <c r="U3192" s="40"/>
      <c r="V3192" s="40"/>
      <c r="W3192" s="40"/>
    </row>
    <row r="3193">
      <c r="F3193" s="30"/>
      <c r="G3193" s="30"/>
      <c r="H3193" s="30"/>
      <c r="I3193" s="30"/>
      <c r="J3193" s="30"/>
      <c r="K3193" s="30"/>
      <c r="L3193" s="30"/>
      <c r="M3193" s="32"/>
      <c r="N3193" s="33"/>
      <c r="O3193" s="33"/>
      <c r="R3193" s="40"/>
      <c r="S3193" s="40"/>
      <c r="T3193" s="40"/>
      <c r="U3193" s="40"/>
      <c r="V3193" s="40"/>
      <c r="W3193" s="40"/>
    </row>
    <row r="3194">
      <c r="F3194" s="30"/>
      <c r="G3194" s="30"/>
      <c r="H3194" s="30"/>
      <c r="I3194" s="30"/>
      <c r="J3194" s="30"/>
      <c r="K3194" s="30"/>
      <c r="L3194" s="30"/>
      <c r="M3194" s="32"/>
      <c r="N3194" s="33"/>
      <c r="O3194" s="33"/>
      <c r="R3194" s="40"/>
      <c r="S3194" s="40"/>
      <c r="T3194" s="40"/>
      <c r="U3194" s="40"/>
      <c r="V3194" s="40"/>
      <c r="W3194" s="40"/>
    </row>
    <row r="3195">
      <c r="F3195" s="30"/>
      <c r="G3195" s="30"/>
      <c r="H3195" s="30"/>
      <c r="I3195" s="30"/>
      <c r="J3195" s="30"/>
      <c r="K3195" s="30"/>
      <c r="L3195" s="30"/>
      <c r="M3195" s="32"/>
      <c r="N3195" s="33"/>
      <c r="O3195" s="33"/>
      <c r="R3195" s="40"/>
      <c r="S3195" s="40"/>
      <c r="T3195" s="40"/>
      <c r="U3195" s="40"/>
      <c r="V3195" s="40"/>
      <c r="W3195" s="40"/>
    </row>
    <row r="3196">
      <c r="F3196" s="30"/>
      <c r="G3196" s="30"/>
      <c r="H3196" s="30"/>
      <c r="I3196" s="30"/>
      <c r="J3196" s="30"/>
      <c r="K3196" s="30"/>
      <c r="L3196" s="30"/>
      <c r="M3196" s="32"/>
      <c r="N3196" s="33"/>
      <c r="O3196" s="33"/>
      <c r="R3196" s="40"/>
      <c r="S3196" s="40"/>
      <c r="T3196" s="40"/>
      <c r="U3196" s="40"/>
      <c r="V3196" s="40"/>
      <c r="W3196" s="40"/>
    </row>
    <row r="3197">
      <c r="F3197" s="30"/>
      <c r="G3197" s="30"/>
      <c r="H3197" s="30"/>
      <c r="I3197" s="30"/>
      <c r="J3197" s="30"/>
      <c r="K3197" s="30"/>
      <c r="L3197" s="30"/>
      <c r="M3197" s="32"/>
      <c r="N3197" s="33"/>
      <c r="O3197" s="33"/>
      <c r="R3197" s="40"/>
      <c r="S3197" s="40"/>
      <c r="T3197" s="40"/>
      <c r="U3197" s="40"/>
      <c r="V3197" s="40"/>
      <c r="W3197" s="40"/>
    </row>
    <row r="3198">
      <c r="F3198" s="30"/>
      <c r="G3198" s="30"/>
      <c r="H3198" s="30"/>
      <c r="I3198" s="30"/>
      <c r="J3198" s="30"/>
      <c r="K3198" s="30"/>
      <c r="L3198" s="30"/>
      <c r="M3198" s="32"/>
      <c r="N3198" s="33"/>
      <c r="O3198" s="64"/>
      <c r="R3198" s="40"/>
      <c r="S3198" s="40"/>
      <c r="T3198" s="40"/>
      <c r="U3198" s="40"/>
      <c r="V3198" s="40"/>
      <c r="W3198" s="40"/>
    </row>
    <row r="3199">
      <c r="F3199" s="30"/>
      <c r="G3199" s="30"/>
      <c r="H3199" s="30"/>
      <c r="I3199" s="30"/>
      <c r="J3199" s="30"/>
      <c r="K3199" s="30"/>
      <c r="L3199" s="30"/>
      <c r="M3199" s="32"/>
      <c r="N3199" s="33"/>
      <c r="O3199" s="33"/>
      <c r="R3199" s="40"/>
      <c r="S3199" s="40"/>
      <c r="T3199" s="40"/>
      <c r="U3199" s="40"/>
      <c r="V3199" s="40"/>
      <c r="W3199" s="40"/>
    </row>
    <row r="3200">
      <c r="F3200" s="30"/>
      <c r="G3200" s="30"/>
      <c r="H3200" s="30"/>
      <c r="I3200" s="30"/>
      <c r="J3200" s="30"/>
      <c r="K3200" s="30"/>
      <c r="L3200" s="30"/>
      <c r="M3200" s="32"/>
      <c r="N3200" s="33"/>
      <c r="O3200" s="33"/>
      <c r="R3200" s="40"/>
      <c r="S3200" s="40"/>
      <c r="T3200" s="40"/>
      <c r="U3200" s="40"/>
      <c r="V3200" s="40"/>
      <c r="W3200" s="40"/>
    </row>
    <row r="3201">
      <c r="F3201" s="30"/>
      <c r="G3201" s="30"/>
      <c r="H3201" s="30"/>
      <c r="I3201" s="30"/>
      <c r="J3201" s="30"/>
      <c r="K3201" s="30"/>
      <c r="L3201" s="30"/>
      <c r="M3201" s="32"/>
      <c r="N3201" s="33"/>
      <c r="O3201" s="33"/>
      <c r="R3201" s="40"/>
      <c r="S3201" s="40"/>
      <c r="T3201" s="40"/>
      <c r="U3201" s="40"/>
      <c r="V3201" s="40"/>
      <c r="W3201" s="40"/>
    </row>
    <row r="3202">
      <c r="F3202" s="30"/>
      <c r="G3202" s="30"/>
      <c r="H3202" s="30"/>
      <c r="I3202" s="30"/>
      <c r="J3202" s="30"/>
      <c r="K3202" s="30"/>
      <c r="L3202" s="30"/>
      <c r="M3202" s="32"/>
      <c r="N3202" s="33"/>
      <c r="O3202" s="58"/>
      <c r="R3202" s="40"/>
      <c r="S3202" s="40"/>
      <c r="T3202" s="40"/>
      <c r="U3202" s="40"/>
      <c r="V3202" s="40"/>
      <c r="W3202" s="40"/>
    </row>
    <row r="3203">
      <c r="F3203" s="30"/>
      <c r="G3203" s="30"/>
      <c r="H3203" s="30"/>
      <c r="I3203" s="30"/>
      <c r="J3203" s="30"/>
      <c r="K3203" s="30"/>
      <c r="L3203" s="30"/>
      <c r="M3203" s="32"/>
      <c r="N3203" s="33"/>
      <c r="O3203" s="33"/>
      <c r="R3203" s="40"/>
      <c r="S3203" s="40"/>
      <c r="T3203" s="40"/>
      <c r="U3203" s="40"/>
      <c r="V3203" s="40"/>
      <c r="W3203" s="40"/>
    </row>
    <row r="3204">
      <c r="F3204" s="30"/>
      <c r="G3204" s="30"/>
      <c r="H3204" s="30"/>
      <c r="I3204" s="30"/>
      <c r="J3204" s="30"/>
      <c r="K3204" s="30"/>
      <c r="L3204" s="30"/>
      <c r="M3204" s="32"/>
      <c r="N3204" s="33"/>
      <c r="O3204" s="33"/>
      <c r="R3204" s="40"/>
      <c r="S3204" s="40"/>
      <c r="T3204" s="40"/>
      <c r="U3204" s="40"/>
      <c r="V3204" s="40"/>
      <c r="W3204" s="40"/>
    </row>
    <row r="3205">
      <c r="F3205" s="30"/>
      <c r="G3205" s="30"/>
      <c r="H3205" s="30"/>
      <c r="I3205" s="30"/>
      <c r="J3205" s="30"/>
      <c r="K3205" s="30"/>
      <c r="L3205" s="30"/>
      <c r="M3205" s="32"/>
      <c r="N3205" s="33"/>
      <c r="O3205" s="64"/>
      <c r="R3205" s="40"/>
      <c r="S3205" s="40"/>
      <c r="T3205" s="40"/>
      <c r="U3205" s="40"/>
      <c r="V3205" s="40"/>
      <c r="W3205" s="40"/>
    </row>
    <row r="3206">
      <c r="F3206" s="30"/>
      <c r="G3206" s="30"/>
      <c r="H3206" s="30"/>
      <c r="I3206" s="30"/>
      <c r="J3206" s="30"/>
      <c r="K3206" s="30"/>
      <c r="L3206" s="30"/>
      <c r="M3206" s="32"/>
      <c r="N3206" s="33"/>
      <c r="O3206" s="64"/>
      <c r="R3206" s="40"/>
      <c r="S3206" s="40"/>
      <c r="T3206" s="40"/>
      <c r="U3206" s="40"/>
      <c r="V3206" s="40"/>
      <c r="W3206" s="40"/>
    </row>
    <row r="3207">
      <c r="F3207" s="30"/>
      <c r="G3207" s="30"/>
      <c r="H3207" s="30"/>
      <c r="I3207" s="30"/>
      <c r="J3207" s="30"/>
      <c r="K3207" s="30"/>
      <c r="L3207" s="30"/>
      <c r="M3207" s="32"/>
      <c r="N3207" s="33"/>
      <c r="O3207" s="33"/>
      <c r="R3207" s="40"/>
      <c r="S3207" s="40"/>
      <c r="T3207" s="40"/>
      <c r="U3207" s="40"/>
      <c r="V3207" s="40"/>
      <c r="W3207" s="40"/>
    </row>
    <row r="3208">
      <c r="F3208" s="30"/>
      <c r="G3208" s="30"/>
      <c r="H3208" s="30"/>
      <c r="I3208" s="30"/>
      <c r="J3208" s="30"/>
      <c r="K3208" s="30"/>
      <c r="L3208" s="30"/>
      <c r="M3208" s="32"/>
      <c r="N3208" s="33"/>
      <c r="O3208" s="64"/>
      <c r="R3208" s="40"/>
      <c r="S3208" s="40"/>
      <c r="T3208" s="40"/>
      <c r="U3208" s="40"/>
      <c r="V3208" s="40"/>
      <c r="W3208" s="40"/>
    </row>
    <row r="3209">
      <c r="F3209" s="30"/>
      <c r="G3209" s="30"/>
      <c r="H3209" s="30"/>
      <c r="I3209" s="30"/>
      <c r="J3209" s="30"/>
      <c r="K3209" s="30"/>
      <c r="L3209" s="30"/>
      <c r="M3209" s="32"/>
      <c r="N3209" s="33"/>
      <c r="O3209" s="58"/>
      <c r="R3209" s="40"/>
      <c r="S3209" s="40"/>
      <c r="T3209" s="40"/>
      <c r="U3209" s="40"/>
      <c r="V3209" s="40"/>
      <c r="W3209" s="40"/>
    </row>
    <row r="3210">
      <c r="F3210" s="30"/>
      <c r="G3210" s="30"/>
      <c r="H3210" s="30"/>
      <c r="I3210" s="30"/>
      <c r="J3210" s="30"/>
      <c r="K3210" s="30"/>
      <c r="L3210" s="30"/>
      <c r="M3210" s="32"/>
      <c r="N3210" s="33"/>
      <c r="O3210" s="33"/>
      <c r="R3210" s="40"/>
      <c r="S3210" s="40"/>
      <c r="T3210" s="40"/>
      <c r="U3210" s="40"/>
      <c r="V3210" s="40"/>
      <c r="W3210" s="40"/>
    </row>
    <row r="3211">
      <c r="F3211" s="30"/>
      <c r="G3211" s="30"/>
      <c r="H3211" s="30"/>
      <c r="I3211" s="30"/>
      <c r="J3211" s="30"/>
      <c r="K3211" s="30"/>
      <c r="L3211" s="30"/>
      <c r="M3211" s="32"/>
      <c r="N3211" s="33"/>
      <c r="O3211" s="33"/>
      <c r="R3211" s="40"/>
      <c r="S3211" s="40"/>
      <c r="T3211" s="40"/>
      <c r="U3211" s="40"/>
      <c r="V3211" s="40"/>
      <c r="W3211" s="40"/>
    </row>
    <row r="3212">
      <c r="F3212" s="30"/>
      <c r="G3212" s="30"/>
      <c r="H3212" s="30"/>
      <c r="I3212" s="30"/>
      <c r="J3212" s="30"/>
      <c r="K3212" s="30"/>
      <c r="L3212" s="30"/>
      <c r="M3212" s="32"/>
      <c r="N3212" s="33"/>
      <c r="O3212" s="33"/>
      <c r="R3212" s="40"/>
      <c r="S3212" s="40"/>
      <c r="T3212" s="40"/>
      <c r="U3212" s="40"/>
      <c r="V3212" s="40"/>
      <c r="W3212" s="40"/>
    </row>
    <row r="3213">
      <c r="F3213" s="30"/>
      <c r="G3213" s="30"/>
      <c r="H3213" s="30"/>
      <c r="I3213" s="30"/>
      <c r="J3213" s="30"/>
      <c r="K3213" s="30"/>
      <c r="L3213" s="30"/>
      <c r="M3213" s="32"/>
      <c r="N3213" s="33"/>
      <c r="O3213" s="33"/>
      <c r="R3213" s="40"/>
      <c r="S3213" s="40"/>
      <c r="T3213" s="40"/>
      <c r="U3213" s="40"/>
      <c r="V3213" s="40"/>
      <c r="W3213" s="40"/>
    </row>
    <row r="3214">
      <c r="F3214" s="30"/>
      <c r="G3214" s="30"/>
      <c r="H3214" s="30"/>
      <c r="I3214" s="30"/>
      <c r="J3214" s="30"/>
      <c r="K3214" s="30"/>
      <c r="L3214" s="30"/>
      <c r="M3214" s="32"/>
      <c r="N3214" s="33"/>
      <c r="O3214" s="33"/>
      <c r="R3214" s="40"/>
      <c r="S3214" s="40"/>
      <c r="T3214" s="40"/>
      <c r="U3214" s="40"/>
      <c r="V3214" s="40"/>
      <c r="W3214" s="40"/>
    </row>
    <row r="3215">
      <c r="F3215" s="30"/>
      <c r="G3215" s="30"/>
      <c r="H3215" s="30"/>
      <c r="I3215" s="30"/>
      <c r="J3215" s="30"/>
      <c r="K3215" s="30"/>
      <c r="L3215" s="30"/>
      <c r="M3215" s="32"/>
      <c r="N3215" s="33"/>
      <c r="O3215" s="33"/>
      <c r="R3215" s="40"/>
      <c r="S3215" s="40"/>
      <c r="T3215" s="40"/>
      <c r="U3215" s="40"/>
      <c r="V3215" s="40"/>
      <c r="W3215" s="40"/>
    </row>
    <row r="3216">
      <c r="F3216" s="30"/>
      <c r="G3216" s="30"/>
      <c r="H3216" s="30"/>
      <c r="I3216" s="30"/>
      <c r="J3216" s="30"/>
      <c r="K3216" s="30"/>
      <c r="L3216" s="30"/>
      <c r="M3216" s="32"/>
      <c r="N3216" s="33"/>
      <c r="O3216" s="64"/>
      <c r="R3216" s="40"/>
      <c r="S3216" s="40"/>
      <c r="T3216" s="40"/>
      <c r="U3216" s="40"/>
      <c r="V3216" s="40"/>
      <c r="W3216" s="40"/>
    </row>
    <row r="3217">
      <c r="F3217" s="30"/>
      <c r="G3217" s="30"/>
      <c r="H3217" s="30"/>
      <c r="I3217" s="30"/>
      <c r="J3217" s="30"/>
      <c r="K3217" s="30"/>
      <c r="L3217" s="30"/>
      <c r="M3217" s="32"/>
      <c r="N3217" s="33"/>
      <c r="O3217" s="33"/>
      <c r="R3217" s="40"/>
      <c r="S3217" s="40"/>
      <c r="T3217" s="40"/>
      <c r="U3217" s="40"/>
      <c r="V3217" s="40"/>
      <c r="W3217" s="40"/>
    </row>
    <row r="3218">
      <c r="F3218" s="30"/>
      <c r="G3218" s="30"/>
      <c r="H3218" s="30"/>
      <c r="I3218" s="30"/>
      <c r="J3218" s="30"/>
      <c r="K3218" s="30"/>
      <c r="L3218" s="30"/>
      <c r="M3218" s="32"/>
      <c r="N3218" s="33"/>
      <c r="O3218" s="64"/>
      <c r="R3218" s="40"/>
      <c r="S3218" s="40"/>
      <c r="T3218" s="40"/>
      <c r="U3218" s="40"/>
      <c r="V3218" s="40"/>
      <c r="W3218" s="40"/>
    </row>
    <row r="3219">
      <c r="F3219" s="30"/>
      <c r="G3219" s="30"/>
      <c r="H3219" s="30"/>
      <c r="I3219" s="30"/>
      <c r="J3219" s="30"/>
      <c r="K3219" s="30"/>
      <c r="L3219" s="30"/>
      <c r="M3219" s="32"/>
      <c r="N3219" s="33"/>
      <c r="O3219" s="33"/>
      <c r="R3219" s="40"/>
      <c r="S3219" s="40"/>
      <c r="T3219" s="40"/>
      <c r="U3219" s="40"/>
      <c r="V3219" s="40"/>
      <c r="W3219" s="40"/>
    </row>
    <row r="3220">
      <c r="F3220" s="30"/>
      <c r="G3220" s="30"/>
      <c r="H3220" s="30"/>
      <c r="I3220" s="30"/>
      <c r="J3220" s="30"/>
      <c r="K3220" s="30"/>
      <c r="L3220" s="30"/>
      <c r="M3220" s="32"/>
      <c r="N3220" s="33"/>
      <c r="O3220" s="64"/>
      <c r="R3220" s="40"/>
      <c r="S3220" s="40"/>
      <c r="T3220" s="40"/>
      <c r="U3220" s="40"/>
      <c r="V3220" s="40"/>
      <c r="W3220" s="40"/>
    </row>
    <row r="3221">
      <c r="F3221" s="30"/>
      <c r="G3221" s="30"/>
      <c r="H3221" s="30"/>
      <c r="I3221" s="30"/>
      <c r="J3221" s="30"/>
      <c r="K3221" s="30"/>
      <c r="L3221" s="30"/>
      <c r="M3221" s="32"/>
      <c r="N3221" s="33"/>
      <c r="O3221" s="33"/>
      <c r="R3221" s="40"/>
      <c r="S3221" s="40"/>
      <c r="T3221" s="40"/>
      <c r="U3221" s="40"/>
      <c r="V3221" s="40"/>
      <c r="W3221" s="40"/>
    </row>
    <row r="3222">
      <c r="F3222" s="30"/>
      <c r="G3222" s="30"/>
      <c r="H3222" s="30"/>
      <c r="I3222" s="30"/>
      <c r="J3222" s="30"/>
      <c r="K3222" s="30"/>
      <c r="L3222" s="30"/>
      <c r="M3222" s="32"/>
      <c r="N3222" s="33"/>
      <c r="O3222" s="64"/>
      <c r="R3222" s="40"/>
      <c r="S3222" s="40"/>
      <c r="T3222" s="40"/>
      <c r="U3222" s="40"/>
      <c r="V3222" s="40"/>
      <c r="W3222" s="40"/>
    </row>
    <row r="3223">
      <c r="F3223" s="30"/>
      <c r="G3223" s="30"/>
      <c r="H3223" s="30"/>
      <c r="I3223" s="30"/>
      <c r="J3223" s="30"/>
      <c r="K3223" s="30"/>
      <c r="L3223" s="30"/>
      <c r="M3223" s="32"/>
      <c r="N3223" s="33"/>
      <c r="O3223" s="58"/>
      <c r="R3223" s="40"/>
      <c r="S3223" s="40"/>
      <c r="T3223" s="40"/>
      <c r="U3223" s="40"/>
      <c r="V3223" s="40"/>
      <c r="W3223" s="40"/>
    </row>
    <row r="3224">
      <c r="F3224" s="30"/>
      <c r="G3224" s="30"/>
      <c r="H3224" s="30"/>
      <c r="I3224" s="30"/>
      <c r="J3224" s="30"/>
      <c r="K3224" s="30"/>
      <c r="L3224" s="30"/>
      <c r="M3224" s="32"/>
      <c r="N3224" s="33"/>
      <c r="O3224" s="33"/>
      <c r="R3224" s="40"/>
      <c r="S3224" s="40"/>
      <c r="T3224" s="40"/>
      <c r="U3224" s="40"/>
      <c r="V3224" s="40"/>
      <c r="W3224" s="40"/>
    </row>
    <row r="3225">
      <c r="F3225" s="30"/>
      <c r="G3225" s="30"/>
      <c r="H3225" s="30"/>
      <c r="I3225" s="30"/>
      <c r="J3225" s="30"/>
      <c r="K3225" s="30"/>
      <c r="L3225" s="30"/>
      <c r="M3225" s="32"/>
      <c r="N3225" s="33"/>
      <c r="O3225" s="33"/>
      <c r="R3225" s="40"/>
      <c r="S3225" s="40"/>
      <c r="T3225" s="40"/>
      <c r="U3225" s="40"/>
      <c r="V3225" s="40"/>
      <c r="W3225" s="40"/>
    </row>
    <row r="3226">
      <c r="F3226" s="30"/>
      <c r="G3226" s="30"/>
      <c r="H3226" s="30"/>
      <c r="I3226" s="30"/>
      <c r="J3226" s="30"/>
      <c r="K3226" s="30"/>
      <c r="L3226" s="30"/>
      <c r="M3226" s="32"/>
      <c r="N3226" s="33"/>
      <c r="O3226" s="33"/>
      <c r="R3226" s="40"/>
      <c r="S3226" s="40"/>
      <c r="T3226" s="40"/>
      <c r="U3226" s="40"/>
      <c r="V3226" s="40"/>
      <c r="W3226" s="40"/>
    </row>
    <row r="3227">
      <c r="F3227" s="30"/>
      <c r="G3227" s="30"/>
      <c r="H3227" s="30"/>
      <c r="I3227" s="30"/>
      <c r="J3227" s="30"/>
      <c r="K3227" s="30"/>
      <c r="L3227" s="30"/>
      <c r="M3227" s="32"/>
      <c r="N3227" s="33"/>
      <c r="O3227" s="33"/>
      <c r="R3227" s="40"/>
      <c r="S3227" s="40"/>
      <c r="T3227" s="40"/>
      <c r="U3227" s="40"/>
      <c r="V3227" s="40"/>
      <c r="W3227" s="40"/>
    </row>
    <row r="3228">
      <c r="F3228" s="30"/>
      <c r="G3228" s="30"/>
      <c r="H3228" s="30"/>
      <c r="I3228" s="30"/>
      <c r="J3228" s="30"/>
      <c r="K3228" s="30"/>
      <c r="L3228" s="30"/>
      <c r="M3228" s="32"/>
      <c r="N3228" s="33"/>
      <c r="O3228" s="33"/>
      <c r="R3228" s="40"/>
      <c r="S3228" s="40"/>
      <c r="T3228" s="40"/>
      <c r="U3228" s="40"/>
      <c r="V3228" s="40"/>
      <c r="W3228" s="40"/>
    </row>
    <row r="3229">
      <c r="F3229" s="30"/>
      <c r="G3229" s="30"/>
      <c r="H3229" s="30"/>
      <c r="I3229" s="30"/>
      <c r="J3229" s="30"/>
      <c r="K3229" s="30"/>
      <c r="L3229" s="30"/>
      <c r="M3229" s="32"/>
      <c r="N3229" s="33"/>
      <c r="O3229" s="33"/>
      <c r="R3229" s="40"/>
      <c r="S3229" s="40"/>
      <c r="T3229" s="40"/>
      <c r="U3229" s="40"/>
      <c r="V3229" s="40"/>
      <c r="W3229" s="40"/>
    </row>
    <row r="3230">
      <c r="F3230" s="30"/>
      <c r="G3230" s="30"/>
      <c r="H3230" s="30"/>
      <c r="I3230" s="30"/>
      <c r="J3230" s="30"/>
      <c r="K3230" s="30"/>
      <c r="L3230" s="30"/>
      <c r="M3230" s="32"/>
      <c r="N3230" s="33"/>
      <c r="O3230" s="33"/>
      <c r="R3230" s="40"/>
      <c r="S3230" s="40"/>
      <c r="T3230" s="40"/>
      <c r="U3230" s="40"/>
      <c r="V3230" s="40"/>
      <c r="W3230" s="40"/>
    </row>
    <row r="3231">
      <c r="F3231" s="30"/>
      <c r="G3231" s="30"/>
      <c r="H3231" s="30"/>
      <c r="I3231" s="30"/>
      <c r="J3231" s="30"/>
      <c r="K3231" s="30"/>
      <c r="L3231" s="30"/>
      <c r="M3231" s="32"/>
      <c r="N3231" s="33"/>
      <c r="O3231" s="33"/>
      <c r="R3231" s="40"/>
      <c r="S3231" s="40"/>
      <c r="T3231" s="40"/>
      <c r="U3231" s="40"/>
      <c r="V3231" s="40"/>
      <c r="W3231" s="40"/>
    </row>
    <row r="3232">
      <c r="F3232" s="30"/>
      <c r="G3232" s="30"/>
      <c r="H3232" s="30"/>
      <c r="I3232" s="30"/>
      <c r="J3232" s="30"/>
      <c r="K3232" s="30"/>
      <c r="L3232" s="30"/>
      <c r="M3232" s="32"/>
      <c r="N3232" s="33"/>
      <c r="O3232" s="33"/>
      <c r="R3232" s="40"/>
      <c r="S3232" s="40"/>
      <c r="T3232" s="40"/>
      <c r="U3232" s="40"/>
      <c r="V3232" s="40"/>
      <c r="W3232" s="40"/>
    </row>
    <row r="3233">
      <c r="F3233" s="30"/>
      <c r="G3233" s="30"/>
      <c r="H3233" s="30"/>
      <c r="I3233" s="30"/>
      <c r="J3233" s="30"/>
      <c r="K3233" s="30"/>
      <c r="L3233" s="30"/>
      <c r="M3233" s="32"/>
      <c r="N3233" s="33"/>
      <c r="O3233" s="33"/>
      <c r="R3233" s="40"/>
      <c r="S3233" s="40"/>
      <c r="T3233" s="40"/>
      <c r="U3233" s="40"/>
      <c r="V3233" s="40"/>
      <c r="W3233" s="40"/>
    </row>
    <row r="3234">
      <c r="F3234" s="30"/>
      <c r="G3234" s="30"/>
      <c r="H3234" s="30"/>
      <c r="I3234" s="30"/>
      <c r="J3234" s="30"/>
      <c r="K3234" s="30"/>
      <c r="L3234" s="30"/>
      <c r="M3234" s="32"/>
      <c r="N3234" s="33"/>
      <c r="O3234" s="33"/>
      <c r="R3234" s="40"/>
      <c r="S3234" s="40"/>
      <c r="T3234" s="40"/>
      <c r="U3234" s="40"/>
      <c r="V3234" s="40"/>
      <c r="W3234" s="40"/>
    </row>
    <row r="3235">
      <c r="F3235" s="30"/>
      <c r="G3235" s="30"/>
      <c r="H3235" s="30"/>
      <c r="I3235" s="30"/>
      <c r="J3235" s="30"/>
      <c r="K3235" s="30"/>
      <c r="L3235" s="30"/>
      <c r="M3235" s="32"/>
      <c r="N3235" s="33"/>
      <c r="O3235" s="33"/>
      <c r="R3235" s="40"/>
      <c r="S3235" s="40"/>
      <c r="T3235" s="40"/>
      <c r="U3235" s="40"/>
      <c r="V3235" s="40"/>
      <c r="W3235" s="40"/>
    </row>
    <row r="3236">
      <c r="F3236" s="30"/>
      <c r="G3236" s="30"/>
      <c r="H3236" s="30"/>
      <c r="I3236" s="30"/>
      <c r="J3236" s="30"/>
      <c r="K3236" s="30"/>
      <c r="L3236" s="30"/>
      <c r="M3236" s="32"/>
      <c r="N3236" s="33"/>
      <c r="O3236" s="33"/>
      <c r="R3236" s="40"/>
      <c r="S3236" s="40"/>
      <c r="T3236" s="40"/>
      <c r="U3236" s="40"/>
      <c r="V3236" s="40"/>
      <c r="W3236" s="40"/>
    </row>
    <row r="3237">
      <c r="F3237" s="30"/>
      <c r="G3237" s="30"/>
      <c r="H3237" s="30"/>
      <c r="I3237" s="30"/>
      <c r="J3237" s="30"/>
      <c r="K3237" s="30"/>
      <c r="L3237" s="30"/>
      <c r="M3237" s="32"/>
      <c r="N3237" s="33"/>
      <c r="O3237" s="33"/>
      <c r="R3237" s="40"/>
      <c r="S3237" s="40"/>
      <c r="T3237" s="40"/>
      <c r="U3237" s="40"/>
      <c r="V3237" s="40"/>
      <c r="W3237" s="40"/>
    </row>
    <row r="3238">
      <c r="F3238" s="30"/>
      <c r="G3238" s="30"/>
      <c r="H3238" s="30"/>
      <c r="I3238" s="30"/>
      <c r="J3238" s="30"/>
      <c r="K3238" s="30"/>
      <c r="L3238" s="30"/>
      <c r="M3238" s="32"/>
      <c r="N3238" s="33"/>
      <c r="O3238" s="33"/>
      <c r="R3238" s="40"/>
      <c r="S3238" s="40"/>
      <c r="T3238" s="40"/>
      <c r="U3238" s="40"/>
      <c r="V3238" s="40"/>
      <c r="W3238" s="40"/>
    </row>
    <row r="3239">
      <c r="F3239" s="30"/>
      <c r="G3239" s="30"/>
      <c r="H3239" s="30"/>
      <c r="I3239" s="30"/>
      <c r="J3239" s="30"/>
      <c r="K3239" s="30"/>
      <c r="L3239" s="30"/>
      <c r="M3239" s="32"/>
      <c r="N3239" s="33"/>
      <c r="O3239" s="64"/>
      <c r="R3239" s="40"/>
      <c r="S3239" s="40"/>
      <c r="T3239" s="40"/>
      <c r="U3239" s="40"/>
      <c r="V3239" s="40"/>
      <c r="W3239" s="40"/>
    </row>
    <row r="3240">
      <c r="F3240" s="30"/>
      <c r="G3240" s="30"/>
      <c r="H3240" s="30"/>
      <c r="I3240" s="30"/>
      <c r="J3240" s="30"/>
      <c r="K3240" s="30"/>
      <c r="L3240" s="30"/>
      <c r="M3240" s="32"/>
      <c r="N3240" s="33"/>
      <c r="O3240" s="33"/>
      <c r="R3240" s="40"/>
      <c r="S3240" s="40"/>
      <c r="T3240" s="40"/>
      <c r="U3240" s="40"/>
      <c r="V3240" s="40"/>
      <c r="W3240" s="40"/>
    </row>
    <row r="3241">
      <c r="F3241" s="30"/>
      <c r="G3241" s="30"/>
      <c r="H3241" s="30"/>
      <c r="I3241" s="30"/>
      <c r="J3241" s="30"/>
      <c r="K3241" s="30"/>
      <c r="L3241" s="30"/>
      <c r="M3241" s="32"/>
      <c r="N3241" s="33"/>
      <c r="O3241" s="33"/>
      <c r="R3241" s="40"/>
      <c r="S3241" s="40"/>
      <c r="T3241" s="40"/>
      <c r="U3241" s="40"/>
      <c r="V3241" s="40"/>
      <c r="W3241" s="40"/>
    </row>
    <row r="3242">
      <c r="F3242" s="30"/>
      <c r="G3242" s="30"/>
      <c r="H3242" s="30"/>
      <c r="I3242" s="30"/>
      <c r="J3242" s="30"/>
      <c r="K3242" s="30"/>
      <c r="L3242" s="30"/>
      <c r="M3242" s="32"/>
      <c r="N3242" s="33"/>
      <c r="O3242" s="33"/>
      <c r="R3242" s="40"/>
      <c r="S3242" s="40"/>
      <c r="T3242" s="40"/>
      <c r="U3242" s="40"/>
      <c r="V3242" s="40"/>
      <c r="W3242" s="40"/>
    </row>
    <row r="3243">
      <c r="F3243" s="30"/>
      <c r="G3243" s="30"/>
      <c r="H3243" s="30"/>
      <c r="I3243" s="30"/>
      <c r="J3243" s="30"/>
      <c r="K3243" s="30"/>
      <c r="L3243" s="30"/>
      <c r="M3243" s="32"/>
      <c r="N3243" s="33"/>
      <c r="O3243" s="33"/>
      <c r="R3243" s="40"/>
      <c r="S3243" s="40"/>
      <c r="T3243" s="40"/>
      <c r="U3243" s="40"/>
      <c r="V3243" s="40"/>
      <c r="W3243" s="40"/>
    </row>
    <row r="3244">
      <c r="F3244" s="30"/>
      <c r="G3244" s="30"/>
      <c r="H3244" s="30"/>
      <c r="I3244" s="30"/>
      <c r="J3244" s="30"/>
      <c r="K3244" s="30"/>
      <c r="L3244" s="30"/>
      <c r="M3244" s="32"/>
      <c r="N3244" s="33"/>
      <c r="O3244" s="64"/>
      <c r="R3244" s="40"/>
      <c r="S3244" s="40"/>
      <c r="T3244" s="40"/>
      <c r="U3244" s="40"/>
      <c r="V3244" s="40"/>
      <c r="W3244" s="40"/>
    </row>
    <row r="3245">
      <c r="F3245" s="30"/>
      <c r="G3245" s="30"/>
      <c r="H3245" s="30"/>
      <c r="I3245" s="30"/>
      <c r="J3245" s="30"/>
      <c r="K3245" s="30"/>
      <c r="L3245" s="30"/>
      <c r="M3245" s="32"/>
      <c r="N3245" s="33"/>
      <c r="O3245" s="33"/>
      <c r="R3245" s="40"/>
      <c r="S3245" s="40"/>
      <c r="T3245" s="40"/>
      <c r="U3245" s="40"/>
      <c r="V3245" s="40"/>
      <c r="W3245" s="40"/>
    </row>
    <row r="3246">
      <c r="F3246" s="30"/>
      <c r="G3246" s="30"/>
      <c r="H3246" s="30"/>
      <c r="I3246" s="30"/>
      <c r="J3246" s="30"/>
      <c r="K3246" s="30"/>
      <c r="L3246" s="30"/>
      <c r="M3246" s="32"/>
      <c r="N3246" s="33"/>
      <c r="O3246" s="58"/>
      <c r="R3246" s="40"/>
      <c r="S3246" s="40"/>
      <c r="T3246" s="40"/>
      <c r="U3246" s="40"/>
      <c r="V3246" s="40"/>
      <c r="W3246" s="40"/>
    </row>
    <row r="3247">
      <c r="F3247" s="30"/>
      <c r="G3247" s="30"/>
      <c r="H3247" s="30"/>
      <c r="I3247" s="30"/>
      <c r="J3247" s="30"/>
      <c r="K3247" s="30"/>
      <c r="L3247" s="30"/>
      <c r="M3247" s="32"/>
      <c r="N3247" s="33"/>
      <c r="O3247" s="33"/>
      <c r="R3247" s="40"/>
      <c r="S3247" s="40"/>
      <c r="T3247" s="40"/>
      <c r="U3247" s="40"/>
      <c r="V3247" s="40"/>
      <c r="W3247" s="40"/>
    </row>
    <row r="3248">
      <c r="F3248" s="30"/>
      <c r="G3248" s="30"/>
      <c r="H3248" s="30"/>
      <c r="I3248" s="30"/>
      <c r="J3248" s="30"/>
      <c r="K3248" s="30"/>
      <c r="L3248" s="30"/>
      <c r="M3248" s="32"/>
      <c r="N3248" s="33"/>
      <c r="O3248" s="33"/>
      <c r="R3248" s="40"/>
      <c r="S3248" s="40"/>
      <c r="T3248" s="40"/>
      <c r="U3248" s="40"/>
      <c r="V3248" s="40"/>
      <c r="W3248" s="40"/>
    </row>
    <row r="3249">
      <c r="F3249" s="30"/>
      <c r="G3249" s="30"/>
      <c r="H3249" s="30"/>
      <c r="I3249" s="30"/>
      <c r="J3249" s="30"/>
      <c r="K3249" s="30"/>
      <c r="L3249" s="30"/>
      <c r="M3249" s="32"/>
      <c r="N3249" s="33"/>
      <c r="O3249" s="33"/>
      <c r="R3249" s="40"/>
      <c r="S3249" s="40"/>
      <c r="T3249" s="40"/>
      <c r="U3249" s="40"/>
      <c r="V3249" s="40"/>
      <c r="W3249" s="40"/>
    </row>
    <row r="3250">
      <c r="F3250" s="30"/>
      <c r="G3250" s="30"/>
      <c r="H3250" s="30"/>
      <c r="I3250" s="30"/>
      <c r="J3250" s="30"/>
      <c r="K3250" s="30"/>
      <c r="L3250" s="30"/>
      <c r="M3250" s="32"/>
      <c r="N3250" s="33"/>
      <c r="O3250" s="64"/>
      <c r="R3250" s="40"/>
      <c r="S3250" s="40"/>
      <c r="T3250" s="40"/>
      <c r="U3250" s="40"/>
      <c r="V3250" s="40"/>
      <c r="W3250" s="40"/>
    </row>
    <row r="3251">
      <c r="F3251" s="30"/>
      <c r="G3251" s="30"/>
      <c r="H3251" s="30"/>
      <c r="I3251" s="30"/>
      <c r="J3251" s="30"/>
      <c r="K3251" s="30"/>
      <c r="L3251" s="30"/>
      <c r="M3251" s="32"/>
      <c r="N3251" s="33"/>
      <c r="O3251" s="33"/>
      <c r="R3251" s="40"/>
      <c r="S3251" s="40"/>
      <c r="T3251" s="40"/>
      <c r="U3251" s="40"/>
      <c r="V3251" s="40"/>
      <c r="W3251" s="40"/>
    </row>
    <row r="3252">
      <c r="F3252" s="30"/>
      <c r="G3252" s="30"/>
      <c r="H3252" s="30"/>
      <c r="I3252" s="30"/>
      <c r="J3252" s="30"/>
      <c r="K3252" s="30"/>
      <c r="L3252" s="30"/>
      <c r="M3252" s="32"/>
      <c r="N3252" s="33"/>
      <c r="O3252" s="33"/>
      <c r="R3252" s="40"/>
      <c r="S3252" s="40"/>
      <c r="T3252" s="40"/>
      <c r="U3252" s="40"/>
      <c r="V3252" s="40"/>
      <c r="W3252" s="40"/>
    </row>
    <row r="3253">
      <c r="F3253" s="30"/>
      <c r="G3253" s="30"/>
      <c r="H3253" s="30"/>
      <c r="I3253" s="30"/>
      <c r="J3253" s="30"/>
      <c r="K3253" s="30"/>
      <c r="L3253" s="30"/>
      <c r="M3253" s="32"/>
      <c r="N3253" s="33"/>
      <c r="O3253" s="58"/>
      <c r="R3253" s="40"/>
      <c r="S3253" s="40"/>
      <c r="T3253" s="40"/>
      <c r="U3253" s="40"/>
      <c r="V3253" s="40"/>
      <c r="W3253" s="40"/>
    </row>
    <row r="3254">
      <c r="F3254" s="30"/>
      <c r="G3254" s="30"/>
      <c r="H3254" s="30"/>
      <c r="I3254" s="30"/>
      <c r="J3254" s="30"/>
      <c r="K3254" s="30"/>
      <c r="L3254" s="30"/>
      <c r="M3254" s="32"/>
      <c r="N3254" s="33"/>
      <c r="O3254" s="33"/>
      <c r="R3254" s="40"/>
      <c r="S3254" s="40"/>
      <c r="T3254" s="40"/>
      <c r="U3254" s="40"/>
      <c r="V3254" s="40"/>
      <c r="W3254" s="40"/>
    </row>
    <row r="3255">
      <c r="F3255" s="30"/>
      <c r="G3255" s="30"/>
      <c r="H3255" s="30"/>
      <c r="I3255" s="30"/>
      <c r="J3255" s="30"/>
      <c r="K3255" s="30"/>
      <c r="L3255" s="30"/>
      <c r="M3255" s="32"/>
      <c r="N3255" s="33"/>
      <c r="O3255" s="33"/>
      <c r="R3255" s="40"/>
      <c r="S3255" s="40"/>
      <c r="T3255" s="40"/>
      <c r="U3255" s="40"/>
      <c r="V3255" s="40"/>
      <c r="W3255" s="40"/>
    </row>
    <row r="3256">
      <c r="F3256" s="30"/>
      <c r="G3256" s="30"/>
      <c r="H3256" s="30"/>
      <c r="I3256" s="30"/>
      <c r="J3256" s="30"/>
      <c r="K3256" s="30"/>
      <c r="L3256" s="30"/>
      <c r="M3256" s="32"/>
      <c r="N3256" s="33"/>
      <c r="O3256" s="33"/>
      <c r="R3256" s="40"/>
      <c r="S3256" s="40"/>
      <c r="T3256" s="40"/>
      <c r="U3256" s="40"/>
      <c r="V3256" s="40"/>
      <c r="W3256" s="40"/>
    </row>
    <row r="3257">
      <c r="F3257" s="30"/>
      <c r="G3257" s="30"/>
      <c r="H3257" s="30"/>
      <c r="I3257" s="30"/>
      <c r="J3257" s="30"/>
      <c r="K3257" s="30"/>
      <c r="L3257" s="30"/>
      <c r="M3257" s="32"/>
      <c r="N3257" s="33"/>
      <c r="O3257" s="33"/>
      <c r="R3257" s="40"/>
      <c r="S3257" s="40"/>
      <c r="T3257" s="40"/>
      <c r="U3257" s="40"/>
      <c r="V3257" s="40"/>
      <c r="W3257" s="40"/>
    </row>
    <row r="3258">
      <c r="F3258" s="30"/>
      <c r="G3258" s="30"/>
      <c r="H3258" s="30"/>
      <c r="I3258" s="30"/>
      <c r="J3258" s="30"/>
      <c r="K3258" s="30"/>
      <c r="L3258" s="30"/>
      <c r="M3258" s="32"/>
      <c r="N3258" s="33"/>
      <c r="O3258" s="58"/>
      <c r="R3258" s="40"/>
      <c r="S3258" s="40"/>
      <c r="T3258" s="40"/>
      <c r="U3258" s="40"/>
      <c r="V3258" s="40"/>
      <c r="W3258" s="40"/>
    </row>
    <row r="3259">
      <c r="F3259" s="30"/>
      <c r="G3259" s="30"/>
      <c r="H3259" s="30"/>
      <c r="I3259" s="30"/>
      <c r="J3259" s="30"/>
      <c r="K3259" s="30"/>
      <c r="L3259" s="30"/>
      <c r="M3259" s="32"/>
      <c r="N3259" s="33"/>
      <c r="O3259" s="33"/>
      <c r="R3259" s="40"/>
      <c r="S3259" s="40"/>
      <c r="T3259" s="40"/>
      <c r="U3259" s="40"/>
      <c r="V3259" s="40"/>
      <c r="W3259" s="40"/>
    </row>
    <row r="3260">
      <c r="F3260" s="30"/>
      <c r="G3260" s="30"/>
      <c r="H3260" s="30"/>
      <c r="I3260" s="30"/>
      <c r="J3260" s="30"/>
      <c r="K3260" s="30"/>
      <c r="L3260" s="30"/>
      <c r="M3260" s="32"/>
      <c r="N3260" s="33"/>
      <c r="O3260" s="33"/>
      <c r="R3260" s="40"/>
      <c r="S3260" s="40"/>
      <c r="T3260" s="40"/>
      <c r="U3260" s="40"/>
      <c r="V3260" s="40"/>
      <c r="W3260" s="40"/>
    </row>
    <row r="3261">
      <c r="F3261" s="30"/>
      <c r="G3261" s="30"/>
      <c r="H3261" s="30"/>
      <c r="I3261" s="30"/>
      <c r="J3261" s="30"/>
      <c r="K3261" s="30"/>
      <c r="L3261" s="30"/>
      <c r="M3261" s="32"/>
      <c r="N3261" s="33"/>
      <c r="O3261" s="33"/>
      <c r="R3261" s="40"/>
      <c r="S3261" s="40"/>
      <c r="T3261" s="40"/>
      <c r="U3261" s="40"/>
      <c r="V3261" s="40"/>
      <c r="W3261" s="40"/>
    </row>
    <row r="3262">
      <c r="F3262" s="30"/>
      <c r="G3262" s="30"/>
      <c r="H3262" s="30"/>
      <c r="I3262" s="30"/>
      <c r="J3262" s="30"/>
      <c r="K3262" s="30"/>
      <c r="L3262" s="30"/>
      <c r="M3262" s="32"/>
      <c r="N3262" s="33"/>
      <c r="O3262" s="64"/>
      <c r="R3262" s="40"/>
      <c r="S3262" s="40"/>
      <c r="T3262" s="40"/>
      <c r="U3262" s="40"/>
      <c r="V3262" s="40"/>
      <c r="W3262" s="40"/>
    </row>
    <row r="3263">
      <c r="F3263" s="30"/>
      <c r="G3263" s="30"/>
      <c r="H3263" s="30"/>
      <c r="I3263" s="30"/>
      <c r="J3263" s="30"/>
      <c r="K3263" s="30"/>
      <c r="L3263" s="30"/>
      <c r="M3263" s="32"/>
      <c r="N3263" s="33"/>
      <c r="O3263" s="58"/>
      <c r="R3263" s="40"/>
      <c r="S3263" s="40"/>
      <c r="T3263" s="40"/>
      <c r="U3263" s="40"/>
      <c r="V3263" s="40"/>
      <c r="W3263" s="40"/>
    </row>
    <row r="3264">
      <c r="F3264" s="30"/>
      <c r="G3264" s="30"/>
      <c r="H3264" s="30"/>
      <c r="I3264" s="30"/>
      <c r="J3264" s="30"/>
      <c r="K3264" s="30"/>
      <c r="L3264" s="30"/>
      <c r="M3264" s="32"/>
      <c r="N3264" s="33"/>
      <c r="O3264" s="33"/>
      <c r="R3264" s="40"/>
      <c r="S3264" s="40"/>
      <c r="T3264" s="40"/>
      <c r="U3264" s="40"/>
      <c r="V3264" s="40"/>
      <c r="W3264" s="40"/>
    </row>
    <row r="3265">
      <c r="F3265" s="30"/>
      <c r="G3265" s="30"/>
      <c r="H3265" s="30"/>
      <c r="I3265" s="30"/>
      <c r="J3265" s="30"/>
      <c r="K3265" s="30"/>
      <c r="L3265" s="30"/>
      <c r="M3265" s="32"/>
      <c r="N3265" s="33"/>
      <c r="O3265" s="64"/>
      <c r="R3265" s="40"/>
      <c r="S3265" s="40"/>
      <c r="T3265" s="40"/>
      <c r="U3265" s="40"/>
      <c r="V3265" s="40"/>
      <c r="W3265" s="40"/>
    </row>
    <row r="3266">
      <c r="F3266" s="30"/>
      <c r="G3266" s="30"/>
      <c r="H3266" s="30"/>
      <c r="I3266" s="30"/>
      <c r="J3266" s="30"/>
      <c r="K3266" s="30"/>
      <c r="L3266" s="30"/>
      <c r="M3266" s="32"/>
      <c r="N3266" s="33"/>
      <c r="O3266" s="33"/>
      <c r="R3266" s="40"/>
      <c r="S3266" s="40"/>
      <c r="T3266" s="40"/>
      <c r="U3266" s="40"/>
      <c r="V3266" s="40"/>
      <c r="W3266" s="40"/>
    </row>
    <row r="3267">
      <c r="F3267" s="30"/>
      <c r="G3267" s="30"/>
      <c r="H3267" s="30"/>
      <c r="I3267" s="30"/>
      <c r="J3267" s="30"/>
      <c r="K3267" s="30"/>
      <c r="L3267" s="30"/>
      <c r="M3267" s="32"/>
      <c r="N3267" s="33"/>
      <c r="O3267" s="33"/>
      <c r="R3267" s="40"/>
      <c r="S3267" s="40"/>
      <c r="T3267" s="40"/>
      <c r="U3267" s="40"/>
      <c r="V3267" s="40"/>
      <c r="W3267" s="40"/>
    </row>
    <row r="3268">
      <c r="F3268" s="30"/>
      <c r="G3268" s="30"/>
      <c r="H3268" s="30"/>
      <c r="I3268" s="30"/>
      <c r="J3268" s="30"/>
      <c r="K3268" s="30"/>
      <c r="L3268" s="30"/>
      <c r="M3268" s="32"/>
      <c r="N3268" s="33"/>
      <c r="O3268" s="33"/>
      <c r="R3268" s="40"/>
      <c r="S3268" s="40"/>
      <c r="T3268" s="40"/>
      <c r="U3268" s="40"/>
      <c r="V3268" s="40"/>
      <c r="W3268" s="40"/>
    </row>
    <row r="3269">
      <c r="F3269" s="30"/>
      <c r="G3269" s="30"/>
      <c r="H3269" s="30"/>
      <c r="I3269" s="30"/>
      <c r="J3269" s="30"/>
      <c r="K3269" s="30"/>
      <c r="L3269" s="30"/>
      <c r="M3269" s="32"/>
      <c r="N3269" s="33"/>
      <c r="O3269" s="33"/>
      <c r="R3269" s="40"/>
      <c r="S3269" s="40"/>
      <c r="T3269" s="40"/>
      <c r="U3269" s="40"/>
      <c r="V3269" s="40"/>
      <c r="W3269" s="40"/>
    </row>
    <row r="3270">
      <c r="F3270" s="30"/>
      <c r="G3270" s="30"/>
      <c r="H3270" s="30"/>
      <c r="I3270" s="30"/>
      <c r="J3270" s="30"/>
      <c r="K3270" s="30"/>
      <c r="L3270" s="30"/>
      <c r="M3270" s="32"/>
      <c r="N3270" s="33"/>
      <c r="O3270" s="33"/>
      <c r="R3270" s="40"/>
      <c r="S3270" s="40"/>
      <c r="T3270" s="40"/>
      <c r="U3270" s="40"/>
      <c r="V3270" s="40"/>
      <c r="W3270" s="40"/>
    </row>
    <row r="3271">
      <c r="F3271" s="30"/>
      <c r="G3271" s="30"/>
      <c r="H3271" s="30"/>
      <c r="I3271" s="30"/>
      <c r="J3271" s="30"/>
      <c r="K3271" s="30"/>
      <c r="L3271" s="30"/>
      <c r="M3271" s="32"/>
      <c r="N3271" s="33"/>
      <c r="O3271" s="33"/>
      <c r="R3271" s="40"/>
      <c r="S3271" s="40"/>
      <c r="T3271" s="40"/>
      <c r="U3271" s="40"/>
      <c r="V3271" s="40"/>
      <c r="W3271" s="40"/>
    </row>
    <row r="3272">
      <c r="F3272" s="30"/>
      <c r="G3272" s="30"/>
      <c r="H3272" s="30"/>
      <c r="I3272" s="30"/>
      <c r="J3272" s="30"/>
      <c r="K3272" s="30"/>
      <c r="L3272" s="30"/>
      <c r="M3272" s="32"/>
      <c r="N3272" s="33"/>
      <c r="O3272" s="33"/>
      <c r="R3272" s="40"/>
      <c r="S3272" s="40"/>
      <c r="T3272" s="40"/>
      <c r="U3272" s="40"/>
      <c r="V3272" s="40"/>
      <c r="W3272" s="40"/>
    </row>
    <row r="3273">
      <c r="F3273" s="30"/>
      <c r="G3273" s="30"/>
      <c r="H3273" s="30"/>
      <c r="I3273" s="30"/>
      <c r="J3273" s="30"/>
      <c r="K3273" s="30"/>
      <c r="L3273" s="30"/>
      <c r="M3273" s="32"/>
      <c r="N3273" s="33"/>
      <c r="O3273" s="58"/>
      <c r="R3273" s="40"/>
      <c r="S3273" s="40"/>
      <c r="T3273" s="40"/>
      <c r="U3273" s="40"/>
      <c r="V3273" s="40"/>
      <c r="W3273" s="40"/>
    </row>
    <row r="3274">
      <c r="F3274" s="30"/>
      <c r="G3274" s="30"/>
      <c r="H3274" s="30"/>
      <c r="I3274" s="30"/>
      <c r="J3274" s="30"/>
      <c r="K3274" s="30"/>
      <c r="L3274" s="30"/>
      <c r="M3274" s="32"/>
      <c r="N3274" s="33"/>
      <c r="O3274" s="64"/>
      <c r="R3274" s="40"/>
      <c r="S3274" s="40"/>
      <c r="T3274" s="40"/>
      <c r="U3274" s="40"/>
      <c r="V3274" s="40"/>
      <c r="W3274" s="40"/>
    </row>
    <row r="3275">
      <c r="F3275" s="30"/>
      <c r="G3275" s="30"/>
      <c r="H3275" s="30"/>
      <c r="I3275" s="30"/>
      <c r="J3275" s="30"/>
      <c r="K3275" s="30"/>
      <c r="L3275" s="30"/>
      <c r="M3275" s="32"/>
      <c r="N3275" s="33"/>
      <c r="O3275" s="64"/>
      <c r="R3275" s="40"/>
      <c r="S3275" s="40"/>
      <c r="T3275" s="40"/>
      <c r="U3275" s="40"/>
      <c r="V3275" s="40"/>
      <c r="W3275" s="40"/>
    </row>
    <row r="3276">
      <c r="F3276" s="30"/>
      <c r="G3276" s="30"/>
      <c r="H3276" s="30"/>
      <c r="I3276" s="30"/>
      <c r="J3276" s="30"/>
      <c r="K3276" s="30"/>
      <c r="L3276" s="30"/>
      <c r="M3276" s="32"/>
      <c r="N3276" s="33"/>
      <c r="O3276" s="33"/>
      <c r="R3276" s="40"/>
      <c r="S3276" s="40"/>
      <c r="T3276" s="40"/>
      <c r="U3276" s="40"/>
      <c r="V3276" s="40"/>
      <c r="W3276" s="40"/>
    </row>
    <row r="3277">
      <c r="F3277" s="30"/>
      <c r="G3277" s="30"/>
      <c r="H3277" s="30"/>
      <c r="I3277" s="30"/>
      <c r="J3277" s="30"/>
      <c r="K3277" s="30"/>
      <c r="L3277" s="30"/>
      <c r="M3277" s="32"/>
      <c r="N3277" s="33"/>
      <c r="O3277" s="33"/>
      <c r="R3277" s="40"/>
      <c r="S3277" s="40"/>
      <c r="T3277" s="40"/>
      <c r="U3277" s="40"/>
      <c r="V3277" s="40"/>
      <c r="W3277" s="40"/>
    </row>
    <row r="3278">
      <c r="F3278" s="30"/>
      <c r="G3278" s="30"/>
      <c r="H3278" s="30"/>
      <c r="I3278" s="30"/>
      <c r="J3278" s="30"/>
      <c r="K3278" s="30"/>
      <c r="L3278" s="30"/>
      <c r="M3278" s="32"/>
      <c r="N3278" s="33"/>
      <c r="O3278" s="33"/>
      <c r="R3278" s="40"/>
      <c r="S3278" s="40"/>
      <c r="T3278" s="40"/>
      <c r="U3278" s="40"/>
      <c r="V3278" s="40"/>
      <c r="W3278" s="40"/>
    </row>
    <row r="3279">
      <c r="F3279" s="30"/>
      <c r="G3279" s="30"/>
      <c r="H3279" s="30"/>
      <c r="I3279" s="30"/>
      <c r="J3279" s="30"/>
      <c r="K3279" s="30"/>
      <c r="L3279" s="30"/>
      <c r="M3279" s="32"/>
      <c r="N3279" s="33"/>
      <c r="O3279" s="33"/>
      <c r="R3279" s="40"/>
      <c r="S3279" s="40"/>
      <c r="T3279" s="40"/>
      <c r="U3279" s="40"/>
      <c r="V3279" s="40"/>
      <c r="W3279" s="40"/>
    </row>
    <row r="3280">
      <c r="F3280" s="30"/>
      <c r="G3280" s="30"/>
      <c r="H3280" s="30"/>
      <c r="I3280" s="30"/>
      <c r="J3280" s="30"/>
      <c r="K3280" s="30"/>
      <c r="L3280" s="30"/>
      <c r="M3280" s="32"/>
      <c r="N3280" s="33"/>
      <c r="O3280" s="33"/>
      <c r="R3280" s="40"/>
      <c r="S3280" s="40"/>
      <c r="T3280" s="40"/>
      <c r="U3280" s="40"/>
      <c r="V3280" s="40"/>
      <c r="W3280" s="40"/>
    </row>
    <row r="3281">
      <c r="F3281" s="30"/>
      <c r="G3281" s="30"/>
      <c r="H3281" s="30"/>
      <c r="I3281" s="30"/>
      <c r="J3281" s="30"/>
      <c r="K3281" s="30"/>
      <c r="L3281" s="30"/>
      <c r="M3281" s="32"/>
      <c r="N3281" s="33"/>
      <c r="O3281" s="64"/>
      <c r="R3281" s="40"/>
      <c r="S3281" s="40"/>
      <c r="T3281" s="40"/>
      <c r="U3281" s="40"/>
      <c r="V3281" s="40"/>
      <c r="W3281" s="40"/>
    </row>
    <row r="3282">
      <c r="F3282" s="30"/>
      <c r="G3282" s="30"/>
      <c r="H3282" s="30"/>
      <c r="I3282" s="30"/>
      <c r="J3282" s="30"/>
      <c r="K3282" s="30"/>
      <c r="L3282" s="30"/>
      <c r="M3282" s="32"/>
      <c r="N3282" s="33"/>
      <c r="O3282" s="33"/>
      <c r="R3282" s="40"/>
      <c r="S3282" s="40"/>
      <c r="T3282" s="40"/>
      <c r="U3282" s="40"/>
      <c r="V3282" s="40"/>
      <c r="W3282" s="40"/>
    </row>
    <row r="3283">
      <c r="F3283" s="30"/>
      <c r="G3283" s="30"/>
      <c r="H3283" s="30"/>
      <c r="I3283" s="30"/>
      <c r="J3283" s="30"/>
      <c r="K3283" s="30"/>
      <c r="L3283" s="30"/>
      <c r="M3283" s="32"/>
      <c r="N3283" s="33"/>
      <c r="O3283" s="64"/>
      <c r="R3283" s="40"/>
      <c r="S3283" s="40"/>
      <c r="T3283" s="40"/>
      <c r="U3283" s="40"/>
      <c r="V3283" s="40"/>
      <c r="W3283" s="40"/>
    </row>
    <row r="3284">
      <c r="F3284" s="30"/>
      <c r="G3284" s="30"/>
      <c r="H3284" s="30"/>
      <c r="I3284" s="30"/>
      <c r="J3284" s="30"/>
      <c r="K3284" s="30"/>
      <c r="L3284" s="30"/>
      <c r="M3284" s="32"/>
      <c r="N3284" s="33"/>
      <c r="O3284" s="33"/>
      <c r="R3284" s="40"/>
      <c r="S3284" s="40"/>
      <c r="T3284" s="40"/>
      <c r="U3284" s="40"/>
      <c r="V3284" s="40"/>
      <c r="W3284" s="40"/>
    </row>
    <row r="3285">
      <c r="F3285" s="30"/>
      <c r="G3285" s="30"/>
      <c r="H3285" s="30"/>
      <c r="I3285" s="30"/>
      <c r="J3285" s="30"/>
      <c r="K3285" s="30"/>
      <c r="L3285" s="30"/>
      <c r="M3285" s="32"/>
      <c r="N3285" s="33"/>
      <c r="O3285" s="33"/>
      <c r="R3285" s="40"/>
      <c r="S3285" s="40"/>
      <c r="T3285" s="40"/>
      <c r="U3285" s="40"/>
      <c r="V3285" s="40"/>
      <c r="W3285" s="40"/>
    </row>
    <row r="3286">
      <c r="F3286" s="30"/>
      <c r="G3286" s="30"/>
      <c r="H3286" s="30"/>
      <c r="I3286" s="30"/>
      <c r="J3286" s="30"/>
      <c r="K3286" s="30"/>
      <c r="L3286" s="30"/>
      <c r="M3286" s="32"/>
      <c r="N3286" s="33"/>
      <c r="O3286" s="33"/>
      <c r="R3286" s="40"/>
      <c r="S3286" s="40"/>
      <c r="T3286" s="40"/>
      <c r="U3286" s="40"/>
      <c r="V3286" s="40"/>
      <c r="W3286" s="40"/>
    </row>
    <row r="3287">
      <c r="F3287" s="30"/>
      <c r="G3287" s="30"/>
      <c r="H3287" s="30"/>
      <c r="I3287" s="30"/>
      <c r="J3287" s="30"/>
      <c r="K3287" s="30"/>
      <c r="L3287" s="30"/>
      <c r="M3287" s="32"/>
      <c r="N3287" s="33"/>
      <c r="O3287" s="64"/>
      <c r="R3287" s="40"/>
      <c r="S3287" s="40"/>
      <c r="T3287" s="40"/>
      <c r="U3287" s="40"/>
      <c r="V3287" s="40"/>
      <c r="W3287" s="40"/>
    </row>
    <row r="3288">
      <c r="F3288" s="30"/>
      <c r="G3288" s="30"/>
      <c r="H3288" s="30"/>
      <c r="I3288" s="30"/>
      <c r="J3288" s="30"/>
      <c r="K3288" s="30"/>
      <c r="L3288" s="30"/>
      <c r="M3288" s="32"/>
      <c r="N3288" s="33"/>
      <c r="O3288" s="58"/>
      <c r="R3288" s="40"/>
      <c r="S3288" s="40"/>
      <c r="T3288" s="40"/>
      <c r="U3288" s="40"/>
      <c r="V3288" s="40"/>
      <c r="W3288" s="40"/>
    </row>
    <row r="3289">
      <c r="F3289" s="30"/>
      <c r="G3289" s="30"/>
      <c r="H3289" s="30"/>
      <c r="I3289" s="30"/>
      <c r="J3289" s="30"/>
      <c r="K3289" s="30"/>
      <c r="L3289" s="30"/>
      <c r="M3289" s="32"/>
      <c r="N3289" s="33"/>
      <c r="O3289" s="33"/>
      <c r="R3289" s="40"/>
      <c r="S3289" s="40"/>
      <c r="T3289" s="40"/>
      <c r="U3289" s="40"/>
      <c r="V3289" s="40"/>
      <c r="W3289" s="40"/>
    </row>
    <row r="3290">
      <c r="F3290" s="30"/>
      <c r="G3290" s="30"/>
      <c r="H3290" s="30"/>
      <c r="I3290" s="30"/>
      <c r="J3290" s="30"/>
      <c r="K3290" s="30"/>
      <c r="L3290" s="30"/>
      <c r="M3290" s="32"/>
      <c r="N3290" s="33"/>
      <c r="O3290" s="64"/>
      <c r="R3290" s="40"/>
      <c r="S3290" s="40"/>
      <c r="T3290" s="40"/>
      <c r="U3290" s="40"/>
      <c r="V3290" s="40"/>
      <c r="W3290" s="40"/>
    </row>
    <row r="3291">
      <c r="F3291" s="30"/>
      <c r="G3291" s="30"/>
      <c r="H3291" s="30"/>
      <c r="I3291" s="30"/>
      <c r="J3291" s="30"/>
      <c r="K3291" s="30"/>
      <c r="L3291" s="30"/>
      <c r="M3291" s="32"/>
      <c r="N3291" s="33"/>
      <c r="O3291" s="64"/>
      <c r="R3291" s="40"/>
      <c r="S3291" s="40"/>
      <c r="T3291" s="40"/>
      <c r="U3291" s="40"/>
      <c r="V3291" s="40"/>
      <c r="W3291" s="40"/>
    </row>
    <row r="3292">
      <c r="F3292" s="30"/>
      <c r="G3292" s="30"/>
      <c r="H3292" s="30"/>
      <c r="I3292" s="30"/>
      <c r="J3292" s="30"/>
      <c r="K3292" s="30"/>
      <c r="L3292" s="30"/>
      <c r="M3292" s="32"/>
      <c r="N3292" s="33"/>
      <c r="O3292" s="64"/>
      <c r="R3292" s="40"/>
      <c r="S3292" s="40"/>
      <c r="T3292" s="40"/>
      <c r="U3292" s="40"/>
      <c r="V3292" s="40"/>
      <c r="W3292" s="40"/>
    </row>
    <row r="3293">
      <c r="F3293" s="30"/>
      <c r="G3293" s="30"/>
      <c r="H3293" s="30"/>
      <c r="I3293" s="30"/>
      <c r="J3293" s="30"/>
      <c r="K3293" s="30"/>
      <c r="L3293" s="30"/>
      <c r="M3293" s="32"/>
      <c r="N3293" s="33"/>
      <c r="O3293" s="33"/>
      <c r="R3293" s="40"/>
      <c r="S3293" s="40"/>
      <c r="T3293" s="40"/>
      <c r="U3293" s="40"/>
      <c r="V3293" s="40"/>
      <c r="W3293" s="40"/>
    </row>
    <row r="3294">
      <c r="F3294" s="30"/>
      <c r="G3294" s="30"/>
      <c r="H3294" s="30"/>
      <c r="I3294" s="30"/>
      <c r="J3294" s="30"/>
      <c r="K3294" s="30"/>
      <c r="L3294" s="30"/>
      <c r="M3294" s="32"/>
      <c r="N3294" s="33"/>
      <c r="O3294" s="33"/>
      <c r="R3294" s="40"/>
      <c r="S3294" s="40"/>
      <c r="T3294" s="40"/>
      <c r="U3294" s="40"/>
      <c r="V3294" s="40"/>
      <c r="W3294" s="40"/>
    </row>
    <row r="3295">
      <c r="F3295" s="30"/>
      <c r="G3295" s="30"/>
      <c r="H3295" s="30"/>
      <c r="I3295" s="30"/>
      <c r="J3295" s="30"/>
      <c r="K3295" s="30"/>
      <c r="L3295" s="30"/>
      <c r="M3295" s="32"/>
      <c r="N3295" s="33"/>
      <c r="O3295" s="33"/>
      <c r="R3295" s="40"/>
      <c r="S3295" s="40"/>
      <c r="T3295" s="40"/>
      <c r="U3295" s="40"/>
      <c r="V3295" s="40"/>
      <c r="W3295" s="40"/>
    </row>
    <row r="3296">
      <c r="F3296" s="30"/>
      <c r="G3296" s="30"/>
      <c r="H3296" s="30"/>
      <c r="I3296" s="30"/>
      <c r="J3296" s="30"/>
      <c r="K3296" s="30"/>
      <c r="L3296" s="30"/>
      <c r="M3296" s="32"/>
      <c r="N3296" s="33"/>
      <c r="O3296" s="33"/>
      <c r="R3296" s="40"/>
      <c r="S3296" s="40"/>
      <c r="T3296" s="40"/>
      <c r="U3296" s="40"/>
      <c r="V3296" s="40"/>
      <c r="W3296" s="40"/>
    </row>
    <row r="3297">
      <c r="F3297" s="30"/>
      <c r="G3297" s="30"/>
      <c r="H3297" s="30"/>
      <c r="I3297" s="30"/>
      <c r="J3297" s="30"/>
      <c r="K3297" s="30"/>
      <c r="L3297" s="30"/>
      <c r="M3297" s="32"/>
      <c r="N3297" s="33"/>
      <c r="O3297" s="58"/>
      <c r="R3297" s="40"/>
      <c r="S3297" s="40"/>
      <c r="T3297" s="40"/>
      <c r="U3297" s="40"/>
      <c r="V3297" s="40"/>
      <c r="W3297" s="40"/>
    </row>
    <row r="3298">
      <c r="F3298" s="30"/>
      <c r="G3298" s="30"/>
      <c r="H3298" s="30"/>
      <c r="I3298" s="30"/>
      <c r="J3298" s="30"/>
      <c r="K3298" s="30"/>
      <c r="L3298" s="30"/>
      <c r="M3298" s="32"/>
      <c r="N3298" s="33"/>
      <c r="O3298" s="33"/>
      <c r="R3298" s="40"/>
      <c r="S3298" s="40"/>
      <c r="T3298" s="40"/>
      <c r="U3298" s="40"/>
      <c r="V3298" s="40"/>
      <c r="W3298" s="40"/>
    </row>
    <row r="3299">
      <c r="F3299" s="30"/>
      <c r="G3299" s="30"/>
      <c r="H3299" s="30"/>
      <c r="I3299" s="30"/>
      <c r="J3299" s="30"/>
      <c r="K3299" s="30"/>
      <c r="L3299" s="30"/>
      <c r="M3299" s="32"/>
      <c r="N3299" s="33"/>
      <c r="O3299" s="33"/>
      <c r="R3299" s="40"/>
      <c r="S3299" s="40"/>
      <c r="T3299" s="40"/>
      <c r="U3299" s="40"/>
      <c r="V3299" s="40"/>
      <c r="W3299" s="40"/>
    </row>
    <row r="3300">
      <c r="F3300" s="30"/>
      <c r="G3300" s="30"/>
      <c r="H3300" s="30"/>
      <c r="I3300" s="30"/>
      <c r="J3300" s="30"/>
      <c r="K3300" s="30"/>
      <c r="L3300" s="30"/>
      <c r="M3300" s="32"/>
      <c r="N3300" s="33"/>
      <c r="O3300" s="33"/>
      <c r="R3300" s="40"/>
      <c r="S3300" s="40"/>
      <c r="T3300" s="40"/>
      <c r="U3300" s="40"/>
      <c r="V3300" s="40"/>
      <c r="W3300" s="40"/>
    </row>
    <row r="3301">
      <c r="F3301" s="30"/>
      <c r="G3301" s="30"/>
      <c r="H3301" s="30"/>
      <c r="I3301" s="30"/>
      <c r="J3301" s="30"/>
      <c r="K3301" s="30"/>
      <c r="L3301" s="30"/>
      <c r="M3301" s="32"/>
      <c r="N3301" s="33"/>
      <c r="O3301" s="58"/>
      <c r="R3301" s="40"/>
      <c r="S3301" s="40"/>
      <c r="T3301" s="40"/>
      <c r="U3301" s="40"/>
      <c r="V3301" s="40"/>
      <c r="W3301" s="40"/>
    </row>
    <row r="3302">
      <c r="F3302" s="30"/>
      <c r="G3302" s="30"/>
      <c r="H3302" s="30"/>
      <c r="I3302" s="30"/>
      <c r="J3302" s="30"/>
      <c r="K3302" s="30"/>
      <c r="L3302" s="30"/>
      <c r="M3302" s="32"/>
      <c r="N3302" s="33"/>
      <c r="O3302" s="33"/>
      <c r="R3302" s="40"/>
      <c r="S3302" s="40"/>
      <c r="T3302" s="40"/>
      <c r="U3302" s="40"/>
      <c r="V3302" s="40"/>
      <c r="W3302" s="40"/>
    </row>
    <row r="3303">
      <c r="F3303" s="30"/>
      <c r="G3303" s="30"/>
      <c r="H3303" s="30"/>
      <c r="I3303" s="30"/>
      <c r="J3303" s="30"/>
      <c r="K3303" s="30"/>
      <c r="L3303" s="30"/>
      <c r="M3303" s="32"/>
      <c r="N3303" s="33"/>
      <c r="O3303" s="33"/>
      <c r="R3303" s="40"/>
      <c r="S3303" s="40"/>
      <c r="T3303" s="40"/>
      <c r="U3303" s="40"/>
      <c r="V3303" s="40"/>
      <c r="W3303" s="40"/>
    </row>
    <row r="3304">
      <c r="F3304" s="30"/>
      <c r="G3304" s="30"/>
      <c r="H3304" s="30"/>
      <c r="I3304" s="30"/>
      <c r="J3304" s="30"/>
      <c r="K3304" s="30"/>
      <c r="L3304" s="30"/>
      <c r="M3304" s="32"/>
      <c r="N3304" s="33"/>
      <c r="O3304" s="64"/>
      <c r="R3304" s="40"/>
      <c r="S3304" s="40"/>
      <c r="T3304" s="40"/>
      <c r="U3304" s="40"/>
      <c r="V3304" s="40"/>
      <c r="W3304" s="40"/>
    </row>
    <row r="3305">
      <c r="F3305" s="30"/>
      <c r="G3305" s="30"/>
      <c r="H3305" s="30"/>
      <c r="I3305" s="30"/>
      <c r="J3305" s="30"/>
      <c r="K3305" s="30"/>
      <c r="L3305" s="30"/>
      <c r="M3305" s="32"/>
      <c r="N3305" s="33"/>
      <c r="O3305" s="33"/>
      <c r="R3305" s="40"/>
      <c r="S3305" s="40"/>
      <c r="T3305" s="40"/>
      <c r="U3305" s="40"/>
      <c r="V3305" s="40"/>
      <c r="W3305" s="40"/>
    </row>
    <row r="3306">
      <c r="F3306" s="30"/>
      <c r="G3306" s="30"/>
      <c r="H3306" s="30"/>
      <c r="I3306" s="30"/>
      <c r="J3306" s="30"/>
      <c r="K3306" s="30"/>
      <c r="L3306" s="30"/>
      <c r="M3306" s="32"/>
      <c r="N3306" s="33"/>
      <c r="O3306" s="33"/>
      <c r="R3306" s="40"/>
      <c r="S3306" s="40"/>
      <c r="T3306" s="40"/>
      <c r="U3306" s="40"/>
      <c r="V3306" s="40"/>
      <c r="W3306" s="40"/>
    </row>
    <row r="3307">
      <c r="F3307" s="30"/>
      <c r="G3307" s="30"/>
      <c r="H3307" s="30"/>
      <c r="I3307" s="30"/>
      <c r="J3307" s="30"/>
      <c r="K3307" s="30"/>
      <c r="L3307" s="30"/>
      <c r="M3307" s="32"/>
      <c r="N3307" s="33"/>
      <c r="O3307" s="33"/>
      <c r="R3307" s="40"/>
      <c r="S3307" s="40"/>
      <c r="T3307" s="40"/>
      <c r="U3307" s="40"/>
      <c r="V3307" s="40"/>
      <c r="W3307" s="40"/>
    </row>
    <row r="3308">
      <c r="F3308" s="30"/>
      <c r="G3308" s="30"/>
      <c r="H3308" s="30"/>
      <c r="I3308" s="30"/>
      <c r="J3308" s="30"/>
      <c r="K3308" s="30"/>
      <c r="L3308" s="30"/>
      <c r="M3308" s="32"/>
      <c r="N3308" s="33"/>
      <c r="O3308" s="33"/>
      <c r="R3308" s="40"/>
      <c r="S3308" s="40"/>
      <c r="T3308" s="40"/>
      <c r="U3308" s="40"/>
      <c r="V3308" s="40"/>
      <c r="W3308" s="40"/>
    </row>
    <row r="3309">
      <c r="F3309" s="30"/>
      <c r="G3309" s="30"/>
      <c r="H3309" s="30"/>
      <c r="I3309" s="30"/>
      <c r="J3309" s="30"/>
      <c r="K3309" s="30"/>
      <c r="L3309" s="30"/>
      <c r="M3309" s="32"/>
      <c r="N3309" s="33"/>
      <c r="O3309" s="64"/>
      <c r="R3309" s="40"/>
      <c r="S3309" s="40"/>
      <c r="T3309" s="40"/>
      <c r="U3309" s="40"/>
      <c r="V3309" s="40"/>
      <c r="W3309" s="40"/>
    </row>
    <row r="3310">
      <c r="F3310" s="30"/>
      <c r="G3310" s="30"/>
      <c r="H3310" s="30"/>
      <c r="I3310" s="30"/>
      <c r="J3310" s="30"/>
      <c r="K3310" s="30"/>
      <c r="L3310" s="30"/>
      <c r="M3310" s="32"/>
      <c r="N3310" s="33"/>
      <c r="O3310" s="33"/>
      <c r="R3310" s="40"/>
      <c r="S3310" s="40"/>
      <c r="T3310" s="40"/>
      <c r="U3310" s="40"/>
      <c r="V3310" s="40"/>
      <c r="W3310" s="40"/>
    </row>
    <row r="3311">
      <c r="F3311" s="30"/>
      <c r="G3311" s="30"/>
      <c r="H3311" s="30"/>
      <c r="I3311" s="30"/>
      <c r="J3311" s="30"/>
      <c r="K3311" s="30"/>
      <c r="L3311" s="30"/>
      <c r="M3311" s="32"/>
      <c r="N3311" s="33"/>
      <c r="O3311" s="64"/>
      <c r="R3311" s="40"/>
      <c r="S3311" s="40"/>
      <c r="T3311" s="40"/>
      <c r="U3311" s="40"/>
      <c r="V3311" s="40"/>
      <c r="W3311" s="40"/>
    </row>
    <row r="3312">
      <c r="F3312" s="30"/>
      <c r="G3312" s="30"/>
      <c r="H3312" s="30"/>
      <c r="I3312" s="30"/>
      <c r="J3312" s="30"/>
      <c r="K3312" s="30"/>
      <c r="L3312" s="30"/>
      <c r="M3312" s="32"/>
      <c r="N3312" s="33"/>
      <c r="O3312" s="33"/>
      <c r="R3312" s="40"/>
      <c r="S3312" s="40"/>
      <c r="T3312" s="40"/>
      <c r="U3312" s="40"/>
      <c r="V3312" s="40"/>
      <c r="W3312" s="40"/>
    </row>
    <row r="3313">
      <c r="F3313" s="30"/>
      <c r="G3313" s="30"/>
      <c r="H3313" s="30"/>
      <c r="I3313" s="30"/>
      <c r="J3313" s="30"/>
      <c r="K3313" s="30"/>
      <c r="L3313" s="30"/>
      <c r="M3313" s="32"/>
      <c r="N3313" s="33"/>
      <c r="O3313" s="64"/>
      <c r="R3313" s="40"/>
      <c r="S3313" s="40"/>
      <c r="T3313" s="40"/>
      <c r="U3313" s="40"/>
      <c r="V3313" s="40"/>
      <c r="W3313" s="40"/>
    </row>
    <row r="3314">
      <c r="F3314" s="30"/>
      <c r="G3314" s="30"/>
      <c r="H3314" s="30"/>
      <c r="I3314" s="30"/>
      <c r="J3314" s="30"/>
      <c r="K3314" s="30"/>
      <c r="L3314" s="30"/>
      <c r="M3314" s="32"/>
      <c r="N3314" s="33"/>
      <c r="O3314" s="33"/>
      <c r="R3314" s="40"/>
      <c r="S3314" s="40"/>
      <c r="T3314" s="40"/>
      <c r="U3314" s="40"/>
      <c r="V3314" s="40"/>
      <c r="W3314" s="40"/>
    </row>
    <row r="3315">
      <c r="F3315" s="30"/>
      <c r="G3315" s="30"/>
      <c r="H3315" s="30"/>
      <c r="I3315" s="30"/>
      <c r="J3315" s="30"/>
      <c r="K3315" s="30"/>
      <c r="L3315" s="30"/>
      <c r="M3315" s="32"/>
      <c r="N3315" s="33"/>
      <c r="O3315" s="33"/>
      <c r="R3315" s="40"/>
      <c r="S3315" s="40"/>
      <c r="T3315" s="40"/>
      <c r="U3315" s="40"/>
      <c r="V3315" s="40"/>
      <c r="W3315" s="40"/>
    </row>
    <row r="3316">
      <c r="F3316" s="30"/>
      <c r="G3316" s="30"/>
      <c r="H3316" s="30"/>
      <c r="I3316" s="30"/>
      <c r="J3316" s="30"/>
      <c r="K3316" s="30"/>
      <c r="L3316" s="30"/>
      <c r="M3316" s="32"/>
      <c r="N3316" s="33"/>
      <c r="O3316" s="58"/>
      <c r="R3316" s="40"/>
      <c r="S3316" s="40"/>
      <c r="T3316" s="40"/>
      <c r="U3316" s="40"/>
      <c r="V3316" s="40"/>
      <c r="W3316" s="40"/>
    </row>
    <row r="3317">
      <c r="F3317" s="30"/>
      <c r="G3317" s="30"/>
      <c r="H3317" s="30"/>
      <c r="I3317" s="30"/>
      <c r="J3317" s="30"/>
      <c r="K3317" s="30"/>
      <c r="L3317" s="30"/>
      <c r="M3317" s="32"/>
      <c r="N3317" s="33"/>
      <c r="O3317" s="33"/>
      <c r="R3317" s="40"/>
      <c r="S3317" s="40"/>
      <c r="T3317" s="40"/>
      <c r="U3317" s="40"/>
      <c r="V3317" s="40"/>
      <c r="W3317" s="40"/>
    </row>
    <row r="3318">
      <c r="F3318" s="30"/>
      <c r="G3318" s="30"/>
      <c r="H3318" s="30"/>
      <c r="I3318" s="30"/>
      <c r="J3318" s="30"/>
      <c r="K3318" s="30"/>
      <c r="L3318" s="30"/>
      <c r="M3318" s="32"/>
      <c r="N3318" s="33"/>
      <c r="O3318" s="33"/>
      <c r="R3318" s="40"/>
      <c r="S3318" s="40"/>
      <c r="T3318" s="40"/>
      <c r="U3318" s="40"/>
      <c r="V3318" s="40"/>
      <c r="W3318" s="40"/>
    </row>
    <row r="3319">
      <c r="F3319" s="30"/>
      <c r="G3319" s="30"/>
      <c r="H3319" s="30"/>
      <c r="I3319" s="30"/>
      <c r="J3319" s="30"/>
      <c r="K3319" s="30"/>
      <c r="L3319" s="30"/>
      <c r="M3319" s="32"/>
      <c r="N3319" s="33"/>
      <c r="O3319" s="64"/>
      <c r="R3319" s="40"/>
      <c r="S3319" s="40"/>
      <c r="T3319" s="40"/>
      <c r="U3319" s="40"/>
      <c r="V3319" s="40"/>
      <c r="W3319" s="40"/>
    </row>
    <row r="3320">
      <c r="F3320" s="30"/>
      <c r="G3320" s="30"/>
      <c r="H3320" s="30"/>
      <c r="I3320" s="30"/>
      <c r="J3320" s="30"/>
      <c r="K3320" s="30"/>
      <c r="L3320" s="30"/>
      <c r="M3320" s="32"/>
      <c r="N3320" s="33"/>
      <c r="O3320" s="64"/>
      <c r="R3320" s="40"/>
      <c r="S3320" s="40"/>
      <c r="T3320" s="40"/>
      <c r="U3320" s="40"/>
      <c r="V3320" s="40"/>
      <c r="W3320" s="40"/>
    </row>
    <row r="3321">
      <c r="F3321" s="30"/>
      <c r="G3321" s="30"/>
      <c r="H3321" s="30"/>
      <c r="I3321" s="30"/>
      <c r="J3321" s="30"/>
      <c r="K3321" s="30"/>
      <c r="L3321" s="30"/>
      <c r="M3321" s="32"/>
      <c r="N3321" s="33"/>
      <c r="O3321" s="33"/>
      <c r="R3321" s="40"/>
      <c r="S3321" s="40"/>
      <c r="T3321" s="40"/>
      <c r="U3321" s="40"/>
      <c r="V3321" s="40"/>
      <c r="W3321" s="40"/>
    </row>
    <row r="3322">
      <c r="F3322" s="30"/>
      <c r="G3322" s="30"/>
      <c r="H3322" s="30"/>
      <c r="I3322" s="30"/>
      <c r="J3322" s="30"/>
      <c r="K3322" s="30"/>
      <c r="L3322" s="30"/>
      <c r="M3322" s="32"/>
      <c r="N3322" s="33"/>
      <c r="O3322" s="33"/>
      <c r="R3322" s="40"/>
      <c r="S3322" s="40"/>
      <c r="T3322" s="40"/>
      <c r="U3322" s="40"/>
      <c r="V3322" s="40"/>
      <c r="W3322" s="40"/>
    </row>
    <row r="3323">
      <c r="F3323" s="30"/>
      <c r="G3323" s="30"/>
      <c r="H3323" s="30"/>
      <c r="I3323" s="30"/>
      <c r="J3323" s="30"/>
      <c r="K3323" s="30"/>
      <c r="L3323" s="30"/>
      <c r="M3323" s="32"/>
      <c r="N3323" s="33"/>
      <c r="O3323" s="58"/>
      <c r="R3323" s="40"/>
      <c r="S3323" s="40"/>
      <c r="T3323" s="40"/>
      <c r="U3323" s="40"/>
      <c r="V3323" s="40"/>
      <c r="W3323" s="40"/>
    </row>
    <row r="3324">
      <c r="F3324" s="30"/>
      <c r="G3324" s="30"/>
      <c r="H3324" s="30"/>
      <c r="I3324" s="30"/>
      <c r="J3324" s="30"/>
      <c r="K3324" s="30"/>
      <c r="L3324" s="30"/>
      <c r="M3324" s="32"/>
      <c r="N3324" s="33"/>
      <c r="O3324" s="33"/>
      <c r="R3324" s="40"/>
      <c r="S3324" s="40"/>
      <c r="T3324" s="40"/>
      <c r="U3324" s="40"/>
      <c r="V3324" s="40"/>
      <c r="W3324" s="40"/>
    </row>
    <row r="3325">
      <c r="F3325" s="30"/>
      <c r="G3325" s="30"/>
      <c r="H3325" s="30"/>
      <c r="I3325" s="30"/>
      <c r="J3325" s="30"/>
      <c r="K3325" s="30"/>
      <c r="L3325" s="30"/>
      <c r="M3325" s="32"/>
      <c r="N3325" s="33"/>
      <c r="O3325" s="33"/>
      <c r="R3325" s="40"/>
      <c r="S3325" s="40"/>
      <c r="T3325" s="40"/>
      <c r="U3325" s="40"/>
      <c r="V3325" s="40"/>
      <c r="W3325" s="40"/>
    </row>
    <row r="3326">
      <c r="F3326" s="30"/>
      <c r="G3326" s="30"/>
      <c r="H3326" s="30"/>
      <c r="I3326" s="30"/>
      <c r="J3326" s="30"/>
      <c r="K3326" s="30"/>
      <c r="L3326" s="30"/>
      <c r="M3326" s="32"/>
      <c r="N3326" s="33"/>
      <c r="O3326" s="33"/>
      <c r="R3326" s="40"/>
      <c r="S3326" s="40"/>
      <c r="T3326" s="40"/>
      <c r="U3326" s="40"/>
      <c r="V3326" s="40"/>
      <c r="W3326" s="40"/>
    </row>
    <row r="3327">
      <c r="F3327" s="30"/>
      <c r="G3327" s="30"/>
      <c r="H3327" s="30"/>
      <c r="I3327" s="30"/>
      <c r="J3327" s="30"/>
      <c r="K3327" s="30"/>
      <c r="L3327" s="30"/>
      <c r="M3327" s="32"/>
      <c r="N3327" s="33"/>
      <c r="O3327" s="33"/>
      <c r="R3327" s="40"/>
      <c r="S3327" s="40"/>
      <c r="T3327" s="40"/>
      <c r="U3327" s="40"/>
      <c r="V3327" s="40"/>
      <c r="W3327" s="40"/>
    </row>
    <row r="3328">
      <c r="F3328" s="30"/>
      <c r="G3328" s="30"/>
      <c r="H3328" s="30"/>
      <c r="I3328" s="30"/>
      <c r="J3328" s="30"/>
      <c r="K3328" s="30"/>
      <c r="L3328" s="30"/>
      <c r="M3328" s="32"/>
      <c r="N3328" s="33"/>
      <c r="O3328" s="33"/>
      <c r="R3328" s="40"/>
      <c r="S3328" s="40"/>
      <c r="T3328" s="40"/>
      <c r="U3328" s="40"/>
      <c r="V3328" s="40"/>
      <c r="W3328" s="40"/>
    </row>
    <row r="3329">
      <c r="F3329" s="30"/>
      <c r="G3329" s="30"/>
      <c r="H3329" s="30"/>
      <c r="I3329" s="30"/>
      <c r="J3329" s="30"/>
      <c r="K3329" s="30"/>
      <c r="L3329" s="30"/>
      <c r="M3329" s="32"/>
      <c r="N3329" s="33"/>
      <c r="O3329" s="33"/>
      <c r="R3329" s="40"/>
      <c r="S3329" s="40"/>
      <c r="T3329" s="40"/>
      <c r="U3329" s="40"/>
      <c r="V3329" s="40"/>
      <c r="W3329" s="40"/>
    </row>
    <row r="3330">
      <c r="F3330" s="30"/>
      <c r="G3330" s="30"/>
      <c r="H3330" s="30"/>
      <c r="I3330" s="30"/>
      <c r="J3330" s="30"/>
      <c r="K3330" s="30"/>
      <c r="L3330" s="30"/>
      <c r="M3330" s="32"/>
      <c r="N3330" s="33"/>
      <c r="O3330" s="33"/>
      <c r="R3330" s="40"/>
      <c r="S3330" s="40"/>
      <c r="T3330" s="40"/>
      <c r="U3330" s="40"/>
      <c r="V3330" s="40"/>
      <c r="W3330" s="40"/>
    </row>
    <row r="3331">
      <c r="F3331" s="30"/>
      <c r="G3331" s="30"/>
      <c r="H3331" s="30"/>
      <c r="I3331" s="30"/>
      <c r="J3331" s="30"/>
      <c r="K3331" s="30"/>
      <c r="L3331" s="30"/>
      <c r="M3331" s="32"/>
      <c r="N3331" s="33"/>
      <c r="O3331" s="33"/>
      <c r="R3331" s="40"/>
      <c r="S3331" s="40"/>
      <c r="T3331" s="40"/>
      <c r="U3331" s="40"/>
      <c r="V3331" s="40"/>
      <c r="W3331" s="40"/>
    </row>
    <row r="3332">
      <c r="F3332" s="30"/>
      <c r="G3332" s="30"/>
      <c r="H3332" s="30"/>
      <c r="I3332" s="30"/>
      <c r="J3332" s="30"/>
      <c r="K3332" s="30"/>
      <c r="L3332" s="30"/>
      <c r="M3332" s="32"/>
      <c r="N3332" s="33"/>
      <c r="O3332" s="33"/>
      <c r="R3332" s="40"/>
      <c r="S3332" s="40"/>
      <c r="T3332" s="40"/>
      <c r="U3332" s="40"/>
      <c r="V3332" s="40"/>
      <c r="W3332" s="40"/>
    </row>
    <row r="3333">
      <c r="F3333" s="30"/>
      <c r="G3333" s="30"/>
      <c r="H3333" s="30"/>
      <c r="I3333" s="30"/>
      <c r="J3333" s="30"/>
      <c r="K3333" s="30"/>
      <c r="L3333" s="30"/>
      <c r="M3333" s="32"/>
      <c r="N3333" s="33"/>
      <c r="O3333" s="33"/>
      <c r="R3333" s="40"/>
      <c r="S3333" s="40"/>
      <c r="T3333" s="40"/>
      <c r="U3333" s="40"/>
      <c r="V3333" s="40"/>
      <c r="W3333" s="40"/>
    </row>
    <row r="3334">
      <c r="F3334" s="30"/>
      <c r="G3334" s="30"/>
      <c r="H3334" s="30"/>
      <c r="I3334" s="30"/>
      <c r="J3334" s="30"/>
      <c r="K3334" s="30"/>
      <c r="L3334" s="30"/>
      <c r="M3334" s="32"/>
      <c r="N3334" s="33"/>
      <c r="O3334" s="64"/>
      <c r="R3334" s="40"/>
      <c r="S3334" s="40"/>
      <c r="T3334" s="40"/>
      <c r="U3334" s="40"/>
      <c r="V3334" s="40"/>
      <c r="W3334" s="40"/>
    </row>
    <row r="3335">
      <c r="F3335" s="30"/>
      <c r="G3335" s="30"/>
      <c r="H3335" s="30"/>
      <c r="I3335" s="30"/>
      <c r="J3335" s="30"/>
      <c r="K3335" s="30"/>
      <c r="L3335" s="30"/>
      <c r="M3335" s="32"/>
      <c r="N3335" s="33"/>
      <c r="O3335" s="33"/>
      <c r="R3335" s="40"/>
      <c r="S3335" s="40"/>
      <c r="T3335" s="40"/>
      <c r="U3335" s="40"/>
      <c r="V3335" s="40"/>
      <c r="W3335" s="40"/>
    </row>
    <row r="3336">
      <c r="F3336" s="30"/>
      <c r="G3336" s="30"/>
      <c r="H3336" s="30"/>
      <c r="I3336" s="30"/>
      <c r="J3336" s="30"/>
      <c r="K3336" s="30"/>
      <c r="L3336" s="30"/>
      <c r="M3336" s="32"/>
      <c r="N3336" s="33"/>
      <c r="O3336" s="33"/>
      <c r="R3336" s="40"/>
      <c r="S3336" s="40"/>
      <c r="T3336" s="40"/>
      <c r="U3336" s="40"/>
      <c r="V3336" s="40"/>
      <c r="W3336" s="40"/>
    </row>
    <row r="3337">
      <c r="F3337" s="30"/>
      <c r="G3337" s="30"/>
      <c r="H3337" s="30"/>
      <c r="I3337" s="30"/>
      <c r="J3337" s="30"/>
      <c r="K3337" s="30"/>
      <c r="L3337" s="30"/>
      <c r="M3337" s="32"/>
      <c r="N3337" s="33"/>
      <c r="O3337" s="33"/>
      <c r="R3337" s="40"/>
      <c r="S3337" s="40"/>
      <c r="T3337" s="40"/>
      <c r="U3337" s="40"/>
      <c r="V3337" s="40"/>
      <c r="W3337" s="40"/>
    </row>
    <row r="3338">
      <c r="F3338" s="30"/>
      <c r="G3338" s="30"/>
      <c r="H3338" s="30"/>
      <c r="I3338" s="30"/>
      <c r="J3338" s="30"/>
      <c r="K3338" s="30"/>
      <c r="L3338" s="30"/>
      <c r="M3338" s="32"/>
      <c r="N3338" s="33"/>
      <c r="O3338" s="33"/>
      <c r="R3338" s="40"/>
      <c r="S3338" s="40"/>
      <c r="T3338" s="40"/>
      <c r="U3338" s="40"/>
      <c r="V3338" s="40"/>
      <c r="W3338" s="40"/>
    </row>
    <row r="3339">
      <c r="F3339" s="30"/>
      <c r="G3339" s="30"/>
      <c r="H3339" s="30"/>
      <c r="I3339" s="30"/>
      <c r="J3339" s="30"/>
      <c r="K3339" s="30"/>
      <c r="L3339" s="30"/>
      <c r="M3339" s="32"/>
      <c r="N3339" s="33"/>
      <c r="O3339" s="33"/>
      <c r="R3339" s="40"/>
      <c r="S3339" s="40"/>
      <c r="T3339" s="40"/>
      <c r="U3339" s="40"/>
      <c r="V3339" s="40"/>
      <c r="W3339" s="40"/>
    </row>
    <row r="3340">
      <c r="F3340" s="30"/>
      <c r="G3340" s="30"/>
      <c r="H3340" s="30"/>
      <c r="I3340" s="30"/>
      <c r="J3340" s="30"/>
      <c r="K3340" s="30"/>
      <c r="L3340" s="30"/>
      <c r="M3340" s="32"/>
      <c r="N3340" s="33"/>
      <c r="O3340" s="64"/>
      <c r="R3340" s="40"/>
      <c r="S3340" s="40"/>
      <c r="T3340" s="40"/>
      <c r="U3340" s="40"/>
      <c r="V3340" s="40"/>
      <c r="W3340" s="40"/>
    </row>
    <row r="3341">
      <c r="F3341" s="30"/>
      <c r="G3341" s="30"/>
      <c r="H3341" s="30"/>
      <c r="I3341" s="30"/>
      <c r="J3341" s="30"/>
      <c r="K3341" s="30"/>
      <c r="L3341" s="30"/>
      <c r="M3341" s="32"/>
      <c r="N3341" s="33"/>
      <c r="O3341" s="33"/>
      <c r="R3341" s="40"/>
      <c r="S3341" s="40"/>
      <c r="T3341" s="40"/>
      <c r="U3341" s="40"/>
      <c r="V3341" s="40"/>
      <c r="W3341" s="40"/>
    </row>
    <row r="3342">
      <c r="F3342" s="30"/>
      <c r="G3342" s="30"/>
      <c r="H3342" s="30"/>
      <c r="I3342" s="30"/>
      <c r="J3342" s="30"/>
      <c r="K3342" s="30"/>
      <c r="L3342" s="30"/>
      <c r="M3342" s="32"/>
      <c r="N3342" s="33"/>
      <c r="O3342" s="33"/>
      <c r="R3342" s="40"/>
      <c r="S3342" s="40"/>
      <c r="T3342" s="40"/>
      <c r="U3342" s="40"/>
      <c r="V3342" s="40"/>
      <c r="W3342" s="40"/>
    </row>
    <row r="3343">
      <c r="F3343" s="30"/>
      <c r="G3343" s="30"/>
      <c r="H3343" s="30"/>
      <c r="I3343" s="30"/>
      <c r="J3343" s="30"/>
      <c r="K3343" s="30"/>
      <c r="L3343" s="30"/>
      <c r="M3343" s="32"/>
      <c r="N3343" s="33"/>
      <c r="O3343" s="33"/>
      <c r="R3343" s="40"/>
      <c r="S3343" s="40"/>
      <c r="T3343" s="40"/>
      <c r="U3343" s="40"/>
      <c r="V3343" s="40"/>
      <c r="W3343" s="40"/>
    </row>
    <row r="3344">
      <c r="F3344" s="30"/>
      <c r="G3344" s="30"/>
      <c r="H3344" s="30"/>
      <c r="I3344" s="30"/>
      <c r="J3344" s="30"/>
      <c r="K3344" s="30"/>
      <c r="L3344" s="30"/>
      <c r="M3344" s="32"/>
      <c r="N3344" s="33"/>
      <c r="O3344" s="33"/>
      <c r="R3344" s="40"/>
      <c r="S3344" s="40"/>
      <c r="T3344" s="40"/>
      <c r="U3344" s="40"/>
      <c r="V3344" s="40"/>
      <c r="W3344" s="40"/>
    </row>
    <row r="3345">
      <c r="F3345" s="30"/>
      <c r="G3345" s="30"/>
      <c r="H3345" s="30"/>
      <c r="I3345" s="30"/>
      <c r="J3345" s="30"/>
      <c r="K3345" s="30"/>
      <c r="L3345" s="30"/>
      <c r="M3345" s="32"/>
      <c r="N3345" s="33"/>
      <c r="O3345" s="33"/>
      <c r="R3345" s="40"/>
      <c r="S3345" s="40"/>
      <c r="T3345" s="40"/>
      <c r="U3345" s="40"/>
      <c r="V3345" s="40"/>
      <c r="W3345" s="40"/>
    </row>
    <row r="3346">
      <c r="F3346" s="30"/>
      <c r="G3346" s="30"/>
      <c r="H3346" s="30"/>
      <c r="I3346" s="30"/>
      <c r="J3346" s="30"/>
      <c r="K3346" s="30"/>
      <c r="L3346" s="30"/>
      <c r="M3346" s="32"/>
      <c r="N3346" s="33"/>
      <c r="O3346" s="33"/>
      <c r="R3346" s="40"/>
      <c r="S3346" s="40"/>
      <c r="T3346" s="40"/>
      <c r="U3346" s="40"/>
      <c r="V3346" s="40"/>
      <c r="W3346" s="40"/>
    </row>
    <row r="3347">
      <c r="F3347" s="30"/>
      <c r="G3347" s="30"/>
      <c r="H3347" s="30"/>
      <c r="I3347" s="30"/>
      <c r="J3347" s="30"/>
      <c r="K3347" s="30"/>
      <c r="L3347" s="30"/>
      <c r="M3347" s="32"/>
      <c r="N3347" s="33"/>
      <c r="O3347" s="33"/>
      <c r="R3347" s="40"/>
      <c r="S3347" s="40"/>
      <c r="T3347" s="40"/>
      <c r="U3347" s="40"/>
      <c r="V3347" s="40"/>
      <c r="W3347" s="40"/>
    </row>
    <row r="3348">
      <c r="F3348" s="30"/>
      <c r="G3348" s="30"/>
      <c r="H3348" s="30"/>
      <c r="I3348" s="30"/>
      <c r="J3348" s="30"/>
      <c r="K3348" s="30"/>
      <c r="L3348" s="30"/>
      <c r="M3348" s="32"/>
      <c r="N3348" s="33"/>
      <c r="O3348" s="33"/>
      <c r="R3348" s="40"/>
      <c r="S3348" s="40"/>
      <c r="T3348" s="40"/>
      <c r="U3348" s="40"/>
      <c r="V3348" s="40"/>
      <c r="W3348" s="40"/>
    </row>
    <row r="3349">
      <c r="F3349" s="30"/>
      <c r="G3349" s="30"/>
      <c r="H3349" s="30"/>
      <c r="I3349" s="30"/>
      <c r="J3349" s="30"/>
      <c r="K3349" s="30"/>
      <c r="L3349" s="30"/>
      <c r="M3349" s="32"/>
      <c r="N3349" s="33"/>
      <c r="O3349" s="33"/>
      <c r="R3349" s="40"/>
      <c r="S3349" s="40"/>
      <c r="T3349" s="40"/>
      <c r="U3349" s="40"/>
      <c r="V3349" s="40"/>
      <c r="W3349" s="40"/>
    </row>
    <row r="3350">
      <c r="F3350" s="30"/>
      <c r="G3350" s="30"/>
      <c r="H3350" s="30"/>
      <c r="I3350" s="30"/>
      <c r="J3350" s="30"/>
      <c r="K3350" s="30"/>
      <c r="L3350" s="30"/>
      <c r="M3350" s="32"/>
      <c r="N3350" s="33"/>
      <c r="O3350" s="58"/>
      <c r="R3350" s="40"/>
      <c r="S3350" s="40"/>
      <c r="T3350" s="40"/>
      <c r="U3350" s="40"/>
      <c r="V3350" s="40"/>
      <c r="W3350" s="40"/>
    </row>
    <row r="3351">
      <c r="F3351" s="30"/>
      <c r="G3351" s="30"/>
      <c r="H3351" s="30"/>
      <c r="I3351" s="30"/>
      <c r="J3351" s="30"/>
      <c r="K3351" s="30"/>
      <c r="L3351" s="30"/>
      <c r="M3351" s="32"/>
      <c r="N3351" s="33"/>
      <c r="O3351" s="33"/>
      <c r="R3351" s="40"/>
      <c r="S3351" s="40"/>
      <c r="T3351" s="40"/>
      <c r="U3351" s="40"/>
      <c r="V3351" s="40"/>
      <c r="W3351" s="40"/>
    </row>
    <row r="3352">
      <c r="F3352" s="30"/>
      <c r="G3352" s="30"/>
      <c r="H3352" s="30"/>
      <c r="I3352" s="30"/>
      <c r="J3352" s="30"/>
      <c r="K3352" s="30"/>
      <c r="L3352" s="30"/>
      <c r="M3352" s="32"/>
      <c r="N3352" s="33"/>
      <c r="O3352" s="33"/>
      <c r="R3352" s="40"/>
      <c r="S3352" s="40"/>
      <c r="T3352" s="40"/>
      <c r="U3352" s="40"/>
      <c r="V3352" s="40"/>
      <c r="W3352" s="40"/>
    </row>
    <row r="3353">
      <c r="F3353" s="30"/>
      <c r="G3353" s="30"/>
      <c r="H3353" s="30"/>
      <c r="I3353" s="30"/>
      <c r="J3353" s="30"/>
      <c r="K3353" s="30"/>
      <c r="L3353" s="30"/>
      <c r="M3353" s="32"/>
      <c r="N3353" s="33"/>
      <c r="O3353" s="33"/>
      <c r="R3353" s="40"/>
      <c r="S3353" s="40"/>
      <c r="T3353" s="40"/>
      <c r="U3353" s="40"/>
      <c r="V3353" s="40"/>
      <c r="W3353" s="40"/>
    </row>
    <row r="3354">
      <c r="F3354" s="30"/>
      <c r="G3354" s="30"/>
      <c r="H3354" s="30"/>
      <c r="I3354" s="30"/>
      <c r="J3354" s="30"/>
      <c r="K3354" s="30"/>
      <c r="L3354" s="30"/>
      <c r="M3354" s="32"/>
      <c r="N3354" s="33"/>
      <c r="O3354" s="58"/>
      <c r="R3354" s="40"/>
      <c r="S3354" s="40"/>
      <c r="T3354" s="40"/>
      <c r="U3354" s="40"/>
      <c r="V3354" s="40"/>
      <c r="W3354" s="40"/>
    </row>
    <row r="3355">
      <c r="F3355" s="30"/>
      <c r="G3355" s="30"/>
      <c r="H3355" s="30"/>
      <c r="I3355" s="30"/>
      <c r="J3355" s="30"/>
      <c r="K3355" s="30"/>
      <c r="L3355" s="30"/>
      <c r="M3355" s="32"/>
      <c r="N3355" s="33"/>
      <c r="O3355" s="33"/>
      <c r="R3355" s="40"/>
      <c r="S3355" s="40"/>
      <c r="T3355" s="40"/>
      <c r="U3355" s="40"/>
      <c r="V3355" s="40"/>
      <c r="W3355" s="40"/>
    </row>
    <row r="3356">
      <c r="F3356" s="30"/>
      <c r="G3356" s="30"/>
      <c r="H3356" s="30"/>
      <c r="I3356" s="30"/>
      <c r="J3356" s="30"/>
      <c r="K3356" s="30"/>
      <c r="L3356" s="30"/>
      <c r="M3356" s="32"/>
      <c r="N3356" s="33"/>
      <c r="O3356" s="33"/>
      <c r="R3356" s="40"/>
      <c r="S3356" s="40"/>
      <c r="T3356" s="40"/>
      <c r="U3356" s="40"/>
      <c r="V3356" s="40"/>
      <c r="W3356" s="40"/>
    </row>
    <row r="3357">
      <c r="F3357" s="30"/>
      <c r="G3357" s="30"/>
      <c r="H3357" s="30"/>
      <c r="I3357" s="30"/>
      <c r="J3357" s="30"/>
      <c r="K3357" s="30"/>
      <c r="L3357" s="30"/>
      <c r="M3357" s="32"/>
      <c r="N3357" s="33"/>
      <c r="O3357" s="33"/>
      <c r="R3357" s="40"/>
      <c r="S3357" s="40"/>
      <c r="T3357" s="40"/>
      <c r="U3357" s="40"/>
      <c r="V3357" s="40"/>
      <c r="W3357" s="40"/>
    </row>
    <row r="3358">
      <c r="F3358" s="30"/>
      <c r="G3358" s="30"/>
      <c r="H3358" s="30"/>
      <c r="I3358" s="30"/>
      <c r="J3358" s="30"/>
      <c r="K3358" s="30"/>
      <c r="L3358" s="30"/>
      <c r="M3358" s="32"/>
      <c r="N3358" s="33"/>
      <c r="O3358" s="33"/>
      <c r="R3358" s="40"/>
      <c r="S3358" s="40"/>
      <c r="T3358" s="40"/>
      <c r="U3358" s="40"/>
      <c r="V3358" s="40"/>
      <c r="W3358" s="40"/>
    </row>
    <row r="3359">
      <c r="F3359" s="30"/>
      <c r="G3359" s="30"/>
      <c r="H3359" s="30"/>
      <c r="I3359" s="30"/>
      <c r="J3359" s="30"/>
      <c r="K3359" s="30"/>
      <c r="L3359" s="30"/>
      <c r="M3359" s="32"/>
      <c r="N3359" s="33"/>
      <c r="O3359" s="58"/>
      <c r="R3359" s="40"/>
      <c r="S3359" s="40"/>
      <c r="T3359" s="40"/>
      <c r="U3359" s="40"/>
      <c r="V3359" s="40"/>
      <c r="W3359" s="40"/>
    </row>
    <row r="3360">
      <c r="F3360" s="30"/>
      <c r="G3360" s="30"/>
      <c r="H3360" s="30"/>
      <c r="I3360" s="30"/>
      <c r="J3360" s="30"/>
      <c r="K3360" s="30"/>
      <c r="L3360" s="30"/>
      <c r="M3360" s="32"/>
      <c r="N3360" s="33"/>
      <c r="O3360" s="33"/>
      <c r="R3360" s="40"/>
      <c r="S3360" s="40"/>
      <c r="T3360" s="40"/>
      <c r="U3360" s="40"/>
      <c r="V3360" s="40"/>
      <c r="W3360" s="40"/>
    </row>
    <row r="3361">
      <c r="F3361" s="30"/>
      <c r="G3361" s="30"/>
      <c r="H3361" s="30"/>
      <c r="I3361" s="30"/>
      <c r="J3361" s="30"/>
      <c r="K3361" s="30"/>
      <c r="L3361" s="30"/>
      <c r="M3361" s="32"/>
      <c r="N3361" s="33"/>
      <c r="O3361" s="33"/>
      <c r="R3361" s="40"/>
      <c r="S3361" s="40"/>
      <c r="T3361" s="40"/>
      <c r="U3361" s="40"/>
      <c r="V3361" s="40"/>
      <c r="W3361" s="40"/>
    </row>
    <row r="3362">
      <c r="F3362" s="30"/>
      <c r="G3362" s="30"/>
      <c r="H3362" s="30"/>
      <c r="I3362" s="30"/>
      <c r="J3362" s="30"/>
      <c r="K3362" s="30"/>
      <c r="L3362" s="30"/>
      <c r="M3362" s="32"/>
      <c r="N3362" s="33"/>
      <c r="O3362" s="33"/>
      <c r="R3362" s="40"/>
      <c r="S3362" s="40"/>
      <c r="T3362" s="40"/>
      <c r="U3362" s="40"/>
      <c r="V3362" s="40"/>
      <c r="W3362" s="40"/>
    </row>
    <row r="3363">
      <c r="F3363" s="30"/>
      <c r="G3363" s="30"/>
      <c r="H3363" s="30"/>
      <c r="I3363" s="30"/>
      <c r="J3363" s="30"/>
      <c r="K3363" s="30"/>
      <c r="L3363" s="30"/>
      <c r="M3363" s="32"/>
      <c r="N3363" s="33"/>
      <c r="O3363" s="64"/>
      <c r="R3363" s="40"/>
      <c r="S3363" s="40"/>
      <c r="T3363" s="40"/>
      <c r="U3363" s="40"/>
      <c r="V3363" s="40"/>
      <c r="W3363" s="40"/>
    </row>
    <row r="3364">
      <c r="F3364" s="30"/>
      <c r="G3364" s="30"/>
      <c r="H3364" s="30"/>
      <c r="I3364" s="30"/>
      <c r="J3364" s="30"/>
      <c r="K3364" s="30"/>
      <c r="L3364" s="30"/>
      <c r="M3364" s="32"/>
      <c r="N3364" s="33"/>
      <c r="O3364" s="33"/>
      <c r="R3364" s="40"/>
      <c r="S3364" s="40"/>
      <c r="T3364" s="40"/>
      <c r="U3364" s="40"/>
      <c r="V3364" s="40"/>
      <c r="W3364" s="40"/>
    </row>
    <row r="3365">
      <c r="F3365" s="30"/>
      <c r="G3365" s="30"/>
      <c r="H3365" s="30"/>
      <c r="I3365" s="30"/>
      <c r="J3365" s="30"/>
      <c r="K3365" s="30"/>
      <c r="L3365" s="30"/>
      <c r="M3365" s="32"/>
      <c r="N3365" s="33"/>
      <c r="O3365" s="33"/>
      <c r="R3365" s="40"/>
      <c r="S3365" s="40"/>
      <c r="T3365" s="40"/>
      <c r="U3365" s="40"/>
      <c r="V3365" s="40"/>
      <c r="W3365" s="40"/>
    </row>
    <row r="3366">
      <c r="F3366" s="30"/>
      <c r="G3366" s="30"/>
      <c r="H3366" s="30"/>
      <c r="I3366" s="30"/>
      <c r="J3366" s="30"/>
      <c r="K3366" s="30"/>
      <c r="L3366" s="30"/>
      <c r="M3366" s="32"/>
      <c r="N3366" s="33"/>
      <c r="O3366" s="33"/>
      <c r="R3366" s="40"/>
      <c r="S3366" s="40"/>
      <c r="T3366" s="40"/>
      <c r="U3366" s="40"/>
      <c r="V3366" s="40"/>
      <c r="W3366" s="40"/>
    </row>
    <row r="3367">
      <c r="F3367" s="30"/>
      <c r="G3367" s="30"/>
      <c r="H3367" s="30"/>
      <c r="I3367" s="30"/>
      <c r="J3367" s="30"/>
      <c r="K3367" s="30"/>
      <c r="L3367" s="30"/>
      <c r="M3367" s="32"/>
      <c r="N3367" s="33"/>
      <c r="O3367" s="33"/>
      <c r="R3367" s="40"/>
      <c r="S3367" s="40"/>
      <c r="T3367" s="40"/>
      <c r="U3367" s="40"/>
      <c r="V3367" s="40"/>
      <c r="W3367" s="40"/>
    </row>
    <row r="3368">
      <c r="F3368" s="30"/>
      <c r="G3368" s="30"/>
      <c r="H3368" s="30"/>
      <c r="I3368" s="30"/>
      <c r="J3368" s="30"/>
      <c r="K3368" s="30"/>
      <c r="L3368" s="30"/>
      <c r="M3368" s="32"/>
      <c r="N3368" s="33"/>
      <c r="O3368" s="33"/>
      <c r="R3368" s="40"/>
      <c r="S3368" s="40"/>
      <c r="T3368" s="40"/>
      <c r="U3368" s="40"/>
      <c r="V3368" s="40"/>
      <c r="W3368" s="40"/>
    </row>
    <row r="3369">
      <c r="F3369" s="30"/>
      <c r="G3369" s="30"/>
      <c r="H3369" s="30"/>
      <c r="I3369" s="30"/>
      <c r="J3369" s="30"/>
      <c r="K3369" s="30"/>
      <c r="L3369" s="30"/>
      <c r="M3369" s="32"/>
      <c r="N3369" s="33"/>
      <c r="O3369" s="33"/>
      <c r="R3369" s="40"/>
      <c r="S3369" s="40"/>
      <c r="T3369" s="40"/>
      <c r="U3369" s="40"/>
      <c r="V3369" s="40"/>
      <c r="W3369" s="40"/>
    </row>
    <row r="3370">
      <c r="F3370" s="30"/>
      <c r="G3370" s="30"/>
      <c r="H3370" s="30"/>
      <c r="I3370" s="30"/>
      <c r="J3370" s="30"/>
      <c r="K3370" s="30"/>
      <c r="L3370" s="30"/>
      <c r="M3370" s="32"/>
      <c r="N3370" s="33"/>
      <c r="O3370" s="33"/>
      <c r="R3370" s="40"/>
      <c r="S3370" s="40"/>
      <c r="T3370" s="40"/>
      <c r="U3370" s="40"/>
      <c r="V3370" s="40"/>
      <c r="W3370" s="40"/>
    </row>
    <row r="3371">
      <c r="F3371" s="30"/>
      <c r="G3371" s="30"/>
      <c r="H3371" s="30"/>
      <c r="I3371" s="30"/>
      <c r="J3371" s="30"/>
      <c r="K3371" s="30"/>
      <c r="L3371" s="30"/>
      <c r="M3371" s="32"/>
      <c r="N3371" s="33"/>
      <c r="O3371" s="33"/>
      <c r="R3371" s="40"/>
      <c r="S3371" s="40"/>
      <c r="T3371" s="40"/>
      <c r="U3371" s="40"/>
      <c r="V3371" s="40"/>
      <c r="W3371" s="40"/>
    </row>
    <row r="3372">
      <c r="F3372" s="30"/>
      <c r="G3372" s="30"/>
      <c r="H3372" s="30"/>
      <c r="I3372" s="30"/>
      <c r="J3372" s="30"/>
      <c r="K3372" s="30"/>
      <c r="L3372" s="30"/>
      <c r="M3372" s="32"/>
      <c r="N3372" s="33"/>
      <c r="O3372" s="33"/>
      <c r="R3372" s="40"/>
      <c r="S3372" s="40"/>
      <c r="T3372" s="40"/>
      <c r="U3372" s="40"/>
      <c r="V3372" s="40"/>
      <c r="W3372" s="40"/>
    </row>
    <row r="3373">
      <c r="F3373" s="30"/>
      <c r="G3373" s="30"/>
      <c r="H3373" s="30"/>
      <c r="I3373" s="30"/>
      <c r="J3373" s="30"/>
      <c r="K3373" s="30"/>
      <c r="L3373" s="30"/>
      <c r="M3373" s="32"/>
      <c r="N3373" s="33"/>
      <c r="O3373" s="33"/>
      <c r="R3373" s="40"/>
      <c r="S3373" s="40"/>
      <c r="T3373" s="40"/>
      <c r="U3373" s="40"/>
      <c r="V3373" s="40"/>
      <c r="W3373" s="40"/>
    </row>
    <row r="3374">
      <c r="F3374" s="30"/>
      <c r="G3374" s="30"/>
      <c r="H3374" s="30"/>
      <c r="I3374" s="30"/>
      <c r="J3374" s="30"/>
      <c r="K3374" s="30"/>
      <c r="L3374" s="30"/>
      <c r="M3374" s="32"/>
      <c r="N3374" s="33"/>
      <c r="O3374" s="33"/>
      <c r="R3374" s="40"/>
      <c r="S3374" s="40"/>
      <c r="T3374" s="40"/>
      <c r="U3374" s="40"/>
      <c r="V3374" s="40"/>
      <c r="W3374" s="40"/>
    </row>
    <row r="3375">
      <c r="F3375" s="30"/>
      <c r="G3375" s="30"/>
      <c r="H3375" s="30"/>
      <c r="I3375" s="30"/>
      <c r="J3375" s="30"/>
      <c r="K3375" s="30"/>
      <c r="L3375" s="30"/>
      <c r="M3375" s="32"/>
      <c r="N3375" s="33"/>
      <c r="O3375" s="33"/>
      <c r="R3375" s="40"/>
      <c r="S3375" s="40"/>
      <c r="T3375" s="40"/>
      <c r="U3375" s="40"/>
      <c r="V3375" s="40"/>
      <c r="W3375" s="40"/>
    </row>
    <row r="3376">
      <c r="F3376" s="30"/>
      <c r="G3376" s="30"/>
      <c r="H3376" s="30"/>
      <c r="I3376" s="30"/>
      <c r="J3376" s="30"/>
      <c r="K3376" s="30"/>
      <c r="L3376" s="30"/>
      <c r="M3376" s="32"/>
      <c r="N3376" s="33"/>
      <c r="O3376" s="33"/>
      <c r="R3376" s="40"/>
      <c r="S3376" s="40"/>
      <c r="T3376" s="40"/>
      <c r="U3376" s="40"/>
      <c r="V3376" s="40"/>
      <c r="W3376" s="40"/>
    </row>
    <row r="3377">
      <c r="F3377" s="30"/>
      <c r="G3377" s="30"/>
      <c r="H3377" s="30"/>
      <c r="I3377" s="30"/>
      <c r="J3377" s="30"/>
      <c r="K3377" s="30"/>
      <c r="L3377" s="30"/>
      <c r="M3377" s="32"/>
      <c r="N3377" s="33"/>
      <c r="O3377" s="33"/>
      <c r="R3377" s="40"/>
      <c r="S3377" s="40"/>
      <c r="T3377" s="40"/>
      <c r="U3377" s="40"/>
      <c r="V3377" s="40"/>
      <c r="W3377" s="40"/>
    </row>
    <row r="3378">
      <c r="F3378" s="30"/>
      <c r="G3378" s="30"/>
      <c r="H3378" s="30"/>
      <c r="I3378" s="30"/>
      <c r="J3378" s="30"/>
      <c r="K3378" s="30"/>
      <c r="L3378" s="30"/>
      <c r="M3378" s="32"/>
      <c r="N3378" s="33"/>
      <c r="O3378" s="33"/>
      <c r="R3378" s="40"/>
      <c r="S3378" s="40"/>
      <c r="T3378" s="40"/>
      <c r="U3378" s="40"/>
      <c r="V3378" s="40"/>
      <c r="W3378" s="40"/>
    </row>
    <row r="3379">
      <c r="F3379" s="30"/>
      <c r="G3379" s="30"/>
      <c r="H3379" s="30"/>
      <c r="I3379" s="30"/>
      <c r="J3379" s="30"/>
      <c r="K3379" s="30"/>
      <c r="L3379" s="30"/>
      <c r="M3379" s="32"/>
      <c r="N3379" s="33"/>
      <c r="O3379" s="33"/>
      <c r="R3379" s="40"/>
      <c r="S3379" s="40"/>
      <c r="T3379" s="40"/>
      <c r="U3379" s="40"/>
      <c r="V3379" s="40"/>
      <c r="W3379" s="40"/>
    </row>
    <row r="3380">
      <c r="F3380" s="30"/>
      <c r="G3380" s="30"/>
      <c r="H3380" s="30"/>
      <c r="I3380" s="30"/>
      <c r="J3380" s="30"/>
      <c r="K3380" s="30"/>
      <c r="L3380" s="30"/>
      <c r="M3380" s="32"/>
      <c r="N3380" s="33"/>
      <c r="O3380" s="64"/>
      <c r="R3380" s="40"/>
      <c r="S3380" s="40"/>
      <c r="T3380" s="40"/>
      <c r="U3380" s="40"/>
      <c r="V3380" s="40"/>
      <c r="W3380" s="40"/>
    </row>
    <row r="3381">
      <c r="F3381" s="30"/>
      <c r="G3381" s="30"/>
      <c r="H3381" s="30"/>
      <c r="I3381" s="30"/>
      <c r="J3381" s="30"/>
      <c r="K3381" s="30"/>
      <c r="L3381" s="30"/>
      <c r="M3381" s="32"/>
      <c r="N3381" s="33"/>
      <c r="O3381" s="33"/>
      <c r="R3381" s="40"/>
      <c r="S3381" s="40"/>
      <c r="T3381" s="40"/>
      <c r="U3381" s="40"/>
      <c r="V3381" s="40"/>
      <c r="W3381" s="40"/>
    </row>
    <row r="3382">
      <c r="F3382" s="30"/>
      <c r="G3382" s="30"/>
      <c r="H3382" s="30"/>
      <c r="I3382" s="30"/>
      <c r="J3382" s="30"/>
      <c r="K3382" s="30"/>
      <c r="L3382" s="30"/>
      <c r="M3382" s="32"/>
      <c r="N3382" s="33"/>
      <c r="O3382" s="33"/>
      <c r="R3382" s="40"/>
      <c r="S3382" s="40"/>
      <c r="T3382" s="40"/>
      <c r="U3382" s="40"/>
      <c r="V3382" s="40"/>
      <c r="W3382" s="40"/>
    </row>
    <row r="3383">
      <c r="F3383" s="30"/>
      <c r="G3383" s="30"/>
      <c r="H3383" s="30"/>
      <c r="I3383" s="30"/>
      <c r="J3383" s="30"/>
      <c r="K3383" s="30"/>
      <c r="L3383" s="30"/>
      <c r="M3383" s="32"/>
      <c r="N3383" s="33"/>
      <c r="O3383" s="64"/>
      <c r="R3383" s="40"/>
      <c r="S3383" s="40"/>
      <c r="T3383" s="40"/>
      <c r="U3383" s="40"/>
      <c r="V3383" s="40"/>
      <c r="W3383" s="40"/>
    </row>
    <row r="3384">
      <c r="F3384" s="30"/>
      <c r="G3384" s="30"/>
      <c r="H3384" s="30"/>
      <c r="I3384" s="30"/>
      <c r="J3384" s="30"/>
      <c r="K3384" s="30"/>
      <c r="L3384" s="30"/>
      <c r="M3384" s="32"/>
      <c r="N3384" s="33"/>
      <c r="O3384" s="33"/>
      <c r="R3384" s="40"/>
      <c r="S3384" s="40"/>
      <c r="T3384" s="40"/>
      <c r="U3384" s="40"/>
      <c r="V3384" s="40"/>
      <c r="W3384" s="40"/>
    </row>
    <row r="3385">
      <c r="F3385" s="30"/>
      <c r="G3385" s="30"/>
      <c r="H3385" s="30"/>
      <c r="I3385" s="30"/>
      <c r="J3385" s="30"/>
      <c r="K3385" s="30"/>
      <c r="L3385" s="30"/>
      <c r="M3385" s="32"/>
      <c r="N3385" s="33"/>
      <c r="O3385" s="33"/>
      <c r="R3385" s="40"/>
      <c r="S3385" s="40"/>
      <c r="T3385" s="40"/>
      <c r="U3385" s="40"/>
      <c r="V3385" s="40"/>
      <c r="W3385" s="40"/>
    </row>
    <row r="3386">
      <c r="F3386" s="30"/>
      <c r="G3386" s="30"/>
      <c r="H3386" s="30"/>
      <c r="I3386" s="30"/>
      <c r="J3386" s="30"/>
      <c r="K3386" s="30"/>
      <c r="L3386" s="30"/>
      <c r="M3386" s="32"/>
      <c r="N3386" s="33"/>
      <c r="O3386" s="33"/>
      <c r="R3386" s="40"/>
      <c r="S3386" s="40"/>
      <c r="T3386" s="40"/>
      <c r="U3386" s="40"/>
      <c r="V3386" s="40"/>
      <c r="W3386" s="40"/>
    </row>
    <row r="3387">
      <c r="F3387" s="30"/>
      <c r="G3387" s="30"/>
      <c r="H3387" s="30"/>
      <c r="I3387" s="30"/>
      <c r="J3387" s="30"/>
      <c r="K3387" s="30"/>
      <c r="L3387" s="30"/>
      <c r="M3387" s="32"/>
      <c r="N3387" s="33"/>
      <c r="O3387" s="58"/>
      <c r="R3387" s="40"/>
      <c r="S3387" s="40"/>
      <c r="T3387" s="40"/>
      <c r="U3387" s="40"/>
      <c r="V3387" s="40"/>
      <c r="W3387" s="40"/>
    </row>
    <row r="3388">
      <c r="F3388" s="30"/>
      <c r="G3388" s="30"/>
      <c r="H3388" s="30"/>
      <c r="I3388" s="30"/>
      <c r="J3388" s="30"/>
      <c r="K3388" s="30"/>
      <c r="L3388" s="30"/>
      <c r="M3388" s="32"/>
      <c r="N3388" s="33"/>
      <c r="O3388" s="58"/>
      <c r="R3388" s="40"/>
      <c r="S3388" s="40"/>
      <c r="T3388" s="40"/>
      <c r="U3388" s="40"/>
      <c r="V3388" s="40"/>
      <c r="W3388" s="40"/>
    </row>
    <row r="3389">
      <c r="F3389" s="30"/>
      <c r="G3389" s="30"/>
      <c r="H3389" s="30"/>
      <c r="I3389" s="30"/>
      <c r="J3389" s="30"/>
      <c r="K3389" s="30"/>
      <c r="L3389" s="30"/>
      <c r="M3389" s="32"/>
      <c r="N3389" s="33"/>
      <c r="O3389" s="33"/>
      <c r="R3389" s="40"/>
      <c r="S3389" s="40"/>
      <c r="T3389" s="40"/>
      <c r="U3389" s="40"/>
      <c r="V3389" s="40"/>
      <c r="W3389" s="40"/>
    </row>
    <row r="3390">
      <c r="F3390" s="30"/>
      <c r="G3390" s="30"/>
      <c r="H3390" s="30"/>
      <c r="I3390" s="30"/>
      <c r="J3390" s="30"/>
      <c r="K3390" s="30"/>
      <c r="L3390" s="30"/>
      <c r="M3390" s="32"/>
      <c r="N3390" s="33"/>
      <c r="O3390" s="58"/>
      <c r="R3390" s="40"/>
      <c r="S3390" s="40"/>
      <c r="T3390" s="40"/>
      <c r="U3390" s="40"/>
      <c r="V3390" s="40"/>
      <c r="W3390" s="40"/>
    </row>
    <row r="3391">
      <c r="F3391" s="30"/>
      <c r="G3391" s="30"/>
      <c r="H3391" s="30"/>
      <c r="I3391" s="30"/>
      <c r="J3391" s="30"/>
      <c r="K3391" s="30"/>
      <c r="L3391" s="30"/>
      <c r="M3391" s="32"/>
      <c r="N3391" s="33"/>
      <c r="O3391" s="58"/>
      <c r="R3391" s="40"/>
      <c r="S3391" s="40"/>
      <c r="T3391" s="40"/>
      <c r="U3391" s="40"/>
      <c r="V3391" s="40"/>
      <c r="W3391" s="40"/>
    </row>
    <row r="3392">
      <c r="F3392" s="30"/>
      <c r="G3392" s="30"/>
      <c r="H3392" s="30"/>
      <c r="I3392" s="30"/>
      <c r="J3392" s="30"/>
      <c r="K3392" s="30"/>
      <c r="L3392" s="30"/>
      <c r="M3392" s="32"/>
      <c r="N3392" s="33"/>
      <c r="O3392" s="33"/>
      <c r="R3392" s="40"/>
      <c r="S3392" s="40"/>
      <c r="T3392" s="40"/>
      <c r="U3392" s="40"/>
      <c r="V3392" s="40"/>
      <c r="W3392" s="40"/>
    </row>
    <row r="3393">
      <c r="F3393" s="30"/>
      <c r="G3393" s="30"/>
      <c r="H3393" s="30"/>
      <c r="I3393" s="30"/>
      <c r="J3393" s="30"/>
      <c r="K3393" s="30"/>
      <c r="L3393" s="30"/>
      <c r="M3393" s="32"/>
      <c r="N3393" s="33"/>
      <c r="O3393" s="33"/>
      <c r="R3393" s="40"/>
      <c r="S3393" s="40"/>
      <c r="T3393" s="40"/>
      <c r="U3393" s="40"/>
      <c r="V3393" s="40"/>
      <c r="W3393" s="40"/>
    </row>
    <row r="3394">
      <c r="F3394" s="30"/>
      <c r="G3394" s="30"/>
      <c r="H3394" s="30"/>
      <c r="I3394" s="30"/>
      <c r="J3394" s="30"/>
      <c r="K3394" s="30"/>
      <c r="L3394" s="30"/>
      <c r="M3394" s="32"/>
      <c r="N3394" s="33"/>
      <c r="O3394" s="33"/>
      <c r="R3394" s="40"/>
      <c r="S3394" s="40"/>
      <c r="T3394" s="40"/>
      <c r="U3394" s="40"/>
      <c r="V3394" s="40"/>
      <c r="W3394" s="40"/>
    </row>
    <row r="3395">
      <c r="F3395" s="30"/>
      <c r="G3395" s="30"/>
      <c r="H3395" s="30"/>
      <c r="I3395" s="30"/>
      <c r="J3395" s="30"/>
      <c r="K3395" s="30"/>
      <c r="L3395" s="30"/>
      <c r="M3395" s="32"/>
      <c r="N3395" s="33"/>
      <c r="O3395" s="33"/>
      <c r="R3395" s="40"/>
      <c r="S3395" s="40"/>
      <c r="T3395" s="40"/>
      <c r="U3395" s="40"/>
      <c r="V3395" s="40"/>
      <c r="W3395" s="40"/>
    </row>
    <row r="3396">
      <c r="F3396" s="30"/>
      <c r="G3396" s="30"/>
      <c r="H3396" s="30"/>
      <c r="I3396" s="30"/>
      <c r="J3396" s="30"/>
      <c r="K3396" s="30"/>
      <c r="L3396" s="30"/>
      <c r="M3396" s="32"/>
      <c r="N3396" s="33"/>
      <c r="O3396" s="64"/>
      <c r="R3396" s="40"/>
      <c r="S3396" s="40"/>
      <c r="T3396" s="40"/>
      <c r="U3396" s="40"/>
      <c r="V3396" s="40"/>
      <c r="W3396" s="40"/>
    </row>
    <row r="3397">
      <c r="F3397" s="30"/>
      <c r="G3397" s="30"/>
      <c r="H3397" s="30"/>
      <c r="I3397" s="30"/>
      <c r="J3397" s="30"/>
      <c r="K3397" s="30"/>
      <c r="L3397" s="30"/>
      <c r="M3397" s="32"/>
      <c r="N3397" s="33"/>
      <c r="O3397" s="33"/>
      <c r="R3397" s="40"/>
      <c r="S3397" s="40"/>
      <c r="T3397" s="40"/>
      <c r="U3397" s="40"/>
      <c r="V3397" s="40"/>
      <c r="W3397" s="40"/>
    </row>
    <row r="3398">
      <c r="F3398" s="30"/>
      <c r="G3398" s="30"/>
      <c r="H3398" s="30"/>
      <c r="I3398" s="30"/>
      <c r="J3398" s="30"/>
      <c r="K3398" s="30"/>
      <c r="L3398" s="30"/>
      <c r="M3398" s="32"/>
      <c r="N3398" s="33"/>
      <c r="O3398" s="33"/>
      <c r="R3398" s="40"/>
      <c r="S3398" s="40"/>
      <c r="T3398" s="40"/>
      <c r="U3398" s="40"/>
      <c r="V3398" s="40"/>
      <c r="W3398" s="40"/>
    </row>
    <row r="3399">
      <c r="F3399" s="30"/>
      <c r="G3399" s="30"/>
      <c r="H3399" s="30"/>
      <c r="I3399" s="30"/>
      <c r="J3399" s="30"/>
      <c r="K3399" s="30"/>
      <c r="L3399" s="30"/>
      <c r="M3399" s="32"/>
      <c r="N3399" s="33"/>
      <c r="O3399" s="33"/>
      <c r="R3399" s="40"/>
      <c r="S3399" s="40"/>
      <c r="T3399" s="40"/>
      <c r="U3399" s="40"/>
      <c r="V3399" s="40"/>
      <c r="W3399" s="40"/>
    </row>
    <row r="3400">
      <c r="F3400" s="30"/>
      <c r="G3400" s="30"/>
      <c r="H3400" s="30"/>
      <c r="I3400" s="30"/>
      <c r="J3400" s="30"/>
      <c r="K3400" s="30"/>
      <c r="L3400" s="30"/>
      <c r="M3400" s="32"/>
      <c r="N3400" s="33"/>
      <c r="O3400" s="33"/>
      <c r="R3400" s="40"/>
      <c r="S3400" s="40"/>
      <c r="T3400" s="40"/>
      <c r="U3400" s="40"/>
      <c r="V3400" s="40"/>
      <c r="W3400" s="40"/>
    </row>
    <row r="3401">
      <c r="F3401" s="30"/>
      <c r="G3401" s="30"/>
      <c r="H3401" s="30"/>
      <c r="I3401" s="30"/>
      <c r="J3401" s="30"/>
      <c r="K3401" s="30"/>
      <c r="L3401" s="30"/>
      <c r="M3401" s="32"/>
      <c r="N3401" s="33"/>
      <c r="O3401" s="58"/>
      <c r="R3401" s="40"/>
      <c r="S3401" s="40"/>
      <c r="T3401" s="40"/>
      <c r="U3401" s="40"/>
      <c r="V3401" s="40"/>
      <c r="W3401" s="40"/>
    </row>
    <row r="3402">
      <c r="F3402" s="30"/>
      <c r="G3402" s="30"/>
      <c r="H3402" s="30"/>
      <c r="I3402" s="30"/>
      <c r="J3402" s="30"/>
      <c r="K3402" s="30"/>
      <c r="L3402" s="30"/>
      <c r="M3402" s="32"/>
      <c r="N3402" s="33"/>
      <c r="O3402" s="33"/>
      <c r="R3402" s="40"/>
      <c r="S3402" s="40"/>
      <c r="T3402" s="40"/>
      <c r="U3402" s="40"/>
      <c r="V3402" s="40"/>
      <c r="W3402" s="40"/>
    </row>
    <row r="3403">
      <c r="F3403" s="30"/>
      <c r="G3403" s="30"/>
      <c r="H3403" s="30"/>
      <c r="I3403" s="30"/>
      <c r="J3403" s="30"/>
      <c r="K3403" s="30"/>
      <c r="L3403" s="30"/>
      <c r="M3403" s="32"/>
      <c r="N3403" s="33"/>
      <c r="O3403" s="58"/>
      <c r="R3403" s="40"/>
      <c r="S3403" s="40"/>
      <c r="T3403" s="40"/>
      <c r="U3403" s="40"/>
      <c r="V3403" s="40"/>
      <c r="W3403" s="40"/>
    </row>
    <row r="3404">
      <c r="F3404" s="30"/>
      <c r="G3404" s="30"/>
      <c r="H3404" s="30"/>
      <c r="I3404" s="30"/>
      <c r="J3404" s="30"/>
      <c r="K3404" s="30"/>
      <c r="L3404" s="30"/>
      <c r="M3404" s="32"/>
      <c r="N3404" s="33"/>
      <c r="O3404" s="33"/>
      <c r="R3404" s="40"/>
      <c r="S3404" s="40"/>
      <c r="T3404" s="40"/>
      <c r="U3404" s="40"/>
      <c r="V3404" s="40"/>
      <c r="W3404" s="40"/>
    </row>
    <row r="3405">
      <c r="F3405" s="30"/>
      <c r="G3405" s="30"/>
      <c r="H3405" s="30"/>
      <c r="I3405" s="30"/>
      <c r="J3405" s="30"/>
      <c r="K3405" s="30"/>
      <c r="L3405" s="30"/>
      <c r="M3405" s="32"/>
      <c r="N3405" s="33"/>
      <c r="O3405" s="33"/>
      <c r="R3405" s="40"/>
      <c r="S3405" s="40"/>
      <c r="T3405" s="40"/>
      <c r="U3405" s="40"/>
      <c r="V3405" s="40"/>
      <c r="W3405" s="40"/>
    </row>
    <row r="3406">
      <c r="F3406" s="30"/>
      <c r="G3406" s="30"/>
      <c r="H3406" s="30"/>
      <c r="I3406" s="30"/>
      <c r="J3406" s="30"/>
      <c r="K3406" s="30"/>
      <c r="L3406" s="30"/>
      <c r="M3406" s="32"/>
      <c r="N3406" s="33"/>
      <c r="O3406" s="33"/>
      <c r="R3406" s="40"/>
      <c r="S3406" s="40"/>
      <c r="T3406" s="40"/>
      <c r="U3406" s="40"/>
      <c r="V3406" s="40"/>
      <c r="W3406" s="40"/>
    </row>
    <row r="3407">
      <c r="F3407" s="30"/>
      <c r="G3407" s="30"/>
      <c r="H3407" s="30"/>
      <c r="I3407" s="30"/>
      <c r="J3407" s="30"/>
      <c r="K3407" s="30"/>
      <c r="L3407" s="30"/>
      <c r="M3407" s="32"/>
      <c r="N3407" s="33"/>
      <c r="O3407" s="33"/>
      <c r="R3407" s="40"/>
      <c r="S3407" s="40"/>
      <c r="T3407" s="40"/>
      <c r="U3407" s="40"/>
      <c r="V3407" s="40"/>
      <c r="W3407" s="40"/>
    </row>
    <row r="3408">
      <c r="F3408" s="30"/>
      <c r="G3408" s="30"/>
      <c r="H3408" s="30"/>
      <c r="I3408" s="30"/>
      <c r="J3408" s="30"/>
      <c r="K3408" s="30"/>
      <c r="L3408" s="30"/>
      <c r="M3408" s="32"/>
      <c r="N3408" s="33"/>
      <c r="O3408" s="33"/>
      <c r="R3408" s="40"/>
      <c r="S3408" s="40"/>
      <c r="T3408" s="40"/>
      <c r="U3408" s="40"/>
      <c r="V3408" s="40"/>
      <c r="W3408" s="40"/>
    </row>
    <row r="3409">
      <c r="F3409" s="30"/>
      <c r="G3409" s="30"/>
      <c r="H3409" s="30"/>
      <c r="I3409" s="30"/>
      <c r="J3409" s="30"/>
      <c r="K3409" s="30"/>
      <c r="L3409" s="30"/>
      <c r="M3409" s="32"/>
      <c r="N3409" s="33"/>
      <c r="O3409" s="33"/>
      <c r="R3409" s="40"/>
      <c r="S3409" s="40"/>
      <c r="T3409" s="40"/>
      <c r="U3409" s="40"/>
      <c r="V3409" s="40"/>
      <c r="W3409" s="40"/>
    </row>
    <row r="3410">
      <c r="F3410" s="30"/>
      <c r="G3410" s="30"/>
      <c r="H3410" s="30"/>
      <c r="I3410" s="30"/>
      <c r="J3410" s="30"/>
      <c r="K3410" s="30"/>
      <c r="L3410" s="30"/>
      <c r="M3410" s="32"/>
      <c r="N3410" s="33"/>
      <c r="O3410" s="33"/>
      <c r="R3410" s="40"/>
      <c r="S3410" s="40"/>
      <c r="T3410" s="40"/>
      <c r="U3410" s="40"/>
      <c r="V3410" s="40"/>
      <c r="W3410" s="40"/>
    </row>
    <row r="3411">
      <c r="F3411" s="30"/>
      <c r="G3411" s="30"/>
      <c r="H3411" s="30"/>
      <c r="I3411" s="30"/>
      <c r="J3411" s="30"/>
      <c r="K3411" s="30"/>
      <c r="L3411" s="30"/>
      <c r="M3411" s="32"/>
      <c r="N3411" s="33"/>
      <c r="O3411" s="33"/>
      <c r="R3411" s="40"/>
      <c r="S3411" s="40"/>
      <c r="T3411" s="40"/>
      <c r="U3411" s="40"/>
      <c r="V3411" s="40"/>
      <c r="W3411" s="40"/>
    </row>
    <row r="3412">
      <c r="F3412" s="30"/>
      <c r="G3412" s="30"/>
      <c r="H3412" s="30"/>
      <c r="I3412" s="30"/>
      <c r="J3412" s="30"/>
      <c r="K3412" s="30"/>
      <c r="L3412" s="30"/>
      <c r="M3412" s="32"/>
      <c r="N3412" s="33"/>
      <c r="O3412" s="33"/>
      <c r="R3412" s="40"/>
      <c r="S3412" s="40"/>
      <c r="T3412" s="40"/>
      <c r="U3412" s="40"/>
      <c r="V3412" s="40"/>
      <c r="W3412" s="40"/>
    </row>
    <row r="3413">
      <c r="F3413" s="30"/>
      <c r="G3413" s="30"/>
      <c r="H3413" s="30"/>
      <c r="I3413" s="30"/>
      <c r="J3413" s="30"/>
      <c r="K3413" s="30"/>
      <c r="L3413" s="30"/>
      <c r="M3413" s="32"/>
      <c r="N3413" s="33"/>
      <c r="O3413" s="58"/>
      <c r="R3413" s="40"/>
      <c r="S3413" s="40"/>
      <c r="T3413" s="40"/>
      <c r="U3413" s="40"/>
      <c r="V3413" s="40"/>
      <c r="W3413" s="40"/>
    </row>
    <row r="3414">
      <c r="F3414" s="30"/>
      <c r="G3414" s="30"/>
      <c r="H3414" s="30"/>
      <c r="I3414" s="30"/>
      <c r="J3414" s="30"/>
      <c r="K3414" s="30"/>
      <c r="L3414" s="30"/>
      <c r="M3414" s="32"/>
      <c r="N3414" s="33"/>
      <c r="O3414" s="33"/>
      <c r="R3414" s="40"/>
      <c r="S3414" s="40"/>
      <c r="T3414" s="40"/>
      <c r="U3414" s="40"/>
      <c r="V3414" s="40"/>
      <c r="W3414" s="40"/>
    </row>
    <row r="3415">
      <c r="F3415" s="30"/>
      <c r="G3415" s="30"/>
      <c r="H3415" s="30"/>
      <c r="I3415" s="30"/>
      <c r="J3415" s="30"/>
      <c r="K3415" s="30"/>
      <c r="L3415" s="30"/>
      <c r="M3415" s="32"/>
      <c r="N3415" s="33"/>
      <c r="O3415" s="33"/>
      <c r="R3415" s="40"/>
      <c r="S3415" s="40"/>
      <c r="T3415" s="40"/>
      <c r="U3415" s="40"/>
      <c r="V3415" s="40"/>
      <c r="W3415" s="40"/>
    </row>
    <row r="3416">
      <c r="F3416" s="30"/>
      <c r="G3416" s="30"/>
      <c r="H3416" s="30"/>
      <c r="I3416" s="30"/>
      <c r="J3416" s="30"/>
      <c r="K3416" s="30"/>
      <c r="L3416" s="30"/>
      <c r="M3416" s="32"/>
      <c r="N3416" s="33"/>
      <c r="O3416" s="33"/>
      <c r="R3416" s="40"/>
      <c r="S3416" s="40"/>
      <c r="T3416" s="40"/>
      <c r="U3416" s="40"/>
      <c r="V3416" s="40"/>
      <c r="W3416" s="40"/>
    </row>
    <row r="3417">
      <c r="F3417" s="30"/>
      <c r="G3417" s="30"/>
      <c r="H3417" s="30"/>
      <c r="I3417" s="30"/>
      <c r="J3417" s="30"/>
      <c r="K3417" s="30"/>
      <c r="L3417" s="30"/>
      <c r="M3417" s="32"/>
      <c r="N3417" s="33"/>
      <c r="O3417" s="33"/>
      <c r="R3417" s="40"/>
      <c r="S3417" s="40"/>
      <c r="T3417" s="40"/>
      <c r="U3417" s="40"/>
      <c r="V3417" s="40"/>
      <c r="W3417" s="40"/>
    </row>
    <row r="3418">
      <c r="F3418" s="30"/>
      <c r="G3418" s="30"/>
      <c r="H3418" s="30"/>
      <c r="I3418" s="30"/>
      <c r="J3418" s="30"/>
      <c r="K3418" s="30"/>
      <c r="L3418" s="30"/>
      <c r="M3418" s="32"/>
      <c r="N3418" s="33"/>
      <c r="O3418" s="58"/>
      <c r="R3418" s="40"/>
      <c r="S3418" s="40"/>
      <c r="T3418" s="40"/>
      <c r="U3418" s="40"/>
      <c r="V3418" s="40"/>
      <c r="W3418" s="40"/>
    </row>
    <row r="3419">
      <c r="F3419" s="30"/>
      <c r="G3419" s="30"/>
      <c r="H3419" s="30"/>
      <c r="I3419" s="30"/>
      <c r="J3419" s="30"/>
      <c r="K3419" s="30"/>
      <c r="L3419" s="30"/>
      <c r="M3419" s="32"/>
      <c r="N3419" s="33"/>
      <c r="O3419" s="33"/>
      <c r="R3419" s="40"/>
      <c r="S3419" s="40"/>
      <c r="T3419" s="40"/>
      <c r="U3419" s="40"/>
      <c r="V3419" s="40"/>
      <c r="W3419" s="40"/>
    </row>
    <row r="3420">
      <c r="F3420" s="30"/>
      <c r="G3420" s="30"/>
      <c r="H3420" s="30"/>
      <c r="I3420" s="30"/>
      <c r="J3420" s="30"/>
      <c r="K3420" s="30"/>
      <c r="L3420" s="30"/>
      <c r="M3420" s="32"/>
      <c r="N3420" s="33"/>
      <c r="O3420" s="33"/>
      <c r="R3420" s="40"/>
      <c r="S3420" s="40"/>
      <c r="T3420" s="40"/>
      <c r="U3420" s="40"/>
      <c r="V3420" s="40"/>
      <c r="W3420" s="40"/>
    </row>
    <row r="3421">
      <c r="F3421" s="30"/>
      <c r="G3421" s="30"/>
      <c r="H3421" s="30"/>
      <c r="I3421" s="30"/>
      <c r="J3421" s="30"/>
      <c r="K3421" s="30"/>
      <c r="L3421" s="30"/>
      <c r="M3421" s="32"/>
      <c r="N3421" s="33"/>
      <c r="O3421" s="33"/>
      <c r="R3421" s="40"/>
      <c r="S3421" s="40"/>
      <c r="T3421" s="40"/>
      <c r="U3421" s="40"/>
      <c r="V3421" s="40"/>
      <c r="W3421" s="40"/>
    </row>
    <row r="3422">
      <c r="F3422" s="30"/>
      <c r="G3422" s="30"/>
      <c r="H3422" s="30"/>
      <c r="I3422" s="30"/>
      <c r="J3422" s="30"/>
      <c r="K3422" s="30"/>
      <c r="L3422" s="30"/>
      <c r="M3422" s="32"/>
      <c r="N3422" s="33"/>
      <c r="O3422" s="33"/>
      <c r="R3422" s="40"/>
      <c r="S3422" s="40"/>
      <c r="T3422" s="40"/>
      <c r="U3422" s="40"/>
      <c r="V3422" s="40"/>
      <c r="W3422" s="40"/>
    </row>
    <row r="3423">
      <c r="F3423" s="30"/>
      <c r="G3423" s="30"/>
      <c r="H3423" s="30"/>
      <c r="I3423" s="30"/>
      <c r="J3423" s="30"/>
      <c r="K3423" s="30"/>
      <c r="L3423" s="30"/>
      <c r="M3423" s="32"/>
      <c r="N3423" s="33"/>
      <c r="O3423" s="58"/>
      <c r="R3423" s="40"/>
      <c r="S3423" s="40"/>
      <c r="T3423" s="40"/>
      <c r="U3423" s="40"/>
      <c r="V3423" s="40"/>
      <c r="W3423" s="40"/>
    </row>
    <row r="3424">
      <c r="F3424" s="30"/>
      <c r="G3424" s="30"/>
      <c r="H3424" s="30"/>
      <c r="I3424" s="30"/>
      <c r="J3424" s="30"/>
      <c r="K3424" s="30"/>
      <c r="L3424" s="30"/>
      <c r="M3424" s="32"/>
      <c r="N3424" s="33"/>
      <c r="O3424" s="33"/>
      <c r="R3424" s="40"/>
      <c r="S3424" s="40"/>
      <c r="T3424" s="40"/>
      <c r="U3424" s="40"/>
      <c r="V3424" s="40"/>
      <c r="W3424" s="40"/>
    </row>
    <row r="3425">
      <c r="F3425" s="30"/>
      <c r="G3425" s="30"/>
      <c r="H3425" s="30"/>
      <c r="I3425" s="30"/>
      <c r="J3425" s="30"/>
      <c r="K3425" s="30"/>
      <c r="L3425" s="30"/>
      <c r="M3425" s="32"/>
      <c r="N3425" s="33"/>
      <c r="O3425" s="33"/>
      <c r="R3425" s="40"/>
      <c r="S3425" s="40"/>
      <c r="T3425" s="40"/>
      <c r="U3425" s="40"/>
      <c r="V3425" s="40"/>
      <c r="W3425" s="40"/>
    </row>
    <row r="3426">
      <c r="F3426" s="30"/>
      <c r="G3426" s="30"/>
      <c r="H3426" s="30"/>
      <c r="I3426" s="30"/>
      <c r="J3426" s="30"/>
      <c r="K3426" s="30"/>
      <c r="L3426" s="30"/>
      <c r="M3426" s="32"/>
      <c r="N3426" s="33"/>
      <c r="O3426" s="33"/>
      <c r="R3426" s="40"/>
      <c r="S3426" s="40"/>
      <c r="T3426" s="40"/>
      <c r="U3426" s="40"/>
      <c r="V3426" s="40"/>
      <c r="W3426" s="40"/>
    </row>
    <row r="3427">
      <c r="F3427" s="30"/>
      <c r="G3427" s="30"/>
      <c r="H3427" s="30"/>
      <c r="I3427" s="30"/>
      <c r="J3427" s="30"/>
      <c r="K3427" s="30"/>
      <c r="L3427" s="30"/>
      <c r="M3427" s="32"/>
      <c r="N3427" s="33"/>
      <c r="O3427" s="33"/>
      <c r="R3427" s="40"/>
      <c r="S3427" s="40"/>
      <c r="T3427" s="40"/>
      <c r="U3427" s="40"/>
      <c r="V3427" s="40"/>
      <c r="W3427" s="40"/>
    </row>
    <row r="3428">
      <c r="F3428" s="30"/>
      <c r="G3428" s="30"/>
      <c r="H3428" s="30"/>
      <c r="I3428" s="30"/>
      <c r="J3428" s="30"/>
      <c r="K3428" s="30"/>
      <c r="L3428" s="30"/>
      <c r="M3428" s="32"/>
      <c r="N3428" s="33"/>
      <c r="O3428" s="33"/>
      <c r="R3428" s="40"/>
      <c r="S3428" s="40"/>
      <c r="T3428" s="40"/>
      <c r="U3428" s="40"/>
      <c r="V3428" s="40"/>
      <c r="W3428" s="40"/>
    </row>
    <row r="3429">
      <c r="F3429" s="30"/>
      <c r="G3429" s="30"/>
      <c r="H3429" s="30"/>
      <c r="I3429" s="30"/>
      <c r="J3429" s="30"/>
      <c r="K3429" s="30"/>
      <c r="L3429" s="30"/>
      <c r="M3429" s="32"/>
      <c r="N3429" s="33"/>
      <c r="O3429" s="33"/>
      <c r="R3429" s="40"/>
      <c r="S3429" s="40"/>
      <c r="T3429" s="40"/>
      <c r="U3429" s="40"/>
      <c r="V3429" s="40"/>
      <c r="W3429" s="40"/>
    </row>
    <row r="3430">
      <c r="F3430" s="30"/>
      <c r="G3430" s="30"/>
      <c r="H3430" s="30"/>
      <c r="I3430" s="30"/>
      <c r="J3430" s="30"/>
      <c r="K3430" s="30"/>
      <c r="L3430" s="30"/>
      <c r="M3430" s="32"/>
      <c r="N3430" s="33"/>
      <c r="O3430" s="33"/>
      <c r="R3430" s="40"/>
      <c r="S3430" s="40"/>
      <c r="T3430" s="40"/>
      <c r="U3430" s="40"/>
      <c r="V3430" s="40"/>
      <c r="W3430" s="40"/>
    </row>
    <row r="3431">
      <c r="F3431" s="30"/>
      <c r="G3431" s="30"/>
      <c r="H3431" s="30"/>
      <c r="I3431" s="30"/>
      <c r="J3431" s="30"/>
      <c r="K3431" s="30"/>
      <c r="L3431" s="30"/>
      <c r="M3431" s="32"/>
      <c r="N3431" s="33"/>
      <c r="O3431" s="33"/>
      <c r="R3431" s="40"/>
      <c r="S3431" s="40"/>
      <c r="T3431" s="40"/>
      <c r="U3431" s="40"/>
      <c r="V3431" s="40"/>
      <c r="W3431" s="40"/>
    </row>
    <row r="3432">
      <c r="F3432" s="30"/>
      <c r="G3432" s="30"/>
      <c r="H3432" s="30"/>
      <c r="I3432" s="30"/>
      <c r="J3432" s="30"/>
      <c r="K3432" s="30"/>
      <c r="L3432" s="30"/>
      <c r="M3432" s="32"/>
      <c r="N3432" s="33"/>
      <c r="O3432" s="33"/>
      <c r="R3432" s="40"/>
      <c r="S3432" s="40"/>
      <c r="T3432" s="40"/>
      <c r="U3432" s="40"/>
      <c r="V3432" s="40"/>
      <c r="W3432" s="40"/>
    </row>
    <row r="3433">
      <c r="F3433" s="30"/>
      <c r="G3433" s="30"/>
      <c r="H3433" s="30"/>
      <c r="I3433" s="30"/>
      <c r="J3433" s="30"/>
      <c r="K3433" s="30"/>
      <c r="L3433" s="30"/>
      <c r="M3433" s="32"/>
      <c r="N3433" s="33"/>
      <c r="O3433" s="33"/>
      <c r="R3433" s="40"/>
      <c r="S3433" s="40"/>
      <c r="T3433" s="40"/>
      <c r="U3433" s="40"/>
      <c r="V3433" s="40"/>
      <c r="W3433" s="40"/>
    </row>
    <row r="3434">
      <c r="F3434" s="30"/>
      <c r="G3434" s="30"/>
      <c r="H3434" s="30"/>
      <c r="I3434" s="30"/>
      <c r="J3434" s="30"/>
      <c r="K3434" s="30"/>
      <c r="L3434" s="30"/>
      <c r="M3434" s="32"/>
      <c r="N3434" s="33"/>
      <c r="O3434" s="64"/>
      <c r="R3434" s="40"/>
      <c r="S3434" s="40"/>
      <c r="T3434" s="40"/>
      <c r="U3434" s="40"/>
      <c r="V3434" s="40"/>
      <c r="W3434" s="40"/>
    </row>
    <row r="3435">
      <c r="F3435" s="30"/>
      <c r="G3435" s="30"/>
      <c r="H3435" s="30"/>
      <c r="I3435" s="30"/>
      <c r="J3435" s="30"/>
      <c r="K3435" s="30"/>
      <c r="L3435" s="30"/>
      <c r="M3435" s="32"/>
      <c r="N3435" s="33"/>
      <c r="O3435" s="33"/>
      <c r="R3435" s="40"/>
      <c r="S3435" s="40"/>
      <c r="T3435" s="40"/>
      <c r="U3435" s="40"/>
      <c r="V3435" s="40"/>
      <c r="W3435" s="40"/>
    </row>
    <row r="3436">
      <c r="F3436" s="30"/>
      <c r="G3436" s="30"/>
      <c r="H3436" s="30"/>
      <c r="I3436" s="30"/>
      <c r="J3436" s="30"/>
      <c r="K3436" s="30"/>
      <c r="L3436" s="30"/>
      <c r="M3436" s="32"/>
      <c r="N3436" s="33"/>
      <c r="O3436" s="33"/>
      <c r="R3436" s="40"/>
      <c r="S3436" s="40"/>
      <c r="T3436" s="40"/>
      <c r="U3436" s="40"/>
      <c r="V3436" s="40"/>
      <c r="W3436" s="40"/>
    </row>
    <row r="3437">
      <c r="F3437" s="30"/>
      <c r="G3437" s="30"/>
      <c r="H3437" s="30"/>
      <c r="I3437" s="30"/>
      <c r="J3437" s="30"/>
      <c r="K3437" s="30"/>
      <c r="L3437" s="30"/>
      <c r="M3437" s="32"/>
      <c r="N3437" s="33"/>
      <c r="O3437" s="33"/>
      <c r="R3437" s="40"/>
      <c r="S3437" s="40"/>
      <c r="T3437" s="40"/>
      <c r="U3437" s="40"/>
      <c r="V3437" s="40"/>
      <c r="W3437" s="40"/>
    </row>
    <row r="3438">
      <c r="F3438" s="30"/>
      <c r="G3438" s="30"/>
      <c r="H3438" s="30"/>
      <c r="I3438" s="30"/>
      <c r="J3438" s="30"/>
      <c r="K3438" s="30"/>
      <c r="L3438" s="30"/>
      <c r="M3438" s="32"/>
      <c r="N3438" s="33"/>
      <c r="O3438" s="33"/>
      <c r="R3438" s="40"/>
      <c r="S3438" s="40"/>
      <c r="T3438" s="40"/>
      <c r="U3438" s="40"/>
      <c r="V3438" s="40"/>
      <c r="W3438" s="40"/>
    </row>
    <row r="3439">
      <c r="F3439" s="30"/>
      <c r="G3439" s="30"/>
      <c r="H3439" s="30"/>
      <c r="I3439" s="30"/>
      <c r="J3439" s="30"/>
      <c r="K3439" s="30"/>
      <c r="L3439" s="30"/>
      <c r="M3439" s="32"/>
      <c r="N3439" s="33"/>
      <c r="O3439" s="33"/>
      <c r="R3439" s="40"/>
      <c r="S3439" s="40"/>
      <c r="T3439" s="40"/>
      <c r="U3439" s="40"/>
      <c r="V3439" s="40"/>
      <c r="W3439" s="40"/>
    </row>
    <row r="3440">
      <c r="F3440" s="30"/>
      <c r="G3440" s="30"/>
      <c r="H3440" s="30"/>
      <c r="I3440" s="30"/>
      <c r="J3440" s="30"/>
      <c r="K3440" s="30"/>
      <c r="L3440" s="30"/>
      <c r="M3440" s="32"/>
      <c r="N3440" s="33"/>
      <c r="O3440" s="58"/>
      <c r="R3440" s="40"/>
      <c r="S3440" s="40"/>
      <c r="T3440" s="40"/>
      <c r="U3440" s="40"/>
      <c r="V3440" s="40"/>
      <c r="W3440" s="40"/>
    </row>
    <row r="3441">
      <c r="F3441" s="30"/>
      <c r="G3441" s="30"/>
      <c r="H3441" s="30"/>
      <c r="I3441" s="30"/>
      <c r="J3441" s="30"/>
      <c r="K3441" s="30"/>
      <c r="L3441" s="30"/>
      <c r="M3441" s="32"/>
      <c r="N3441" s="33"/>
      <c r="O3441" s="33"/>
      <c r="R3441" s="40"/>
      <c r="S3441" s="40"/>
      <c r="T3441" s="40"/>
      <c r="U3441" s="40"/>
      <c r="V3441" s="40"/>
      <c r="W3441" s="40"/>
    </row>
    <row r="3442">
      <c r="F3442" s="30"/>
      <c r="G3442" s="30"/>
      <c r="H3442" s="30"/>
      <c r="I3442" s="30"/>
      <c r="J3442" s="30"/>
      <c r="K3442" s="30"/>
      <c r="L3442" s="30"/>
      <c r="M3442" s="32"/>
      <c r="N3442" s="33"/>
      <c r="O3442" s="33"/>
      <c r="R3442" s="40"/>
      <c r="S3442" s="40"/>
      <c r="T3442" s="40"/>
      <c r="U3442" s="40"/>
      <c r="V3442" s="40"/>
      <c r="W3442" s="40"/>
    </row>
    <row r="3443">
      <c r="F3443" s="30"/>
      <c r="G3443" s="30"/>
      <c r="H3443" s="30"/>
      <c r="I3443" s="30"/>
      <c r="J3443" s="30"/>
      <c r="K3443" s="30"/>
      <c r="L3443" s="30"/>
      <c r="M3443" s="32"/>
      <c r="N3443" s="33"/>
      <c r="O3443" s="33"/>
      <c r="R3443" s="40"/>
      <c r="S3443" s="40"/>
      <c r="T3443" s="40"/>
      <c r="U3443" s="40"/>
      <c r="V3443" s="40"/>
      <c r="W3443" s="40"/>
    </row>
    <row r="3444">
      <c r="F3444" s="30"/>
      <c r="G3444" s="30"/>
      <c r="H3444" s="30"/>
      <c r="I3444" s="30"/>
      <c r="J3444" s="30"/>
      <c r="K3444" s="30"/>
      <c r="L3444" s="30"/>
      <c r="M3444" s="32"/>
      <c r="N3444" s="33"/>
      <c r="O3444" s="58"/>
      <c r="R3444" s="40"/>
      <c r="S3444" s="40"/>
      <c r="T3444" s="40"/>
      <c r="U3444" s="40"/>
      <c r="V3444" s="40"/>
      <c r="W3444" s="40"/>
    </row>
    <row r="3445">
      <c r="F3445" s="30"/>
      <c r="G3445" s="30"/>
      <c r="H3445" s="30"/>
      <c r="I3445" s="30"/>
      <c r="J3445" s="30"/>
      <c r="K3445" s="30"/>
      <c r="L3445" s="30"/>
      <c r="M3445" s="32"/>
      <c r="N3445" s="33"/>
      <c r="O3445" s="33"/>
      <c r="R3445" s="40"/>
      <c r="S3445" s="40"/>
      <c r="T3445" s="40"/>
      <c r="U3445" s="40"/>
      <c r="V3445" s="40"/>
      <c r="W3445" s="40"/>
    </row>
    <row r="3446">
      <c r="F3446" s="30"/>
      <c r="G3446" s="30"/>
      <c r="H3446" s="30"/>
      <c r="I3446" s="30"/>
      <c r="J3446" s="30"/>
      <c r="K3446" s="30"/>
      <c r="L3446" s="30"/>
      <c r="M3446" s="32"/>
      <c r="N3446" s="33"/>
      <c r="O3446" s="33"/>
      <c r="R3446" s="40"/>
      <c r="S3446" s="40"/>
      <c r="T3446" s="40"/>
      <c r="U3446" s="40"/>
      <c r="V3446" s="40"/>
      <c r="W3446" s="40"/>
    </row>
    <row r="3447">
      <c r="F3447" s="30"/>
      <c r="G3447" s="30"/>
      <c r="H3447" s="30"/>
      <c r="I3447" s="30"/>
      <c r="J3447" s="30"/>
      <c r="K3447" s="30"/>
      <c r="L3447" s="30"/>
      <c r="M3447" s="32"/>
      <c r="N3447" s="33"/>
      <c r="O3447" s="33"/>
      <c r="R3447" s="40"/>
      <c r="S3447" s="40"/>
      <c r="T3447" s="40"/>
      <c r="U3447" s="40"/>
      <c r="V3447" s="40"/>
      <c r="W3447" s="40"/>
    </row>
    <row r="3448">
      <c r="F3448" s="30"/>
      <c r="G3448" s="30"/>
      <c r="H3448" s="30"/>
      <c r="I3448" s="30"/>
      <c r="J3448" s="30"/>
      <c r="K3448" s="30"/>
      <c r="L3448" s="30"/>
      <c r="M3448" s="32"/>
      <c r="N3448" s="33"/>
      <c r="O3448" s="33"/>
      <c r="R3448" s="40"/>
      <c r="S3448" s="40"/>
      <c r="T3448" s="40"/>
      <c r="U3448" s="40"/>
      <c r="V3448" s="40"/>
      <c r="W3448" s="40"/>
    </row>
    <row r="3449">
      <c r="F3449" s="30"/>
      <c r="G3449" s="30"/>
      <c r="H3449" s="30"/>
      <c r="I3449" s="30"/>
      <c r="J3449" s="30"/>
      <c r="K3449" s="30"/>
      <c r="L3449" s="30"/>
      <c r="M3449" s="32"/>
      <c r="N3449" s="33"/>
      <c r="O3449" s="33"/>
      <c r="R3449" s="40"/>
      <c r="S3449" s="40"/>
      <c r="T3449" s="40"/>
      <c r="U3449" s="40"/>
      <c r="V3449" s="40"/>
      <c r="W3449" s="40"/>
    </row>
    <row r="3450">
      <c r="F3450" s="30"/>
      <c r="G3450" s="30"/>
      <c r="H3450" s="30"/>
      <c r="I3450" s="30"/>
      <c r="J3450" s="30"/>
      <c r="K3450" s="30"/>
      <c r="L3450" s="30"/>
      <c r="M3450" s="32"/>
      <c r="N3450" s="33"/>
      <c r="O3450" s="58"/>
      <c r="R3450" s="40"/>
      <c r="S3450" s="40"/>
      <c r="T3450" s="40"/>
      <c r="U3450" s="40"/>
      <c r="V3450" s="40"/>
      <c r="W3450" s="40"/>
    </row>
    <row r="3451">
      <c r="F3451" s="30"/>
      <c r="G3451" s="30"/>
      <c r="H3451" s="30"/>
      <c r="I3451" s="30"/>
      <c r="J3451" s="30"/>
      <c r="K3451" s="30"/>
      <c r="L3451" s="30"/>
      <c r="M3451" s="32"/>
      <c r="N3451" s="33"/>
      <c r="O3451" s="64"/>
      <c r="R3451" s="40"/>
      <c r="S3451" s="40"/>
      <c r="T3451" s="40"/>
      <c r="U3451" s="40"/>
      <c r="V3451" s="40"/>
      <c r="W3451" s="40"/>
    </row>
    <row r="3452">
      <c r="F3452" s="30"/>
      <c r="G3452" s="30"/>
      <c r="H3452" s="30"/>
      <c r="I3452" s="30"/>
      <c r="J3452" s="30"/>
      <c r="K3452" s="30"/>
      <c r="L3452" s="30"/>
      <c r="M3452" s="32"/>
      <c r="N3452" s="33"/>
      <c r="O3452" s="33"/>
      <c r="R3452" s="40"/>
      <c r="S3452" s="40"/>
      <c r="T3452" s="40"/>
      <c r="U3452" s="40"/>
      <c r="V3452" s="40"/>
      <c r="W3452" s="40"/>
    </row>
    <row r="3453">
      <c r="F3453" s="30"/>
      <c r="G3453" s="30"/>
      <c r="H3453" s="30"/>
      <c r="I3453" s="30"/>
      <c r="J3453" s="30"/>
      <c r="K3453" s="30"/>
      <c r="L3453" s="30"/>
      <c r="M3453" s="32"/>
      <c r="N3453" s="33"/>
      <c r="O3453" s="33"/>
      <c r="R3453" s="40"/>
      <c r="S3453" s="40"/>
      <c r="T3453" s="40"/>
      <c r="U3453" s="40"/>
      <c r="V3453" s="40"/>
      <c r="W3453" s="40"/>
    </row>
    <row r="3454">
      <c r="F3454" s="30"/>
      <c r="G3454" s="30"/>
      <c r="H3454" s="30"/>
      <c r="I3454" s="30"/>
      <c r="J3454" s="30"/>
      <c r="K3454" s="30"/>
      <c r="L3454" s="30"/>
      <c r="M3454" s="32"/>
      <c r="N3454" s="33"/>
      <c r="O3454" s="33"/>
      <c r="R3454" s="40"/>
      <c r="S3454" s="40"/>
      <c r="T3454" s="40"/>
      <c r="U3454" s="40"/>
      <c r="V3454" s="40"/>
      <c r="W3454" s="40"/>
    </row>
    <row r="3455">
      <c r="F3455" s="30"/>
      <c r="G3455" s="30"/>
      <c r="H3455" s="30"/>
      <c r="I3455" s="30"/>
      <c r="J3455" s="30"/>
      <c r="K3455" s="30"/>
      <c r="L3455" s="30"/>
      <c r="M3455" s="32"/>
      <c r="N3455" s="33"/>
      <c r="O3455" s="33"/>
      <c r="R3455" s="40"/>
      <c r="S3455" s="40"/>
      <c r="T3455" s="40"/>
      <c r="U3455" s="40"/>
      <c r="V3455" s="40"/>
      <c r="W3455" s="40"/>
    </row>
    <row r="3456">
      <c r="F3456" s="30"/>
      <c r="G3456" s="30"/>
      <c r="H3456" s="30"/>
      <c r="I3456" s="30"/>
      <c r="J3456" s="30"/>
      <c r="K3456" s="30"/>
      <c r="L3456" s="30"/>
      <c r="M3456" s="32"/>
      <c r="N3456" s="33"/>
      <c r="O3456" s="64"/>
      <c r="R3456" s="40"/>
      <c r="S3456" s="40"/>
      <c r="T3456" s="40"/>
      <c r="U3456" s="40"/>
      <c r="V3456" s="40"/>
      <c r="W3456" s="40"/>
    </row>
    <row r="3457">
      <c r="F3457" s="30"/>
      <c r="G3457" s="30"/>
      <c r="H3457" s="30"/>
      <c r="I3457" s="30"/>
      <c r="J3457" s="30"/>
      <c r="K3457" s="30"/>
      <c r="L3457" s="30"/>
      <c r="M3457" s="32"/>
      <c r="N3457" s="33"/>
      <c r="O3457" s="33"/>
      <c r="R3457" s="40"/>
      <c r="S3457" s="40"/>
      <c r="T3457" s="40"/>
      <c r="U3457" s="40"/>
      <c r="V3457" s="40"/>
      <c r="W3457" s="40"/>
    </row>
    <row r="3458">
      <c r="F3458" s="30"/>
      <c r="G3458" s="30"/>
      <c r="H3458" s="30"/>
      <c r="I3458" s="30"/>
      <c r="J3458" s="30"/>
      <c r="K3458" s="30"/>
      <c r="L3458" s="30"/>
      <c r="M3458" s="32"/>
      <c r="N3458" s="33"/>
      <c r="O3458" s="58"/>
      <c r="R3458" s="40"/>
      <c r="S3458" s="40"/>
      <c r="T3458" s="40"/>
      <c r="U3458" s="40"/>
      <c r="V3458" s="40"/>
      <c r="W3458" s="40"/>
    </row>
    <row r="3459">
      <c r="F3459" s="30"/>
      <c r="G3459" s="30"/>
      <c r="H3459" s="30"/>
      <c r="I3459" s="30"/>
      <c r="J3459" s="30"/>
      <c r="K3459" s="30"/>
      <c r="L3459" s="30"/>
      <c r="M3459" s="32"/>
      <c r="N3459" s="33"/>
      <c r="O3459" s="33"/>
      <c r="R3459" s="40"/>
      <c r="S3459" s="40"/>
      <c r="T3459" s="40"/>
      <c r="U3459" s="40"/>
      <c r="V3459" s="40"/>
      <c r="W3459" s="40"/>
    </row>
    <row r="3460">
      <c r="F3460" s="30"/>
      <c r="G3460" s="30"/>
      <c r="H3460" s="30"/>
      <c r="I3460" s="30"/>
      <c r="J3460" s="30"/>
      <c r="K3460" s="30"/>
      <c r="L3460" s="30"/>
      <c r="M3460" s="32"/>
      <c r="N3460" s="33"/>
      <c r="O3460" s="64"/>
      <c r="R3460" s="40"/>
      <c r="S3460" s="40"/>
      <c r="T3460" s="40"/>
      <c r="U3460" s="40"/>
      <c r="V3460" s="40"/>
      <c r="W3460" s="40"/>
    </row>
    <row r="3461">
      <c r="F3461" s="30"/>
      <c r="G3461" s="30"/>
      <c r="H3461" s="30"/>
      <c r="I3461" s="30"/>
      <c r="J3461" s="30"/>
      <c r="K3461" s="30"/>
      <c r="L3461" s="30"/>
      <c r="M3461" s="32"/>
      <c r="N3461" s="33"/>
      <c r="O3461" s="33"/>
      <c r="R3461" s="40"/>
      <c r="S3461" s="40"/>
      <c r="T3461" s="40"/>
      <c r="U3461" s="40"/>
      <c r="V3461" s="40"/>
      <c r="W3461" s="40"/>
    </row>
    <row r="3462">
      <c r="F3462" s="30"/>
      <c r="G3462" s="30"/>
      <c r="H3462" s="30"/>
      <c r="I3462" s="30"/>
      <c r="J3462" s="30"/>
      <c r="K3462" s="30"/>
      <c r="L3462" s="30"/>
      <c r="M3462" s="32"/>
      <c r="N3462" s="33"/>
      <c r="O3462" s="33"/>
      <c r="R3462" s="40"/>
      <c r="S3462" s="40"/>
      <c r="T3462" s="40"/>
      <c r="U3462" s="40"/>
      <c r="V3462" s="40"/>
      <c r="W3462" s="40"/>
    </row>
    <row r="3463">
      <c r="F3463" s="30"/>
      <c r="G3463" s="30"/>
      <c r="H3463" s="30"/>
      <c r="I3463" s="30"/>
      <c r="J3463" s="30"/>
      <c r="K3463" s="30"/>
      <c r="L3463" s="30"/>
      <c r="M3463" s="32"/>
      <c r="N3463" s="33"/>
      <c r="O3463" s="64"/>
      <c r="R3463" s="40"/>
      <c r="S3463" s="40"/>
      <c r="T3463" s="40"/>
      <c r="U3463" s="40"/>
      <c r="V3463" s="40"/>
      <c r="W3463" s="40"/>
    </row>
    <row r="3464">
      <c r="F3464" s="30"/>
      <c r="G3464" s="30"/>
      <c r="H3464" s="30"/>
      <c r="I3464" s="30"/>
      <c r="J3464" s="30"/>
      <c r="K3464" s="30"/>
      <c r="L3464" s="30"/>
      <c r="M3464" s="32"/>
      <c r="N3464" s="33"/>
      <c r="O3464" s="33"/>
      <c r="R3464" s="40"/>
      <c r="S3464" s="40"/>
      <c r="T3464" s="40"/>
      <c r="U3464" s="40"/>
      <c r="V3464" s="40"/>
      <c r="W3464" s="40"/>
    </row>
    <row r="3465">
      <c r="F3465" s="30"/>
      <c r="G3465" s="30"/>
      <c r="H3465" s="30"/>
      <c r="I3465" s="30"/>
      <c r="J3465" s="30"/>
      <c r="K3465" s="30"/>
      <c r="L3465" s="30"/>
      <c r="M3465" s="32"/>
      <c r="N3465" s="33"/>
      <c r="O3465" s="33"/>
      <c r="R3465" s="40"/>
      <c r="S3465" s="40"/>
      <c r="T3465" s="40"/>
      <c r="U3465" s="40"/>
      <c r="V3465" s="40"/>
      <c r="W3465" s="40"/>
    </row>
    <row r="3466">
      <c r="F3466" s="30"/>
      <c r="G3466" s="30"/>
      <c r="H3466" s="30"/>
      <c r="I3466" s="30"/>
      <c r="J3466" s="30"/>
      <c r="K3466" s="30"/>
      <c r="L3466" s="30"/>
      <c r="M3466" s="32"/>
      <c r="N3466" s="33"/>
      <c r="O3466" s="33"/>
      <c r="R3466" s="40"/>
      <c r="S3466" s="40"/>
      <c r="T3466" s="40"/>
      <c r="U3466" s="40"/>
      <c r="V3466" s="40"/>
      <c r="W3466" s="40"/>
    </row>
    <row r="3467">
      <c r="F3467" s="30"/>
      <c r="G3467" s="30"/>
      <c r="H3467" s="30"/>
      <c r="I3467" s="30"/>
      <c r="J3467" s="30"/>
      <c r="K3467" s="30"/>
      <c r="L3467" s="30"/>
      <c r="M3467" s="32"/>
      <c r="N3467" s="33"/>
      <c r="O3467" s="58"/>
      <c r="R3467" s="40"/>
      <c r="S3467" s="40"/>
      <c r="T3467" s="40"/>
      <c r="U3467" s="40"/>
      <c r="V3467" s="40"/>
      <c r="W3467" s="40"/>
    </row>
    <row r="3468">
      <c r="F3468" s="30"/>
      <c r="G3468" s="30"/>
      <c r="H3468" s="30"/>
      <c r="I3468" s="30"/>
      <c r="J3468" s="30"/>
      <c r="K3468" s="30"/>
      <c r="L3468" s="30"/>
      <c r="M3468" s="32"/>
      <c r="N3468" s="33"/>
      <c r="O3468" s="33"/>
      <c r="R3468" s="40"/>
      <c r="S3468" s="40"/>
      <c r="T3468" s="40"/>
      <c r="U3468" s="40"/>
      <c r="V3468" s="40"/>
      <c r="W3468" s="40"/>
    </row>
    <row r="3469">
      <c r="F3469" s="30"/>
      <c r="G3469" s="30"/>
      <c r="H3469" s="30"/>
      <c r="I3469" s="30"/>
      <c r="J3469" s="30"/>
      <c r="K3469" s="30"/>
      <c r="L3469" s="30"/>
      <c r="M3469" s="32"/>
      <c r="N3469" s="33"/>
      <c r="O3469" s="33"/>
      <c r="R3469" s="40"/>
      <c r="S3469" s="40"/>
      <c r="T3469" s="40"/>
      <c r="U3469" s="40"/>
      <c r="V3469" s="40"/>
      <c r="W3469" s="40"/>
    </row>
    <row r="3470">
      <c r="F3470" s="30"/>
      <c r="G3470" s="30"/>
      <c r="H3470" s="30"/>
      <c r="I3470" s="30"/>
      <c r="J3470" s="30"/>
      <c r="K3470" s="30"/>
      <c r="L3470" s="30"/>
      <c r="M3470" s="32"/>
      <c r="N3470" s="33"/>
      <c r="O3470" s="33"/>
      <c r="R3470" s="40"/>
      <c r="S3470" s="40"/>
      <c r="T3470" s="40"/>
      <c r="U3470" s="40"/>
      <c r="V3470" s="40"/>
      <c r="W3470" s="40"/>
    </row>
    <row r="3471">
      <c r="F3471" s="30"/>
      <c r="G3471" s="30"/>
      <c r="H3471" s="30"/>
      <c r="I3471" s="30"/>
      <c r="J3471" s="30"/>
      <c r="K3471" s="30"/>
      <c r="L3471" s="30"/>
      <c r="M3471" s="32"/>
      <c r="N3471" s="33"/>
      <c r="O3471" s="33"/>
      <c r="R3471" s="40"/>
      <c r="S3471" s="40"/>
      <c r="T3471" s="40"/>
      <c r="U3471" s="40"/>
      <c r="V3471" s="40"/>
      <c r="W3471" s="40"/>
    </row>
    <row r="3472">
      <c r="F3472" s="30"/>
      <c r="G3472" s="30"/>
      <c r="H3472" s="30"/>
      <c r="I3472" s="30"/>
      <c r="J3472" s="30"/>
      <c r="K3472" s="30"/>
      <c r="L3472" s="30"/>
      <c r="M3472" s="32"/>
      <c r="N3472" s="33"/>
      <c r="O3472" s="33"/>
      <c r="R3472" s="40"/>
      <c r="S3472" s="40"/>
      <c r="T3472" s="40"/>
      <c r="U3472" s="40"/>
      <c r="V3472" s="40"/>
      <c r="W3472" s="40"/>
    </row>
    <row r="3473">
      <c r="F3473" s="30"/>
      <c r="G3473" s="30"/>
      <c r="H3473" s="30"/>
      <c r="I3473" s="30"/>
      <c r="J3473" s="30"/>
      <c r="K3473" s="30"/>
      <c r="L3473" s="30"/>
      <c r="M3473" s="32"/>
      <c r="N3473" s="33"/>
      <c r="O3473" s="33"/>
      <c r="R3473" s="40"/>
      <c r="S3473" s="40"/>
      <c r="T3473" s="40"/>
      <c r="U3473" s="40"/>
      <c r="V3473" s="40"/>
      <c r="W3473" s="40"/>
    </row>
    <row r="3474">
      <c r="F3474" s="30"/>
      <c r="G3474" s="30"/>
      <c r="H3474" s="30"/>
      <c r="I3474" s="30"/>
      <c r="J3474" s="30"/>
      <c r="K3474" s="30"/>
      <c r="L3474" s="30"/>
      <c r="M3474" s="32"/>
      <c r="N3474" s="33"/>
      <c r="O3474" s="33"/>
      <c r="R3474" s="40"/>
      <c r="S3474" s="40"/>
      <c r="T3474" s="40"/>
      <c r="U3474" s="40"/>
      <c r="V3474" s="40"/>
      <c r="W3474" s="40"/>
    </row>
    <row r="3475">
      <c r="F3475" s="30"/>
      <c r="G3475" s="30"/>
      <c r="H3475" s="30"/>
      <c r="I3475" s="30"/>
      <c r="J3475" s="30"/>
      <c r="K3475" s="30"/>
      <c r="L3475" s="30"/>
      <c r="M3475" s="32"/>
      <c r="N3475" s="33"/>
      <c r="O3475" s="33"/>
      <c r="R3475" s="40"/>
      <c r="S3475" s="40"/>
      <c r="T3475" s="40"/>
      <c r="U3475" s="40"/>
      <c r="V3475" s="40"/>
      <c r="W3475" s="40"/>
    </row>
    <row r="3476">
      <c r="F3476" s="30"/>
      <c r="G3476" s="30"/>
      <c r="H3476" s="30"/>
      <c r="I3476" s="30"/>
      <c r="J3476" s="30"/>
      <c r="K3476" s="30"/>
      <c r="L3476" s="30"/>
      <c r="M3476" s="32"/>
      <c r="N3476" s="33"/>
      <c r="O3476" s="33"/>
      <c r="R3476" s="40"/>
      <c r="S3476" s="40"/>
      <c r="T3476" s="40"/>
      <c r="U3476" s="40"/>
      <c r="V3476" s="40"/>
      <c r="W3476" s="40"/>
    </row>
    <row r="3477">
      <c r="F3477" s="30"/>
      <c r="G3477" s="30"/>
      <c r="H3477" s="30"/>
      <c r="I3477" s="30"/>
      <c r="J3477" s="30"/>
      <c r="K3477" s="30"/>
      <c r="L3477" s="30"/>
      <c r="M3477" s="32"/>
      <c r="N3477" s="33"/>
      <c r="O3477" s="33"/>
      <c r="R3477" s="40"/>
      <c r="S3477" s="40"/>
      <c r="T3477" s="40"/>
      <c r="U3477" s="40"/>
      <c r="V3477" s="40"/>
      <c r="W3477" s="40"/>
    </row>
    <row r="3478">
      <c r="F3478" s="30"/>
      <c r="G3478" s="30"/>
      <c r="H3478" s="30"/>
      <c r="I3478" s="30"/>
      <c r="J3478" s="30"/>
      <c r="K3478" s="30"/>
      <c r="L3478" s="30"/>
      <c r="M3478" s="32"/>
      <c r="N3478" s="33"/>
      <c r="O3478" s="33"/>
      <c r="R3478" s="40"/>
      <c r="S3478" s="40"/>
      <c r="T3478" s="40"/>
      <c r="U3478" s="40"/>
      <c r="V3478" s="40"/>
      <c r="W3478" s="40"/>
    </row>
    <row r="3479">
      <c r="F3479" s="30"/>
      <c r="G3479" s="30"/>
      <c r="H3479" s="30"/>
      <c r="I3479" s="30"/>
      <c r="J3479" s="30"/>
      <c r="K3479" s="30"/>
      <c r="L3479" s="30"/>
      <c r="M3479" s="32"/>
      <c r="N3479" s="33"/>
      <c r="O3479" s="58"/>
      <c r="R3479" s="40"/>
      <c r="S3479" s="40"/>
      <c r="T3479" s="40"/>
      <c r="U3479" s="40"/>
      <c r="V3479" s="40"/>
      <c r="W3479" s="40"/>
    </row>
    <row r="3480">
      <c r="F3480" s="30"/>
      <c r="G3480" s="30"/>
      <c r="H3480" s="30"/>
      <c r="I3480" s="30"/>
      <c r="J3480" s="30"/>
      <c r="K3480" s="30"/>
      <c r="L3480" s="30"/>
      <c r="M3480" s="32"/>
      <c r="N3480" s="33"/>
      <c r="O3480" s="33"/>
      <c r="R3480" s="40"/>
      <c r="S3480" s="40"/>
      <c r="T3480" s="40"/>
      <c r="U3480" s="40"/>
      <c r="V3480" s="40"/>
      <c r="W3480" s="40"/>
    </row>
    <row r="3481">
      <c r="F3481" s="30"/>
      <c r="G3481" s="30"/>
      <c r="H3481" s="30"/>
      <c r="I3481" s="30"/>
      <c r="J3481" s="30"/>
      <c r="K3481" s="30"/>
      <c r="L3481" s="30"/>
      <c r="M3481" s="32"/>
      <c r="N3481" s="33"/>
      <c r="O3481" s="33"/>
      <c r="R3481" s="40"/>
      <c r="S3481" s="40"/>
      <c r="T3481" s="40"/>
      <c r="U3481" s="40"/>
      <c r="V3481" s="40"/>
      <c r="W3481" s="40"/>
    </row>
    <row r="3482">
      <c r="F3482" s="30"/>
      <c r="G3482" s="30"/>
      <c r="H3482" s="30"/>
      <c r="I3482" s="30"/>
      <c r="J3482" s="30"/>
      <c r="K3482" s="30"/>
      <c r="L3482" s="30"/>
      <c r="M3482" s="32"/>
      <c r="N3482" s="33"/>
      <c r="O3482" s="33"/>
      <c r="R3482" s="40"/>
      <c r="S3482" s="40"/>
      <c r="T3482" s="40"/>
      <c r="U3482" s="40"/>
      <c r="V3482" s="40"/>
      <c r="W3482" s="40"/>
    </row>
    <row r="3483">
      <c r="F3483" s="30"/>
      <c r="G3483" s="30"/>
      <c r="H3483" s="30"/>
      <c r="I3483" s="30"/>
      <c r="J3483" s="30"/>
      <c r="K3483" s="30"/>
      <c r="L3483" s="30"/>
      <c r="M3483" s="32"/>
      <c r="N3483" s="33"/>
      <c r="O3483" s="33"/>
      <c r="R3483" s="40"/>
      <c r="S3483" s="40"/>
      <c r="T3483" s="40"/>
      <c r="U3483" s="40"/>
      <c r="V3483" s="40"/>
      <c r="W3483" s="40"/>
    </row>
    <row r="3484">
      <c r="F3484" s="30"/>
      <c r="G3484" s="30"/>
      <c r="H3484" s="30"/>
      <c r="I3484" s="30"/>
      <c r="J3484" s="30"/>
      <c r="K3484" s="30"/>
      <c r="L3484" s="30"/>
      <c r="M3484" s="32"/>
      <c r="N3484" s="33"/>
      <c r="O3484" s="58"/>
      <c r="R3484" s="40"/>
      <c r="S3484" s="40"/>
      <c r="T3484" s="40"/>
      <c r="U3484" s="40"/>
      <c r="V3484" s="40"/>
      <c r="W3484" s="40"/>
    </row>
    <row r="3485">
      <c r="F3485" s="30"/>
      <c r="G3485" s="30"/>
      <c r="H3485" s="30"/>
      <c r="I3485" s="30"/>
      <c r="J3485" s="30"/>
      <c r="K3485" s="30"/>
      <c r="L3485" s="30"/>
      <c r="M3485" s="32"/>
      <c r="N3485" s="33"/>
      <c r="O3485" s="33"/>
      <c r="R3485" s="40"/>
      <c r="S3485" s="40"/>
      <c r="T3485" s="40"/>
      <c r="U3485" s="40"/>
      <c r="V3485" s="40"/>
      <c r="W3485" s="40"/>
    </row>
    <row r="3486">
      <c r="F3486" s="30"/>
      <c r="G3486" s="30"/>
      <c r="H3486" s="30"/>
      <c r="I3486" s="30"/>
      <c r="J3486" s="30"/>
      <c r="K3486" s="30"/>
      <c r="L3486" s="30"/>
      <c r="M3486" s="32"/>
      <c r="N3486" s="33"/>
      <c r="O3486" s="33"/>
      <c r="R3486" s="40"/>
      <c r="S3486" s="40"/>
      <c r="T3486" s="40"/>
      <c r="U3486" s="40"/>
      <c r="V3486" s="40"/>
      <c r="W3486" s="40"/>
    </row>
    <row r="3487">
      <c r="F3487" s="30"/>
      <c r="G3487" s="30"/>
      <c r="H3487" s="30"/>
      <c r="I3487" s="30"/>
      <c r="J3487" s="30"/>
      <c r="K3487" s="30"/>
      <c r="L3487" s="30"/>
      <c r="M3487" s="32"/>
      <c r="N3487" s="33"/>
      <c r="O3487" s="33"/>
      <c r="R3487" s="40"/>
      <c r="S3487" s="40"/>
      <c r="T3487" s="40"/>
      <c r="U3487" s="40"/>
      <c r="V3487" s="40"/>
      <c r="W3487" s="40"/>
    </row>
    <row r="3488">
      <c r="F3488" s="30"/>
      <c r="G3488" s="30"/>
      <c r="H3488" s="30"/>
      <c r="I3488" s="30"/>
      <c r="J3488" s="30"/>
      <c r="K3488" s="30"/>
      <c r="L3488" s="30"/>
      <c r="M3488" s="32"/>
      <c r="N3488" s="33"/>
      <c r="O3488" s="33"/>
      <c r="R3488" s="40"/>
      <c r="S3488" s="40"/>
      <c r="T3488" s="40"/>
      <c r="U3488" s="40"/>
      <c r="V3488" s="40"/>
      <c r="W3488" s="40"/>
    </row>
    <row r="3489">
      <c r="F3489" s="30"/>
      <c r="G3489" s="30"/>
      <c r="H3489" s="30"/>
      <c r="I3489" s="30"/>
      <c r="J3489" s="30"/>
      <c r="K3489" s="30"/>
      <c r="L3489" s="30"/>
      <c r="M3489" s="32"/>
      <c r="N3489" s="33"/>
      <c r="O3489" s="58"/>
      <c r="R3489" s="40"/>
      <c r="S3489" s="40"/>
      <c r="T3489" s="40"/>
      <c r="U3489" s="40"/>
      <c r="V3489" s="40"/>
      <c r="W3489" s="40"/>
    </row>
    <row r="3490">
      <c r="F3490" s="30"/>
      <c r="G3490" s="30"/>
      <c r="H3490" s="30"/>
      <c r="I3490" s="30"/>
      <c r="J3490" s="30"/>
      <c r="K3490" s="30"/>
      <c r="L3490" s="30"/>
      <c r="M3490" s="32"/>
      <c r="N3490" s="33"/>
      <c r="O3490" s="33"/>
      <c r="R3490" s="40"/>
      <c r="S3490" s="40"/>
      <c r="T3490" s="40"/>
      <c r="U3490" s="40"/>
      <c r="V3490" s="40"/>
      <c r="W3490" s="40"/>
    </row>
    <row r="3491">
      <c r="F3491" s="30"/>
      <c r="G3491" s="30"/>
      <c r="H3491" s="30"/>
      <c r="I3491" s="30"/>
      <c r="J3491" s="30"/>
      <c r="K3491" s="30"/>
      <c r="L3491" s="30"/>
      <c r="M3491" s="32"/>
      <c r="N3491" s="33"/>
      <c r="O3491" s="58"/>
      <c r="R3491" s="40"/>
      <c r="S3491" s="40"/>
      <c r="T3491" s="40"/>
      <c r="U3491" s="40"/>
      <c r="V3491" s="40"/>
      <c r="W3491" s="40"/>
    </row>
    <row r="3492">
      <c r="F3492" s="30"/>
      <c r="G3492" s="30"/>
      <c r="H3492" s="30"/>
      <c r="I3492" s="30"/>
      <c r="J3492" s="30"/>
      <c r="K3492" s="30"/>
      <c r="L3492" s="30"/>
      <c r="M3492" s="32"/>
      <c r="N3492" s="33"/>
      <c r="O3492" s="33"/>
      <c r="R3492" s="40"/>
      <c r="S3492" s="40"/>
      <c r="T3492" s="40"/>
      <c r="U3492" s="40"/>
      <c r="V3492" s="40"/>
      <c r="W3492" s="40"/>
    </row>
    <row r="3493">
      <c r="F3493" s="30"/>
      <c r="G3493" s="30"/>
      <c r="H3493" s="30"/>
      <c r="I3493" s="30"/>
      <c r="J3493" s="30"/>
      <c r="K3493" s="30"/>
      <c r="L3493" s="30"/>
      <c r="M3493" s="32"/>
      <c r="N3493" s="33"/>
      <c r="O3493" s="64"/>
      <c r="R3493" s="40"/>
      <c r="S3493" s="40"/>
      <c r="T3493" s="40"/>
      <c r="U3493" s="40"/>
      <c r="V3493" s="40"/>
      <c r="W3493" s="40"/>
    </row>
    <row r="3494">
      <c r="F3494" s="30"/>
      <c r="G3494" s="30"/>
      <c r="H3494" s="30"/>
      <c r="I3494" s="30"/>
      <c r="J3494" s="30"/>
      <c r="K3494" s="30"/>
      <c r="L3494" s="30"/>
      <c r="M3494" s="32"/>
      <c r="N3494" s="33"/>
      <c r="O3494" s="58"/>
      <c r="R3494" s="40"/>
      <c r="S3494" s="40"/>
      <c r="T3494" s="40"/>
      <c r="U3494" s="40"/>
      <c r="V3494" s="40"/>
      <c r="W3494" s="40"/>
    </row>
    <row r="3495">
      <c r="F3495" s="30"/>
      <c r="G3495" s="30"/>
      <c r="H3495" s="30"/>
      <c r="I3495" s="30"/>
      <c r="J3495" s="30"/>
      <c r="K3495" s="30"/>
      <c r="L3495" s="30"/>
      <c r="M3495" s="32"/>
      <c r="N3495" s="33"/>
      <c r="O3495" s="33"/>
      <c r="R3495" s="40"/>
      <c r="S3495" s="40"/>
      <c r="T3495" s="40"/>
      <c r="U3495" s="40"/>
      <c r="V3495" s="40"/>
      <c r="W3495" s="40"/>
    </row>
    <row r="3496">
      <c r="F3496" s="30"/>
      <c r="G3496" s="30"/>
      <c r="H3496" s="30"/>
      <c r="I3496" s="30"/>
      <c r="J3496" s="30"/>
      <c r="K3496" s="30"/>
      <c r="L3496" s="30"/>
      <c r="M3496" s="32"/>
      <c r="N3496" s="33"/>
      <c r="O3496" s="58"/>
      <c r="R3496" s="40"/>
      <c r="S3496" s="40"/>
      <c r="T3496" s="40"/>
      <c r="U3496" s="40"/>
      <c r="V3496" s="40"/>
      <c r="W3496" s="40"/>
    </row>
    <row r="3497">
      <c r="F3497" s="30"/>
      <c r="G3497" s="30"/>
      <c r="H3497" s="30"/>
      <c r="I3497" s="30"/>
      <c r="J3497" s="30"/>
      <c r="K3497" s="30"/>
      <c r="L3497" s="30"/>
      <c r="M3497" s="32"/>
      <c r="N3497" s="33"/>
      <c r="O3497" s="33"/>
      <c r="R3497" s="40"/>
      <c r="S3497" s="40"/>
      <c r="T3497" s="40"/>
      <c r="U3497" s="40"/>
      <c r="V3497" s="40"/>
      <c r="W3497" s="40"/>
    </row>
    <row r="3498">
      <c r="F3498" s="30"/>
      <c r="G3498" s="30"/>
      <c r="H3498" s="30"/>
      <c r="I3498" s="30"/>
      <c r="J3498" s="30"/>
      <c r="K3498" s="30"/>
      <c r="L3498" s="30"/>
      <c r="M3498" s="32"/>
      <c r="N3498" s="33"/>
      <c r="O3498" s="33"/>
      <c r="R3498" s="40"/>
      <c r="S3498" s="40"/>
      <c r="T3498" s="40"/>
      <c r="U3498" s="40"/>
      <c r="V3498" s="40"/>
      <c r="W3498" s="40"/>
    </row>
    <row r="3499">
      <c r="F3499" s="30"/>
      <c r="G3499" s="30"/>
      <c r="H3499" s="30"/>
      <c r="I3499" s="30"/>
      <c r="J3499" s="30"/>
      <c r="K3499" s="30"/>
      <c r="L3499" s="30"/>
      <c r="M3499" s="32"/>
      <c r="N3499" s="33"/>
      <c r="O3499" s="64"/>
      <c r="R3499" s="40"/>
      <c r="S3499" s="40"/>
      <c r="T3499" s="40"/>
      <c r="U3499" s="40"/>
      <c r="V3499" s="40"/>
      <c r="W3499" s="40"/>
    </row>
    <row r="3500">
      <c r="F3500" s="30"/>
      <c r="G3500" s="30"/>
      <c r="H3500" s="30"/>
      <c r="I3500" s="30"/>
      <c r="J3500" s="30"/>
      <c r="K3500" s="30"/>
      <c r="L3500" s="30"/>
      <c r="M3500" s="32"/>
      <c r="N3500" s="33"/>
      <c r="O3500" s="33"/>
      <c r="R3500" s="40"/>
      <c r="S3500" s="40"/>
      <c r="T3500" s="40"/>
      <c r="U3500" s="40"/>
      <c r="V3500" s="40"/>
      <c r="W3500" s="40"/>
    </row>
    <row r="3501">
      <c r="F3501" s="30"/>
      <c r="G3501" s="30"/>
      <c r="H3501" s="30"/>
      <c r="I3501" s="30"/>
      <c r="J3501" s="30"/>
      <c r="K3501" s="30"/>
      <c r="L3501" s="30"/>
      <c r="M3501" s="32"/>
      <c r="N3501" s="33"/>
      <c r="O3501" s="33"/>
      <c r="R3501" s="40"/>
      <c r="S3501" s="40"/>
      <c r="T3501" s="40"/>
      <c r="U3501" s="40"/>
      <c r="V3501" s="40"/>
      <c r="W3501" s="40"/>
    </row>
    <row r="3502">
      <c r="F3502" s="30"/>
      <c r="G3502" s="30"/>
      <c r="H3502" s="30"/>
      <c r="I3502" s="30"/>
      <c r="J3502" s="30"/>
      <c r="K3502" s="30"/>
      <c r="L3502" s="30"/>
      <c r="M3502" s="32"/>
      <c r="N3502" s="33"/>
      <c r="O3502" s="33"/>
      <c r="R3502" s="40"/>
      <c r="S3502" s="40"/>
      <c r="T3502" s="40"/>
      <c r="U3502" s="40"/>
      <c r="V3502" s="40"/>
      <c r="W3502" s="40"/>
    </row>
    <row r="3503">
      <c r="F3503" s="30"/>
      <c r="G3503" s="30"/>
      <c r="H3503" s="30"/>
      <c r="I3503" s="30"/>
      <c r="J3503" s="30"/>
      <c r="K3503" s="30"/>
      <c r="L3503" s="30"/>
      <c r="M3503" s="32"/>
      <c r="N3503" s="33"/>
      <c r="O3503" s="33"/>
      <c r="R3503" s="40"/>
      <c r="S3503" s="40"/>
      <c r="T3503" s="40"/>
      <c r="U3503" s="40"/>
      <c r="V3503" s="40"/>
      <c r="W3503" s="40"/>
    </row>
    <row r="3504">
      <c r="F3504" s="30"/>
      <c r="G3504" s="30"/>
      <c r="H3504" s="30"/>
      <c r="I3504" s="30"/>
      <c r="J3504" s="30"/>
      <c r="K3504" s="30"/>
      <c r="L3504" s="30"/>
      <c r="M3504" s="32"/>
      <c r="N3504" s="33"/>
      <c r="O3504" s="33"/>
      <c r="R3504" s="40"/>
      <c r="S3504" s="40"/>
      <c r="T3504" s="40"/>
      <c r="U3504" s="40"/>
      <c r="V3504" s="40"/>
      <c r="W3504" s="40"/>
    </row>
    <row r="3505">
      <c r="F3505" s="30"/>
      <c r="G3505" s="30"/>
      <c r="H3505" s="30"/>
      <c r="I3505" s="30"/>
      <c r="J3505" s="30"/>
      <c r="K3505" s="30"/>
      <c r="L3505" s="30"/>
      <c r="M3505" s="32"/>
      <c r="N3505" s="33"/>
      <c r="O3505" s="33"/>
      <c r="R3505" s="40"/>
      <c r="S3505" s="40"/>
      <c r="T3505" s="40"/>
      <c r="U3505" s="40"/>
      <c r="V3505" s="40"/>
      <c r="W3505" s="40"/>
    </row>
    <row r="3506">
      <c r="F3506" s="30"/>
      <c r="G3506" s="30"/>
      <c r="H3506" s="30"/>
      <c r="I3506" s="30"/>
      <c r="J3506" s="30"/>
      <c r="K3506" s="30"/>
      <c r="L3506" s="30"/>
      <c r="M3506" s="32"/>
      <c r="N3506" s="33"/>
      <c r="O3506" s="58"/>
      <c r="R3506" s="40"/>
      <c r="S3506" s="40"/>
      <c r="T3506" s="40"/>
      <c r="U3506" s="40"/>
      <c r="V3506" s="40"/>
      <c r="W3506" s="40"/>
    </row>
    <row r="3507">
      <c r="F3507" s="30"/>
      <c r="G3507" s="30"/>
      <c r="H3507" s="30"/>
      <c r="I3507" s="30"/>
      <c r="J3507" s="30"/>
      <c r="K3507" s="30"/>
      <c r="L3507" s="30"/>
      <c r="M3507" s="32"/>
      <c r="N3507" s="33"/>
      <c r="O3507" s="33"/>
      <c r="R3507" s="40"/>
      <c r="S3507" s="40"/>
      <c r="T3507" s="40"/>
      <c r="U3507" s="40"/>
      <c r="V3507" s="40"/>
      <c r="W3507" s="40"/>
    </row>
    <row r="3508">
      <c r="F3508" s="30"/>
      <c r="G3508" s="30"/>
      <c r="H3508" s="30"/>
      <c r="I3508" s="30"/>
      <c r="J3508" s="30"/>
      <c r="K3508" s="30"/>
      <c r="L3508" s="30"/>
      <c r="M3508" s="32"/>
      <c r="N3508" s="33"/>
      <c r="O3508" s="33"/>
      <c r="R3508" s="40"/>
      <c r="S3508" s="40"/>
      <c r="T3508" s="40"/>
      <c r="U3508" s="40"/>
      <c r="V3508" s="40"/>
      <c r="W3508" s="40"/>
    </row>
    <row r="3509">
      <c r="F3509" s="30"/>
      <c r="G3509" s="30"/>
      <c r="H3509" s="30"/>
      <c r="I3509" s="30"/>
      <c r="J3509" s="30"/>
      <c r="K3509" s="30"/>
      <c r="L3509" s="30"/>
      <c r="M3509" s="32"/>
      <c r="N3509" s="33"/>
      <c r="O3509" s="33"/>
      <c r="R3509" s="40"/>
      <c r="S3509" s="40"/>
      <c r="T3509" s="40"/>
      <c r="U3509" s="40"/>
      <c r="V3509" s="40"/>
      <c r="W3509" s="40"/>
    </row>
    <row r="3510">
      <c r="F3510" s="30"/>
      <c r="G3510" s="30"/>
      <c r="H3510" s="30"/>
      <c r="I3510" s="30"/>
      <c r="J3510" s="30"/>
      <c r="K3510" s="30"/>
      <c r="L3510" s="30"/>
      <c r="M3510" s="32"/>
      <c r="N3510" s="33"/>
      <c r="O3510" s="33"/>
      <c r="R3510" s="40"/>
      <c r="S3510" s="40"/>
      <c r="T3510" s="40"/>
      <c r="U3510" s="40"/>
      <c r="V3510" s="40"/>
      <c r="W3510" s="40"/>
    </row>
    <row r="3511">
      <c r="F3511" s="30"/>
      <c r="G3511" s="30"/>
      <c r="H3511" s="30"/>
      <c r="I3511" s="30"/>
      <c r="J3511" s="30"/>
      <c r="K3511" s="30"/>
      <c r="L3511" s="30"/>
      <c r="M3511" s="32"/>
      <c r="N3511" s="33"/>
      <c r="O3511" s="58"/>
      <c r="R3511" s="40"/>
      <c r="S3511" s="40"/>
      <c r="T3511" s="40"/>
      <c r="U3511" s="40"/>
      <c r="V3511" s="40"/>
      <c r="W3511" s="40"/>
    </row>
    <row r="3512">
      <c r="F3512" s="30"/>
      <c r="G3512" s="30"/>
      <c r="H3512" s="30"/>
      <c r="I3512" s="30"/>
      <c r="J3512" s="30"/>
      <c r="K3512" s="30"/>
      <c r="L3512" s="30"/>
      <c r="M3512" s="32"/>
      <c r="N3512" s="33"/>
      <c r="O3512" s="33"/>
      <c r="R3512" s="40"/>
      <c r="S3512" s="40"/>
      <c r="T3512" s="40"/>
      <c r="U3512" s="40"/>
      <c r="V3512" s="40"/>
      <c r="W3512" s="40"/>
    </row>
    <row r="3513">
      <c r="F3513" s="30"/>
      <c r="G3513" s="30"/>
      <c r="H3513" s="30"/>
      <c r="I3513" s="30"/>
      <c r="J3513" s="30"/>
      <c r="K3513" s="30"/>
      <c r="L3513" s="30"/>
      <c r="M3513" s="32"/>
      <c r="N3513" s="33"/>
      <c r="O3513" s="33"/>
      <c r="R3513" s="40"/>
      <c r="S3513" s="40"/>
      <c r="T3513" s="40"/>
      <c r="U3513" s="40"/>
      <c r="V3513" s="40"/>
      <c r="W3513" s="40"/>
    </row>
    <row r="3514">
      <c r="F3514" s="30"/>
      <c r="G3514" s="30"/>
      <c r="H3514" s="30"/>
      <c r="I3514" s="30"/>
      <c r="J3514" s="30"/>
      <c r="K3514" s="30"/>
      <c r="L3514" s="30"/>
      <c r="M3514" s="32"/>
      <c r="N3514" s="33"/>
      <c r="O3514" s="58"/>
      <c r="R3514" s="40"/>
      <c r="S3514" s="40"/>
      <c r="T3514" s="40"/>
      <c r="U3514" s="40"/>
      <c r="V3514" s="40"/>
      <c r="W3514" s="40"/>
    </row>
    <row r="3515">
      <c r="F3515" s="30"/>
      <c r="G3515" s="30"/>
      <c r="H3515" s="30"/>
      <c r="I3515" s="30"/>
      <c r="J3515" s="30"/>
      <c r="K3515" s="30"/>
      <c r="L3515" s="30"/>
      <c r="M3515" s="32"/>
      <c r="N3515" s="33"/>
      <c r="O3515" s="33"/>
      <c r="R3515" s="40"/>
      <c r="S3515" s="40"/>
      <c r="T3515" s="40"/>
      <c r="U3515" s="40"/>
      <c r="V3515" s="40"/>
      <c r="W3515" s="40"/>
    </row>
    <row r="3516">
      <c r="F3516" s="30"/>
      <c r="G3516" s="30"/>
      <c r="H3516" s="30"/>
      <c r="I3516" s="30"/>
      <c r="J3516" s="30"/>
      <c r="K3516" s="30"/>
      <c r="L3516" s="30"/>
      <c r="M3516" s="32"/>
      <c r="N3516" s="33"/>
      <c r="O3516" s="33"/>
      <c r="R3516" s="40"/>
      <c r="S3516" s="40"/>
      <c r="T3516" s="40"/>
      <c r="U3516" s="40"/>
      <c r="V3516" s="40"/>
      <c r="W3516" s="40"/>
    </row>
    <row r="3517">
      <c r="F3517" s="30"/>
      <c r="G3517" s="30"/>
      <c r="H3517" s="30"/>
      <c r="I3517" s="30"/>
      <c r="J3517" s="30"/>
      <c r="K3517" s="30"/>
      <c r="L3517" s="30"/>
      <c r="M3517" s="32"/>
      <c r="N3517" s="33"/>
      <c r="O3517" s="33"/>
      <c r="R3517" s="40"/>
      <c r="S3517" s="40"/>
      <c r="T3517" s="40"/>
      <c r="U3517" s="40"/>
      <c r="V3517" s="40"/>
      <c r="W3517" s="40"/>
    </row>
    <row r="3518">
      <c r="F3518" s="30"/>
      <c r="G3518" s="30"/>
      <c r="H3518" s="30"/>
      <c r="I3518" s="30"/>
      <c r="J3518" s="30"/>
      <c r="K3518" s="30"/>
      <c r="L3518" s="30"/>
      <c r="M3518" s="32"/>
      <c r="N3518" s="33"/>
      <c r="O3518" s="33"/>
      <c r="R3518" s="40"/>
      <c r="S3518" s="40"/>
      <c r="T3518" s="40"/>
      <c r="U3518" s="40"/>
      <c r="V3518" s="40"/>
      <c r="W3518" s="40"/>
    </row>
    <row r="3519">
      <c r="F3519" s="30"/>
      <c r="G3519" s="30"/>
      <c r="H3519" s="30"/>
      <c r="I3519" s="30"/>
      <c r="J3519" s="30"/>
      <c r="K3519" s="30"/>
      <c r="L3519" s="30"/>
      <c r="M3519" s="32"/>
      <c r="N3519" s="33"/>
      <c r="O3519" s="33"/>
      <c r="R3519" s="40"/>
      <c r="S3519" s="40"/>
      <c r="T3519" s="40"/>
      <c r="U3519" s="40"/>
      <c r="V3519" s="40"/>
      <c r="W3519" s="40"/>
    </row>
    <row r="3520">
      <c r="F3520" s="30"/>
      <c r="G3520" s="30"/>
      <c r="H3520" s="30"/>
      <c r="I3520" s="30"/>
      <c r="J3520" s="30"/>
      <c r="K3520" s="30"/>
      <c r="L3520" s="30"/>
      <c r="M3520" s="32"/>
      <c r="N3520" s="33"/>
      <c r="O3520" s="33"/>
      <c r="R3520" s="40"/>
      <c r="S3520" s="40"/>
      <c r="T3520" s="40"/>
      <c r="U3520" s="40"/>
      <c r="V3520" s="40"/>
      <c r="W3520" s="40"/>
    </row>
    <row r="3521">
      <c r="F3521" s="30"/>
      <c r="G3521" s="30"/>
      <c r="H3521" s="30"/>
      <c r="I3521" s="30"/>
      <c r="J3521" s="30"/>
      <c r="K3521" s="30"/>
      <c r="L3521" s="30"/>
      <c r="M3521" s="32"/>
      <c r="N3521" s="33"/>
      <c r="O3521" s="33"/>
      <c r="R3521" s="40"/>
      <c r="S3521" s="40"/>
      <c r="T3521" s="40"/>
      <c r="U3521" s="40"/>
      <c r="V3521" s="40"/>
      <c r="W3521" s="40"/>
    </row>
    <row r="3522">
      <c r="F3522" s="30"/>
      <c r="G3522" s="30"/>
      <c r="H3522" s="30"/>
      <c r="I3522" s="30"/>
      <c r="J3522" s="30"/>
      <c r="K3522" s="30"/>
      <c r="L3522" s="30"/>
      <c r="M3522" s="32"/>
      <c r="N3522" s="33"/>
      <c r="O3522" s="33"/>
      <c r="R3522" s="40"/>
      <c r="S3522" s="40"/>
      <c r="T3522" s="40"/>
      <c r="U3522" s="40"/>
      <c r="V3522" s="40"/>
      <c r="W3522" s="40"/>
    </row>
    <row r="3523">
      <c r="F3523" s="30"/>
      <c r="G3523" s="30"/>
      <c r="H3523" s="30"/>
      <c r="I3523" s="30"/>
      <c r="J3523" s="30"/>
      <c r="K3523" s="30"/>
      <c r="L3523" s="30"/>
      <c r="M3523" s="32"/>
      <c r="N3523" s="33"/>
      <c r="O3523" s="58"/>
      <c r="R3523" s="40"/>
      <c r="S3523" s="40"/>
      <c r="T3523" s="40"/>
      <c r="U3523" s="40"/>
      <c r="V3523" s="40"/>
      <c r="W3523" s="40"/>
    </row>
    <row r="3524">
      <c r="F3524" s="30"/>
      <c r="G3524" s="30"/>
      <c r="H3524" s="30"/>
      <c r="I3524" s="30"/>
      <c r="J3524" s="30"/>
      <c r="K3524" s="30"/>
      <c r="L3524" s="30"/>
      <c r="M3524" s="32"/>
      <c r="N3524" s="33"/>
      <c r="O3524" s="58"/>
      <c r="R3524" s="40"/>
      <c r="S3524" s="40"/>
      <c r="T3524" s="40"/>
      <c r="U3524" s="40"/>
      <c r="V3524" s="40"/>
      <c r="W3524" s="40"/>
    </row>
    <row r="3525">
      <c r="F3525" s="30"/>
      <c r="G3525" s="30"/>
      <c r="H3525" s="30"/>
      <c r="I3525" s="30"/>
      <c r="J3525" s="30"/>
      <c r="K3525" s="30"/>
      <c r="L3525" s="30"/>
      <c r="M3525" s="32"/>
      <c r="N3525" s="33"/>
      <c r="O3525" s="33"/>
      <c r="R3525" s="40"/>
      <c r="S3525" s="40"/>
      <c r="T3525" s="40"/>
      <c r="U3525" s="40"/>
      <c r="V3525" s="40"/>
      <c r="W3525" s="40"/>
    </row>
    <row r="3526">
      <c r="F3526" s="30"/>
      <c r="G3526" s="30"/>
      <c r="H3526" s="30"/>
      <c r="I3526" s="30"/>
      <c r="J3526" s="30"/>
      <c r="K3526" s="30"/>
      <c r="L3526" s="30"/>
      <c r="M3526" s="32"/>
      <c r="N3526" s="33"/>
      <c r="O3526" s="33"/>
      <c r="R3526" s="40"/>
      <c r="S3526" s="40"/>
      <c r="T3526" s="40"/>
      <c r="U3526" s="40"/>
      <c r="V3526" s="40"/>
      <c r="W3526" s="40"/>
    </row>
    <row r="3527">
      <c r="F3527" s="30"/>
      <c r="G3527" s="30"/>
      <c r="H3527" s="30"/>
      <c r="I3527" s="30"/>
      <c r="J3527" s="30"/>
      <c r="K3527" s="30"/>
      <c r="L3527" s="30"/>
      <c r="M3527" s="32"/>
      <c r="N3527" s="33"/>
      <c r="O3527" s="58"/>
      <c r="R3527" s="40"/>
      <c r="S3527" s="40"/>
      <c r="T3527" s="40"/>
      <c r="U3527" s="40"/>
      <c r="V3527" s="40"/>
      <c r="W3527" s="40"/>
    </row>
    <row r="3528">
      <c r="F3528" s="30"/>
      <c r="G3528" s="30"/>
      <c r="H3528" s="30"/>
      <c r="I3528" s="30"/>
      <c r="J3528" s="30"/>
      <c r="K3528" s="30"/>
      <c r="L3528" s="30"/>
      <c r="M3528" s="32"/>
      <c r="N3528" s="33"/>
      <c r="O3528" s="33"/>
      <c r="R3528" s="40"/>
      <c r="S3528" s="40"/>
      <c r="T3528" s="40"/>
      <c r="U3528" s="40"/>
      <c r="V3528" s="40"/>
      <c r="W3528" s="40"/>
    </row>
    <row r="3529">
      <c r="F3529" s="30"/>
      <c r="G3529" s="30"/>
      <c r="H3529" s="30"/>
      <c r="I3529" s="30"/>
      <c r="J3529" s="30"/>
      <c r="K3529" s="30"/>
      <c r="L3529" s="30"/>
      <c r="M3529" s="32"/>
      <c r="N3529" s="33"/>
      <c r="O3529" s="64"/>
      <c r="R3529" s="40"/>
      <c r="S3529" s="40"/>
      <c r="T3529" s="40"/>
      <c r="U3529" s="40"/>
      <c r="V3529" s="40"/>
      <c r="W3529" s="40"/>
    </row>
    <row r="3530">
      <c r="F3530" s="30"/>
      <c r="G3530" s="30"/>
      <c r="H3530" s="30"/>
      <c r="I3530" s="30"/>
      <c r="J3530" s="30"/>
      <c r="K3530" s="30"/>
      <c r="L3530" s="30"/>
      <c r="M3530" s="32"/>
      <c r="N3530" s="33"/>
      <c r="O3530" s="58"/>
      <c r="R3530" s="40"/>
      <c r="S3530" s="40"/>
      <c r="T3530" s="40"/>
      <c r="U3530" s="40"/>
      <c r="V3530" s="40"/>
      <c r="W3530" s="40"/>
    </row>
    <row r="3531">
      <c r="F3531" s="30"/>
      <c r="G3531" s="30"/>
      <c r="H3531" s="30"/>
      <c r="I3531" s="30"/>
      <c r="J3531" s="30"/>
      <c r="K3531" s="30"/>
      <c r="L3531" s="30"/>
      <c r="M3531" s="32"/>
      <c r="N3531" s="33"/>
      <c r="O3531" s="33"/>
      <c r="R3531" s="40"/>
      <c r="S3531" s="40"/>
      <c r="T3531" s="40"/>
      <c r="U3531" s="40"/>
      <c r="V3531" s="40"/>
      <c r="W3531" s="40"/>
    </row>
    <row r="3532">
      <c r="F3532" s="30"/>
      <c r="G3532" s="30"/>
      <c r="H3532" s="30"/>
      <c r="I3532" s="30"/>
      <c r="J3532" s="30"/>
      <c r="K3532" s="30"/>
      <c r="L3532" s="30"/>
      <c r="M3532" s="32"/>
      <c r="N3532" s="33"/>
      <c r="O3532" s="33"/>
      <c r="R3532" s="40"/>
      <c r="S3532" s="40"/>
      <c r="T3532" s="40"/>
      <c r="U3532" s="40"/>
      <c r="V3532" s="40"/>
      <c r="W3532" s="40"/>
    </row>
    <row r="3533">
      <c r="F3533" s="30"/>
      <c r="G3533" s="30"/>
      <c r="H3533" s="30"/>
      <c r="I3533" s="30"/>
      <c r="J3533" s="30"/>
      <c r="K3533" s="30"/>
      <c r="L3533" s="30"/>
      <c r="M3533" s="32"/>
      <c r="N3533" s="33"/>
      <c r="O3533" s="58"/>
      <c r="R3533" s="40"/>
      <c r="S3533" s="40"/>
      <c r="T3533" s="40"/>
      <c r="U3533" s="40"/>
      <c r="V3533" s="40"/>
      <c r="W3533" s="40"/>
    </row>
    <row r="3534">
      <c r="F3534" s="30"/>
      <c r="G3534" s="30"/>
      <c r="H3534" s="30"/>
      <c r="I3534" s="30"/>
      <c r="J3534" s="30"/>
      <c r="K3534" s="30"/>
      <c r="L3534" s="30"/>
      <c r="M3534" s="32"/>
      <c r="N3534" s="33"/>
      <c r="O3534" s="64"/>
      <c r="R3534" s="40"/>
      <c r="S3534" s="40"/>
      <c r="T3534" s="40"/>
      <c r="U3534" s="40"/>
      <c r="V3534" s="40"/>
      <c r="W3534" s="40"/>
    </row>
    <row r="3535">
      <c r="F3535" s="30"/>
      <c r="G3535" s="30"/>
      <c r="H3535" s="30"/>
      <c r="I3535" s="30"/>
      <c r="J3535" s="30"/>
      <c r="K3535" s="30"/>
      <c r="L3535" s="30"/>
      <c r="M3535" s="32"/>
      <c r="N3535" s="33"/>
      <c r="O3535" s="33"/>
      <c r="R3535" s="40"/>
      <c r="S3535" s="40"/>
      <c r="T3535" s="40"/>
      <c r="U3535" s="40"/>
      <c r="V3535" s="40"/>
      <c r="W3535" s="40"/>
    </row>
    <row r="3536">
      <c r="F3536" s="30"/>
      <c r="G3536" s="30"/>
      <c r="H3536" s="30"/>
      <c r="I3536" s="30"/>
      <c r="J3536" s="30"/>
      <c r="K3536" s="30"/>
      <c r="L3536" s="30"/>
      <c r="M3536" s="32"/>
      <c r="N3536" s="33"/>
      <c r="O3536" s="58"/>
      <c r="R3536" s="40"/>
      <c r="S3536" s="40"/>
      <c r="T3536" s="40"/>
      <c r="U3536" s="40"/>
      <c r="V3536" s="40"/>
      <c r="W3536" s="40"/>
    </row>
    <row r="3537">
      <c r="F3537" s="30"/>
      <c r="G3537" s="30"/>
      <c r="H3537" s="30"/>
      <c r="I3537" s="30"/>
      <c r="J3537" s="30"/>
      <c r="K3537" s="30"/>
      <c r="L3537" s="30"/>
      <c r="M3537" s="32"/>
      <c r="N3537" s="33"/>
      <c r="O3537" s="33"/>
      <c r="R3537" s="40"/>
      <c r="S3537" s="40"/>
      <c r="T3537" s="40"/>
      <c r="U3537" s="40"/>
      <c r="V3537" s="40"/>
      <c r="W3537" s="40"/>
    </row>
    <row r="3538">
      <c r="F3538" s="30"/>
      <c r="G3538" s="30"/>
      <c r="H3538" s="30"/>
      <c r="I3538" s="30"/>
      <c r="J3538" s="30"/>
      <c r="K3538" s="30"/>
      <c r="L3538" s="30"/>
      <c r="M3538" s="32"/>
      <c r="N3538" s="33"/>
      <c r="O3538" s="58"/>
      <c r="R3538" s="40"/>
      <c r="S3538" s="40"/>
      <c r="T3538" s="40"/>
      <c r="U3538" s="40"/>
      <c r="V3538" s="40"/>
      <c r="W3538" s="40"/>
    </row>
    <row r="3539">
      <c r="F3539" s="30"/>
      <c r="G3539" s="30"/>
      <c r="H3539" s="30"/>
      <c r="I3539" s="30"/>
      <c r="J3539" s="30"/>
      <c r="K3539" s="30"/>
      <c r="L3539" s="30"/>
      <c r="M3539" s="32"/>
      <c r="N3539" s="33"/>
      <c r="O3539" s="33"/>
      <c r="R3539" s="40"/>
      <c r="S3539" s="40"/>
      <c r="T3539" s="40"/>
      <c r="U3539" s="40"/>
      <c r="V3539" s="40"/>
      <c r="W3539" s="40"/>
    </row>
    <row r="3540">
      <c r="F3540" s="30"/>
      <c r="G3540" s="30"/>
      <c r="H3540" s="30"/>
      <c r="I3540" s="30"/>
      <c r="J3540" s="30"/>
      <c r="K3540" s="30"/>
      <c r="L3540" s="30"/>
      <c r="M3540" s="32"/>
      <c r="N3540" s="33"/>
      <c r="O3540" s="33"/>
      <c r="R3540" s="40"/>
      <c r="S3540" s="40"/>
      <c r="T3540" s="40"/>
      <c r="U3540" s="40"/>
      <c r="V3540" s="40"/>
      <c r="W3540" s="40"/>
    </row>
    <row r="3541">
      <c r="F3541" s="30"/>
      <c r="G3541" s="30"/>
      <c r="H3541" s="30"/>
      <c r="I3541" s="30"/>
      <c r="J3541" s="30"/>
      <c r="K3541" s="30"/>
      <c r="L3541" s="30"/>
      <c r="M3541" s="32"/>
      <c r="N3541" s="33"/>
      <c r="O3541" s="64"/>
      <c r="R3541" s="40"/>
      <c r="S3541" s="40"/>
      <c r="T3541" s="40"/>
      <c r="U3541" s="40"/>
      <c r="V3541" s="40"/>
      <c r="W3541" s="40"/>
    </row>
    <row r="3542">
      <c r="F3542" s="30"/>
      <c r="G3542" s="30"/>
      <c r="H3542" s="30"/>
      <c r="I3542" s="30"/>
      <c r="J3542" s="30"/>
      <c r="K3542" s="30"/>
      <c r="L3542" s="30"/>
      <c r="M3542" s="32"/>
      <c r="N3542" s="33"/>
      <c r="O3542" s="33"/>
      <c r="R3542" s="40"/>
      <c r="S3542" s="40"/>
      <c r="T3542" s="40"/>
      <c r="U3542" s="40"/>
      <c r="V3542" s="40"/>
      <c r="W3542" s="40"/>
    </row>
    <row r="3543">
      <c r="F3543" s="30"/>
      <c r="G3543" s="30"/>
      <c r="H3543" s="30"/>
      <c r="I3543" s="30"/>
      <c r="J3543" s="30"/>
      <c r="K3543" s="30"/>
      <c r="L3543" s="30"/>
      <c r="M3543" s="32"/>
      <c r="N3543" s="33"/>
      <c r="O3543" s="58"/>
      <c r="R3543" s="40"/>
      <c r="S3543" s="40"/>
      <c r="T3543" s="40"/>
      <c r="U3543" s="40"/>
      <c r="V3543" s="40"/>
      <c r="W3543" s="40"/>
    </row>
    <row r="3544">
      <c r="F3544" s="30"/>
      <c r="G3544" s="30"/>
      <c r="H3544" s="30"/>
      <c r="I3544" s="30"/>
      <c r="J3544" s="30"/>
      <c r="K3544" s="30"/>
      <c r="L3544" s="30"/>
      <c r="M3544" s="32"/>
      <c r="N3544" s="33"/>
      <c r="O3544" s="58"/>
      <c r="R3544" s="40"/>
      <c r="S3544" s="40"/>
      <c r="T3544" s="40"/>
      <c r="U3544" s="40"/>
      <c r="V3544" s="40"/>
      <c r="W3544" s="40"/>
    </row>
    <row r="3545">
      <c r="F3545" s="30"/>
      <c r="G3545" s="30"/>
      <c r="H3545" s="30"/>
      <c r="I3545" s="30"/>
      <c r="J3545" s="30"/>
      <c r="K3545" s="30"/>
      <c r="L3545" s="30"/>
      <c r="M3545" s="32"/>
      <c r="N3545" s="33"/>
      <c r="O3545" s="33"/>
      <c r="R3545" s="40"/>
      <c r="S3545" s="40"/>
      <c r="T3545" s="40"/>
      <c r="U3545" s="40"/>
      <c r="V3545" s="40"/>
      <c r="W3545" s="40"/>
    </row>
    <row r="3546">
      <c r="F3546" s="30"/>
      <c r="G3546" s="30"/>
      <c r="H3546" s="30"/>
      <c r="I3546" s="30"/>
      <c r="J3546" s="30"/>
      <c r="K3546" s="30"/>
      <c r="L3546" s="30"/>
      <c r="M3546" s="32"/>
      <c r="N3546" s="33"/>
      <c r="O3546" s="33"/>
      <c r="R3546" s="40"/>
      <c r="S3546" s="40"/>
      <c r="T3546" s="40"/>
      <c r="U3546" s="40"/>
      <c r="V3546" s="40"/>
      <c r="W3546" s="40"/>
    </row>
    <row r="3547">
      <c r="F3547" s="30"/>
      <c r="G3547" s="30"/>
      <c r="H3547" s="30"/>
      <c r="I3547" s="30"/>
      <c r="J3547" s="30"/>
      <c r="K3547" s="30"/>
      <c r="L3547" s="30"/>
      <c r="M3547" s="32"/>
      <c r="N3547" s="33"/>
      <c r="O3547" s="33"/>
      <c r="R3547" s="40"/>
      <c r="S3547" s="40"/>
      <c r="T3547" s="40"/>
      <c r="U3547" s="40"/>
      <c r="V3547" s="40"/>
      <c r="W3547" s="40"/>
    </row>
    <row r="3548">
      <c r="F3548" s="30"/>
      <c r="G3548" s="30"/>
      <c r="H3548" s="30"/>
      <c r="I3548" s="30"/>
      <c r="J3548" s="30"/>
      <c r="K3548" s="30"/>
      <c r="L3548" s="30"/>
      <c r="M3548" s="32"/>
      <c r="N3548" s="33"/>
      <c r="O3548" s="33"/>
      <c r="R3548" s="40"/>
      <c r="S3548" s="40"/>
      <c r="T3548" s="40"/>
      <c r="U3548" s="40"/>
      <c r="V3548" s="40"/>
      <c r="W3548" s="40"/>
    </row>
    <row r="3549">
      <c r="F3549" s="30"/>
      <c r="G3549" s="30"/>
      <c r="H3549" s="30"/>
      <c r="I3549" s="30"/>
      <c r="J3549" s="30"/>
      <c r="K3549" s="30"/>
      <c r="L3549" s="30"/>
      <c r="M3549" s="32"/>
      <c r="N3549" s="33"/>
      <c r="O3549" s="33"/>
      <c r="R3549" s="40"/>
      <c r="S3549" s="40"/>
      <c r="T3549" s="40"/>
      <c r="U3549" s="40"/>
      <c r="V3549" s="40"/>
      <c r="W3549" s="40"/>
    </row>
    <row r="3550">
      <c r="F3550" s="30"/>
      <c r="G3550" s="30"/>
      <c r="H3550" s="30"/>
      <c r="I3550" s="30"/>
      <c r="J3550" s="30"/>
      <c r="K3550" s="30"/>
      <c r="L3550" s="30"/>
      <c r="M3550" s="32"/>
      <c r="N3550" s="33"/>
      <c r="O3550" s="33"/>
      <c r="R3550" s="40"/>
      <c r="S3550" s="40"/>
      <c r="T3550" s="40"/>
      <c r="U3550" s="40"/>
      <c r="V3550" s="40"/>
      <c r="W3550" s="40"/>
    </row>
    <row r="3551">
      <c r="F3551" s="30"/>
      <c r="G3551" s="30"/>
      <c r="H3551" s="30"/>
      <c r="I3551" s="30"/>
      <c r="J3551" s="30"/>
      <c r="K3551" s="30"/>
      <c r="L3551" s="30"/>
      <c r="M3551" s="32"/>
      <c r="N3551" s="33"/>
      <c r="O3551" s="33"/>
      <c r="R3551" s="40"/>
      <c r="S3551" s="40"/>
      <c r="T3551" s="40"/>
      <c r="U3551" s="40"/>
      <c r="V3551" s="40"/>
      <c r="W3551" s="40"/>
    </row>
    <row r="3552">
      <c r="F3552" s="30"/>
      <c r="G3552" s="30"/>
      <c r="H3552" s="30"/>
      <c r="I3552" s="30"/>
      <c r="J3552" s="30"/>
      <c r="K3552" s="30"/>
      <c r="L3552" s="30"/>
      <c r="M3552" s="32"/>
      <c r="N3552" s="33"/>
      <c r="O3552" s="33"/>
      <c r="R3552" s="40"/>
      <c r="S3552" s="40"/>
      <c r="T3552" s="40"/>
      <c r="U3552" s="40"/>
      <c r="V3552" s="40"/>
      <c r="W3552" s="40"/>
    </row>
    <row r="3553">
      <c r="F3553" s="30"/>
      <c r="G3553" s="30"/>
      <c r="H3553" s="30"/>
      <c r="I3553" s="30"/>
      <c r="J3553" s="30"/>
      <c r="K3553" s="30"/>
      <c r="L3553" s="30"/>
      <c r="M3553" s="32"/>
      <c r="N3553" s="33"/>
      <c r="O3553" s="33"/>
      <c r="R3553" s="40"/>
      <c r="S3553" s="40"/>
      <c r="T3553" s="40"/>
      <c r="U3553" s="40"/>
      <c r="V3553" s="40"/>
      <c r="W3553" s="40"/>
    </row>
    <row r="3554">
      <c r="F3554" s="30"/>
      <c r="G3554" s="30"/>
      <c r="H3554" s="30"/>
      <c r="I3554" s="30"/>
      <c r="J3554" s="30"/>
      <c r="K3554" s="30"/>
      <c r="L3554" s="30"/>
      <c r="M3554" s="32"/>
      <c r="N3554" s="33"/>
      <c r="O3554" s="33"/>
      <c r="R3554" s="40"/>
      <c r="S3554" s="40"/>
      <c r="T3554" s="40"/>
      <c r="U3554" s="40"/>
      <c r="V3554" s="40"/>
      <c r="W3554" s="40"/>
    </row>
    <row r="3555">
      <c r="F3555" s="30"/>
      <c r="G3555" s="30"/>
      <c r="H3555" s="30"/>
      <c r="I3555" s="30"/>
      <c r="J3555" s="30"/>
      <c r="K3555" s="30"/>
      <c r="L3555" s="30"/>
      <c r="M3555" s="32"/>
      <c r="N3555" s="33"/>
      <c r="O3555" s="33"/>
      <c r="R3555" s="40"/>
      <c r="S3555" s="40"/>
      <c r="T3555" s="40"/>
      <c r="U3555" s="40"/>
      <c r="V3555" s="40"/>
      <c r="W3555" s="40"/>
    </row>
    <row r="3556">
      <c r="F3556" s="30"/>
      <c r="G3556" s="30"/>
      <c r="H3556" s="30"/>
      <c r="I3556" s="30"/>
      <c r="J3556" s="30"/>
      <c r="K3556" s="30"/>
      <c r="L3556" s="30"/>
      <c r="M3556" s="32"/>
      <c r="N3556" s="33"/>
      <c r="O3556" s="33"/>
      <c r="R3556" s="40"/>
      <c r="S3556" s="40"/>
      <c r="T3556" s="40"/>
      <c r="U3556" s="40"/>
      <c r="V3556" s="40"/>
      <c r="W3556" s="40"/>
    </row>
    <row r="3557">
      <c r="F3557" s="30"/>
      <c r="G3557" s="30"/>
      <c r="H3557" s="30"/>
      <c r="I3557" s="30"/>
      <c r="J3557" s="30"/>
      <c r="K3557" s="30"/>
      <c r="L3557" s="30"/>
      <c r="M3557" s="32"/>
      <c r="N3557" s="33"/>
      <c r="O3557" s="58"/>
      <c r="R3557" s="40"/>
      <c r="S3557" s="40"/>
      <c r="T3557" s="40"/>
      <c r="U3557" s="40"/>
      <c r="V3557" s="40"/>
      <c r="W3557" s="40"/>
    </row>
    <row r="3558">
      <c r="F3558" s="30"/>
      <c r="G3558" s="30"/>
      <c r="H3558" s="30"/>
      <c r="I3558" s="30"/>
      <c r="J3558" s="30"/>
      <c r="K3558" s="30"/>
      <c r="L3558" s="30"/>
      <c r="M3558" s="32"/>
      <c r="N3558" s="33"/>
      <c r="O3558" s="33"/>
      <c r="R3558" s="40"/>
      <c r="S3558" s="40"/>
      <c r="T3558" s="40"/>
      <c r="U3558" s="40"/>
      <c r="V3558" s="40"/>
      <c r="W3558" s="40"/>
    </row>
    <row r="3559">
      <c r="F3559" s="30"/>
      <c r="G3559" s="30"/>
      <c r="H3559" s="30"/>
      <c r="I3559" s="30"/>
      <c r="J3559" s="30"/>
      <c r="K3559" s="30"/>
      <c r="L3559" s="30"/>
      <c r="M3559" s="32"/>
      <c r="N3559" s="33"/>
      <c r="O3559" s="33"/>
      <c r="R3559" s="40"/>
      <c r="S3559" s="40"/>
      <c r="T3559" s="40"/>
      <c r="U3559" s="40"/>
      <c r="V3559" s="40"/>
      <c r="W3559" s="40"/>
    </row>
    <row r="3560">
      <c r="F3560" s="30"/>
      <c r="G3560" s="30"/>
      <c r="H3560" s="30"/>
      <c r="I3560" s="30"/>
      <c r="J3560" s="30"/>
      <c r="K3560" s="30"/>
      <c r="L3560" s="30"/>
      <c r="M3560" s="32"/>
      <c r="N3560" s="33"/>
      <c r="O3560" s="33"/>
      <c r="R3560" s="40"/>
      <c r="S3560" s="40"/>
      <c r="T3560" s="40"/>
      <c r="U3560" s="40"/>
      <c r="V3560" s="40"/>
      <c r="W3560" s="40"/>
    </row>
    <row r="3561">
      <c r="F3561" s="30"/>
      <c r="G3561" s="30"/>
      <c r="H3561" s="30"/>
      <c r="I3561" s="30"/>
      <c r="J3561" s="30"/>
      <c r="K3561" s="30"/>
      <c r="L3561" s="30"/>
      <c r="M3561" s="32"/>
      <c r="N3561" s="33"/>
      <c r="O3561" s="33"/>
      <c r="R3561" s="40"/>
      <c r="S3561" s="40"/>
      <c r="T3561" s="40"/>
      <c r="U3561" s="40"/>
      <c r="V3561" s="40"/>
      <c r="W3561" s="40"/>
    </row>
    <row r="3562">
      <c r="F3562" s="30"/>
      <c r="G3562" s="30"/>
      <c r="H3562" s="30"/>
      <c r="I3562" s="30"/>
      <c r="J3562" s="30"/>
      <c r="K3562" s="30"/>
      <c r="L3562" s="30"/>
      <c r="M3562" s="32"/>
      <c r="N3562" s="33"/>
      <c r="O3562" s="33"/>
      <c r="R3562" s="40"/>
      <c r="S3562" s="40"/>
      <c r="T3562" s="40"/>
      <c r="U3562" s="40"/>
      <c r="V3562" s="40"/>
      <c r="W3562" s="40"/>
    </row>
    <row r="3563">
      <c r="F3563" s="30"/>
      <c r="G3563" s="30"/>
      <c r="H3563" s="30"/>
      <c r="I3563" s="30"/>
      <c r="J3563" s="30"/>
      <c r="K3563" s="30"/>
      <c r="L3563" s="30"/>
      <c r="M3563" s="32"/>
      <c r="N3563" s="33"/>
      <c r="O3563" s="33"/>
      <c r="R3563" s="40"/>
      <c r="S3563" s="40"/>
      <c r="T3563" s="40"/>
      <c r="U3563" s="40"/>
      <c r="V3563" s="40"/>
      <c r="W3563" s="40"/>
    </row>
    <row r="3564">
      <c r="F3564" s="30"/>
      <c r="G3564" s="30"/>
      <c r="H3564" s="30"/>
      <c r="I3564" s="30"/>
      <c r="J3564" s="30"/>
      <c r="K3564" s="30"/>
      <c r="L3564" s="30"/>
      <c r="M3564" s="32"/>
      <c r="N3564" s="33"/>
      <c r="O3564" s="33"/>
      <c r="R3564" s="40"/>
      <c r="S3564" s="40"/>
      <c r="T3564" s="40"/>
      <c r="U3564" s="40"/>
      <c r="V3564" s="40"/>
      <c r="W3564" s="40"/>
    </row>
    <row r="3565">
      <c r="F3565" s="30"/>
      <c r="G3565" s="30"/>
      <c r="H3565" s="30"/>
      <c r="I3565" s="30"/>
      <c r="J3565" s="30"/>
      <c r="K3565" s="30"/>
      <c r="L3565" s="30"/>
      <c r="M3565" s="32"/>
      <c r="N3565" s="33"/>
      <c r="O3565" s="33"/>
      <c r="R3565" s="40"/>
      <c r="S3565" s="40"/>
      <c r="T3565" s="40"/>
      <c r="U3565" s="40"/>
      <c r="V3565" s="40"/>
      <c r="W3565" s="40"/>
    </row>
    <row r="3566">
      <c r="F3566" s="30"/>
      <c r="G3566" s="30"/>
      <c r="H3566" s="30"/>
      <c r="I3566" s="30"/>
      <c r="J3566" s="30"/>
      <c r="K3566" s="30"/>
      <c r="L3566" s="30"/>
      <c r="M3566" s="32"/>
      <c r="N3566" s="33"/>
      <c r="O3566" s="33"/>
      <c r="R3566" s="40"/>
      <c r="S3566" s="40"/>
      <c r="T3566" s="40"/>
      <c r="U3566" s="40"/>
      <c r="V3566" s="40"/>
      <c r="W3566" s="40"/>
    </row>
    <row r="3567">
      <c r="F3567" s="30"/>
      <c r="G3567" s="30"/>
      <c r="H3567" s="30"/>
      <c r="I3567" s="30"/>
      <c r="J3567" s="30"/>
      <c r="K3567" s="30"/>
      <c r="L3567" s="30"/>
      <c r="M3567" s="32"/>
      <c r="N3567" s="33"/>
      <c r="O3567" s="33"/>
      <c r="R3567" s="40"/>
      <c r="S3567" s="40"/>
      <c r="T3567" s="40"/>
      <c r="U3567" s="40"/>
      <c r="V3567" s="40"/>
      <c r="W3567" s="40"/>
    </row>
    <row r="3568">
      <c r="F3568" s="30"/>
      <c r="G3568" s="30"/>
      <c r="H3568" s="30"/>
      <c r="I3568" s="30"/>
      <c r="J3568" s="30"/>
      <c r="K3568" s="30"/>
      <c r="L3568" s="30"/>
      <c r="M3568" s="32"/>
      <c r="N3568" s="33"/>
      <c r="O3568" s="33"/>
      <c r="R3568" s="40"/>
      <c r="S3568" s="40"/>
      <c r="T3568" s="40"/>
      <c r="U3568" s="40"/>
      <c r="V3568" s="40"/>
      <c r="W3568" s="40"/>
    </row>
    <row r="3569">
      <c r="F3569" s="30"/>
      <c r="G3569" s="30"/>
      <c r="H3569" s="30"/>
      <c r="I3569" s="30"/>
      <c r="J3569" s="30"/>
      <c r="K3569" s="30"/>
      <c r="L3569" s="30"/>
      <c r="M3569" s="32"/>
      <c r="N3569" s="33"/>
      <c r="O3569" s="33"/>
      <c r="R3569" s="40"/>
      <c r="S3569" s="40"/>
      <c r="T3569" s="40"/>
      <c r="U3569" s="40"/>
      <c r="V3569" s="40"/>
      <c r="W3569" s="40"/>
    </row>
    <row r="3570">
      <c r="F3570" s="30"/>
      <c r="G3570" s="30"/>
      <c r="H3570" s="30"/>
      <c r="I3570" s="30"/>
      <c r="J3570" s="30"/>
      <c r="K3570" s="30"/>
      <c r="L3570" s="30"/>
      <c r="M3570" s="32"/>
      <c r="N3570" s="33"/>
      <c r="O3570" s="33"/>
      <c r="R3570" s="40"/>
      <c r="S3570" s="40"/>
      <c r="T3570" s="40"/>
      <c r="U3570" s="40"/>
      <c r="V3570" s="40"/>
      <c r="W3570" s="40"/>
    </row>
    <row r="3571">
      <c r="F3571" s="30"/>
      <c r="G3571" s="30"/>
      <c r="H3571" s="30"/>
      <c r="I3571" s="30"/>
      <c r="J3571" s="30"/>
      <c r="K3571" s="30"/>
      <c r="L3571" s="30"/>
      <c r="M3571" s="32"/>
      <c r="N3571" s="33"/>
      <c r="O3571" s="33"/>
      <c r="R3571" s="40"/>
      <c r="S3571" s="40"/>
      <c r="T3571" s="40"/>
      <c r="U3571" s="40"/>
      <c r="V3571" s="40"/>
      <c r="W3571" s="40"/>
    </row>
    <row r="3572">
      <c r="F3572" s="30"/>
      <c r="G3572" s="30"/>
      <c r="H3572" s="30"/>
      <c r="I3572" s="30"/>
      <c r="J3572" s="30"/>
      <c r="K3572" s="30"/>
      <c r="L3572" s="30"/>
      <c r="M3572" s="32"/>
      <c r="N3572" s="33"/>
      <c r="O3572" s="33"/>
      <c r="R3572" s="40"/>
      <c r="S3572" s="40"/>
      <c r="T3572" s="40"/>
      <c r="U3572" s="40"/>
      <c r="V3572" s="40"/>
      <c r="W3572" s="40"/>
    </row>
    <row r="3573">
      <c r="F3573" s="30"/>
      <c r="G3573" s="30"/>
      <c r="H3573" s="30"/>
      <c r="I3573" s="30"/>
      <c r="J3573" s="30"/>
      <c r="K3573" s="30"/>
      <c r="L3573" s="30"/>
      <c r="M3573" s="32"/>
      <c r="N3573" s="33"/>
      <c r="O3573" s="33"/>
      <c r="R3573" s="40"/>
      <c r="S3573" s="40"/>
      <c r="T3573" s="40"/>
      <c r="U3573" s="40"/>
      <c r="V3573" s="40"/>
      <c r="W3573" s="40"/>
    </row>
    <row r="3574">
      <c r="F3574" s="30"/>
      <c r="G3574" s="30"/>
      <c r="H3574" s="30"/>
      <c r="I3574" s="30"/>
      <c r="J3574" s="30"/>
      <c r="K3574" s="30"/>
      <c r="L3574" s="30"/>
      <c r="M3574" s="32"/>
      <c r="N3574" s="33"/>
      <c r="O3574" s="33"/>
      <c r="R3574" s="40"/>
      <c r="S3574" s="40"/>
      <c r="T3574" s="40"/>
      <c r="U3574" s="40"/>
      <c r="V3574" s="40"/>
      <c r="W3574" s="40"/>
    </row>
    <row r="3575">
      <c r="F3575" s="30"/>
      <c r="G3575" s="30"/>
      <c r="H3575" s="30"/>
      <c r="I3575" s="30"/>
      <c r="J3575" s="30"/>
      <c r="K3575" s="30"/>
      <c r="L3575" s="30"/>
      <c r="M3575" s="32"/>
      <c r="N3575" s="33"/>
      <c r="O3575" s="33"/>
      <c r="R3575" s="40"/>
      <c r="S3575" s="40"/>
      <c r="T3575" s="40"/>
      <c r="U3575" s="40"/>
      <c r="V3575" s="40"/>
      <c r="W3575" s="40"/>
    </row>
    <row r="3576">
      <c r="F3576" s="30"/>
      <c r="G3576" s="30"/>
      <c r="H3576" s="30"/>
      <c r="I3576" s="30"/>
      <c r="J3576" s="30"/>
      <c r="K3576" s="30"/>
      <c r="L3576" s="30"/>
      <c r="M3576" s="32"/>
      <c r="N3576" s="33"/>
      <c r="O3576" s="64"/>
      <c r="R3576" s="40"/>
      <c r="S3576" s="40"/>
      <c r="T3576" s="40"/>
      <c r="U3576" s="40"/>
      <c r="V3576" s="40"/>
      <c r="W3576" s="40"/>
    </row>
    <row r="3577">
      <c r="F3577" s="30"/>
      <c r="G3577" s="30"/>
      <c r="H3577" s="30"/>
      <c r="I3577" s="30"/>
      <c r="J3577" s="30"/>
      <c r="K3577" s="30"/>
      <c r="L3577" s="30"/>
      <c r="M3577" s="32"/>
      <c r="N3577" s="33"/>
      <c r="O3577" s="33"/>
      <c r="R3577" s="40"/>
      <c r="S3577" s="40"/>
      <c r="T3577" s="40"/>
      <c r="U3577" s="40"/>
      <c r="V3577" s="40"/>
      <c r="W3577" s="40"/>
    </row>
    <row r="3578">
      <c r="F3578" s="30"/>
      <c r="G3578" s="30"/>
      <c r="H3578" s="30"/>
      <c r="I3578" s="30"/>
      <c r="J3578" s="30"/>
      <c r="K3578" s="30"/>
      <c r="L3578" s="30"/>
      <c r="M3578" s="32"/>
      <c r="N3578" s="33"/>
      <c r="O3578" s="33"/>
      <c r="R3578" s="40"/>
      <c r="S3578" s="40"/>
      <c r="T3578" s="40"/>
      <c r="U3578" s="40"/>
      <c r="V3578" s="40"/>
      <c r="W3578" s="40"/>
    </row>
    <row r="3579">
      <c r="F3579" s="30"/>
      <c r="G3579" s="30"/>
      <c r="H3579" s="30"/>
      <c r="I3579" s="30"/>
      <c r="J3579" s="30"/>
      <c r="K3579" s="30"/>
      <c r="L3579" s="30"/>
      <c r="M3579" s="32"/>
      <c r="N3579" s="33"/>
      <c r="O3579" s="33"/>
      <c r="R3579" s="40"/>
      <c r="S3579" s="40"/>
      <c r="T3579" s="40"/>
      <c r="U3579" s="40"/>
      <c r="V3579" s="40"/>
      <c r="W3579" s="40"/>
    </row>
    <row r="3580">
      <c r="F3580" s="30"/>
      <c r="G3580" s="30"/>
      <c r="H3580" s="30"/>
      <c r="I3580" s="30"/>
      <c r="J3580" s="30"/>
      <c r="K3580" s="30"/>
      <c r="L3580" s="30"/>
      <c r="M3580" s="32"/>
      <c r="N3580" s="33"/>
      <c r="O3580" s="33"/>
      <c r="R3580" s="40"/>
      <c r="S3580" s="40"/>
      <c r="T3580" s="40"/>
      <c r="U3580" s="40"/>
      <c r="V3580" s="40"/>
      <c r="W3580" s="40"/>
    </row>
    <row r="3581">
      <c r="F3581" s="30"/>
      <c r="G3581" s="30"/>
      <c r="H3581" s="30"/>
      <c r="I3581" s="30"/>
      <c r="J3581" s="30"/>
      <c r="K3581" s="30"/>
      <c r="L3581" s="30"/>
      <c r="M3581" s="32"/>
      <c r="N3581" s="33"/>
      <c r="O3581" s="33"/>
      <c r="R3581" s="40"/>
      <c r="S3581" s="40"/>
      <c r="T3581" s="40"/>
      <c r="U3581" s="40"/>
      <c r="V3581" s="40"/>
      <c r="W3581" s="40"/>
    </row>
    <row r="3582">
      <c r="F3582" s="30"/>
      <c r="G3582" s="30"/>
      <c r="H3582" s="30"/>
      <c r="I3582" s="30"/>
      <c r="J3582" s="30"/>
      <c r="K3582" s="30"/>
      <c r="L3582" s="30"/>
      <c r="M3582" s="32"/>
      <c r="N3582" s="33"/>
      <c r="O3582" s="64"/>
      <c r="R3582" s="40"/>
      <c r="S3582" s="40"/>
      <c r="T3582" s="40"/>
      <c r="U3582" s="40"/>
      <c r="V3582" s="40"/>
      <c r="W3582" s="40"/>
    </row>
    <row r="3583">
      <c r="F3583" s="30"/>
      <c r="G3583" s="30"/>
      <c r="H3583" s="30"/>
      <c r="I3583" s="30"/>
      <c r="J3583" s="30"/>
      <c r="K3583" s="30"/>
      <c r="L3583" s="30"/>
      <c r="M3583" s="32"/>
      <c r="N3583" s="33"/>
      <c r="O3583" s="33"/>
      <c r="R3583" s="40"/>
      <c r="S3583" s="40"/>
      <c r="T3583" s="40"/>
      <c r="U3583" s="40"/>
      <c r="V3583" s="40"/>
      <c r="W3583" s="40"/>
    </row>
    <row r="3584">
      <c r="F3584" s="30"/>
      <c r="G3584" s="30"/>
      <c r="H3584" s="30"/>
      <c r="I3584" s="30"/>
      <c r="J3584" s="30"/>
      <c r="K3584" s="30"/>
      <c r="L3584" s="30"/>
      <c r="M3584" s="32"/>
      <c r="N3584" s="33"/>
      <c r="O3584" s="33"/>
      <c r="R3584" s="40"/>
      <c r="S3584" s="40"/>
      <c r="T3584" s="40"/>
      <c r="U3584" s="40"/>
      <c r="V3584" s="40"/>
      <c r="W3584" s="40"/>
    </row>
    <row r="3585">
      <c r="F3585" s="30"/>
      <c r="G3585" s="30"/>
      <c r="H3585" s="30"/>
      <c r="I3585" s="30"/>
      <c r="J3585" s="30"/>
      <c r="K3585" s="30"/>
      <c r="L3585" s="30"/>
      <c r="M3585" s="32"/>
      <c r="N3585" s="33"/>
      <c r="O3585" s="33"/>
      <c r="R3585" s="40"/>
      <c r="S3585" s="40"/>
      <c r="T3585" s="40"/>
      <c r="U3585" s="40"/>
      <c r="V3585" s="40"/>
      <c r="W3585" s="40"/>
    </row>
    <row r="3586">
      <c r="F3586" s="30"/>
      <c r="G3586" s="30"/>
      <c r="H3586" s="30"/>
      <c r="I3586" s="30"/>
      <c r="J3586" s="30"/>
      <c r="K3586" s="30"/>
      <c r="L3586" s="30"/>
      <c r="M3586" s="32"/>
      <c r="N3586" s="33"/>
      <c r="O3586" s="33"/>
      <c r="R3586" s="40"/>
      <c r="S3586" s="40"/>
      <c r="T3586" s="40"/>
      <c r="U3586" s="40"/>
      <c r="V3586" s="40"/>
      <c r="W3586" s="40"/>
    </row>
    <row r="3587">
      <c r="F3587" s="30"/>
      <c r="G3587" s="30"/>
      <c r="H3587" s="30"/>
      <c r="I3587" s="30"/>
      <c r="J3587" s="30"/>
      <c r="K3587" s="30"/>
      <c r="L3587" s="30"/>
      <c r="M3587" s="32"/>
      <c r="N3587" s="33"/>
      <c r="O3587" s="33"/>
      <c r="R3587" s="40"/>
      <c r="S3587" s="40"/>
      <c r="T3587" s="40"/>
      <c r="U3587" s="40"/>
      <c r="V3587" s="40"/>
      <c r="W3587" s="40"/>
    </row>
    <row r="3588">
      <c r="F3588" s="30"/>
      <c r="G3588" s="30"/>
      <c r="H3588" s="30"/>
      <c r="I3588" s="30"/>
      <c r="J3588" s="30"/>
      <c r="K3588" s="30"/>
      <c r="L3588" s="30"/>
      <c r="M3588" s="32"/>
      <c r="N3588" s="33"/>
      <c r="O3588" s="33"/>
      <c r="R3588" s="40"/>
      <c r="S3588" s="40"/>
      <c r="T3588" s="40"/>
      <c r="U3588" s="40"/>
      <c r="V3588" s="40"/>
      <c r="W3588" s="40"/>
    </row>
    <row r="3589">
      <c r="F3589" s="30"/>
      <c r="G3589" s="30"/>
      <c r="H3589" s="30"/>
      <c r="I3589" s="30"/>
      <c r="J3589" s="30"/>
      <c r="K3589" s="30"/>
      <c r="L3589" s="30"/>
      <c r="M3589" s="32"/>
      <c r="N3589" s="33"/>
      <c r="O3589" s="33"/>
      <c r="R3589" s="40"/>
      <c r="S3589" s="40"/>
      <c r="T3589" s="40"/>
      <c r="U3589" s="40"/>
      <c r="V3589" s="40"/>
      <c r="W3589" s="40"/>
    </row>
    <row r="3590">
      <c r="F3590" s="30"/>
      <c r="G3590" s="30"/>
      <c r="H3590" s="30"/>
      <c r="I3590" s="30"/>
      <c r="J3590" s="30"/>
      <c r="K3590" s="30"/>
      <c r="L3590" s="30"/>
      <c r="M3590" s="32"/>
      <c r="N3590" s="33"/>
      <c r="O3590" s="33"/>
      <c r="R3590" s="40"/>
      <c r="S3590" s="40"/>
      <c r="T3590" s="40"/>
      <c r="U3590" s="40"/>
      <c r="V3590" s="40"/>
      <c r="W3590" s="40"/>
    </row>
    <row r="3591">
      <c r="F3591" s="30"/>
      <c r="G3591" s="30"/>
      <c r="H3591" s="30"/>
      <c r="I3591" s="30"/>
      <c r="J3591" s="30"/>
      <c r="K3591" s="30"/>
      <c r="L3591" s="30"/>
      <c r="M3591" s="32"/>
      <c r="N3591" s="33"/>
      <c r="O3591" s="64"/>
      <c r="R3591" s="40"/>
      <c r="S3591" s="40"/>
      <c r="T3591" s="40"/>
      <c r="U3591" s="40"/>
      <c r="V3591" s="40"/>
      <c r="W3591" s="40"/>
    </row>
    <row r="3592">
      <c r="F3592" s="30"/>
      <c r="G3592" s="30"/>
      <c r="H3592" s="30"/>
      <c r="I3592" s="30"/>
      <c r="J3592" s="30"/>
      <c r="K3592" s="30"/>
      <c r="L3592" s="30"/>
      <c r="M3592" s="32"/>
      <c r="N3592" s="33"/>
      <c r="O3592" s="33"/>
      <c r="R3592" s="40"/>
      <c r="S3592" s="40"/>
      <c r="T3592" s="40"/>
      <c r="U3592" s="40"/>
      <c r="V3592" s="40"/>
      <c r="W3592" s="40"/>
    </row>
    <row r="3593">
      <c r="F3593" s="30"/>
      <c r="G3593" s="30"/>
      <c r="H3593" s="30"/>
      <c r="I3593" s="30"/>
      <c r="J3593" s="30"/>
      <c r="K3593" s="30"/>
      <c r="L3593" s="30"/>
      <c r="M3593" s="32"/>
      <c r="N3593" s="33"/>
      <c r="O3593" s="58"/>
      <c r="R3593" s="40"/>
      <c r="S3593" s="40"/>
      <c r="T3593" s="40"/>
      <c r="U3593" s="40"/>
      <c r="V3593" s="40"/>
      <c r="W3593" s="40"/>
    </row>
    <row r="3594">
      <c r="F3594" s="30"/>
      <c r="G3594" s="30"/>
      <c r="H3594" s="30"/>
      <c r="I3594" s="30"/>
      <c r="J3594" s="30"/>
      <c r="K3594" s="30"/>
      <c r="L3594" s="30"/>
      <c r="M3594" s="32"/>
      <c r="N3594" s="33"/>
      <c r="O3594" s="33"/>
      <c r="R3594" s="40"/>
      <c r="S3594" s="40"/>
      <c r="T3594" s="40"/>
      <c r="U3594" s="40"/>
      <c r="V3594" s="40"/>
      <c r="W3594" s="40"/>
    </row>
    <row r="3595">
      <c r="F3595" s="30"/>
      <c r="G3595" s="30"/>
      <c r="H3595" s="30"/>
      <c r="I3595" s="30"/>
      <c r="J3595" s="30"/>
      <c r="K3595" s="30"/>
      <c r="L3595" s="30"/>
      <c r="M3595" s="32"/>
      <c r="N3595" s="33"/>
      <c r="O3595" s="64"/>
      <c r="R3595" s="40"/>
      <c r="S3595" s="40"/>
      <c r="T3595" s="40"/>
      <c r="U3595" s="40"/>
      <c r="V3595" s="40"/>
      <c r="W3595" s="40"/>
    </row>
    <row r="3596">
      <c r="F3596" s="30"/>
      <c r="G3596" s="30"/>
      <c r="H3596" s="30"/>
      <c r="I3596" s="30"/>
      <c r="J3596" s="30"/>
      <c r="K3596" s="30"/>
      <c r="L3596" s="30"/>
      <c r="M3596" s="32"/>
      <c r="N3596" s="33"/>
      <c r="O3596" s="33"/>
      <c r="R3596" s="40"/>
      <c r="S3596" s="40"/>
      <c r="T3596" s="40"/>
      <c r="U3596" s="40"/>
      <c r="V3596" s="40"/>
      <c r="W3596" s="40"/>
    </row>
    <row r="3597">
      <c r="F3597" s="30"/>
      <c r="G3597" s="30"/>
      <c r="H3597" s="30"/>
      <c r="I3597" s="30"/>
      <c r="J3597" s="30"/>
      <c r="K3597" s="30"/>
      <c r="L3597" s="30"/>
      <c r="M3597" s="32"/>
      <c r="N3597" s="33"/>
      <c r="O3597" s="33"/>
      <c r="R3597" s="40"/>
      <c r="S3597" s="40"/>
      <c r="T3597" s="40"/>
      <c r="U3597" s="40"/>
      <c r="V3597" s="40"/>
      <c r="W3597" s="40"/>
    </row>
    <row r="3598">
      <c r="F3598" s="30"/>
      <c r="G3598" s="30"/>
      <c r="H3598" s="30"/>
      <c r="I3598" s="30"/>
      <c r="J3598" s="30"/>
      <c r="K3598" s="30"/>
      <c r="L3598" s="30"/>
      <c r="M3598" s="32"/>
      <c r="N3598" s="33"/>
      <c r="O3598" s="33"/>
      <c r="R3598" s="40"/>
      <c r="S3598" s="40"/>
      <c r="T3598" s="40"/>
      <c r="U3598" s="40"/>
      <c r="V3598" s="40"/>
      <c r="W3598" s="40"/>
    </row>
    <row r="3599">
      <c r="F3599" s="30"/>
      <c r="G3599" s="30"/>
      <c r="H3599" s="30"/>
      <c r="I3599" s="30"/>
      <c r="J3599" s="30"/>
      <c r="K3599" s="30"/>
      <c r="L3599" s="30"/>
      <c r="M3599" s="32"/>
      <c r="N3599" s="33"/>
      <c r="O3599" s="33"/>
      <c r="R3599" s="40"/>
      <c r="S3599" s="40"/>
      <c r="T3599" s="40"/>
      <c r="U3599" s="40"/>
      <c r="V3599" s="40"/>
      <c r="W3599" s="40"/>
    </row>
    <row r="3600">
      <c r="F3600" s="30"/>
      <c r="G3600" s="30"/>
      <c r="H3600" s="30"/>
      <c r="I3600" s="30"/>
      <c r="J3600" s="30"/>
      <c r="K3600" s="30"/>
      <c r="L3600" s="30"/>
      <c r="M3600" s="32"/>
      <c r="N3600" s="33"/>
      <c r="O3600" s="33"/>
      <c r="R3600" s="40"/>
      <c r="S3600" s="40"/>
      <c r="T3600" s="40"/>
      <c r="U3600" s="40"/>
      <c r="V3600" s="40"/>
      <c r="W3600" s="40"/>
    </row>
    <row r="3601">
      <c r="F3601" s="30"/>
      <c r="G3601" s="30"/>
      <c r="H3601" s="30"/>
      <c r="I3601" s="30"/>
      <c r="J3601" s="30"/>
      <c r="K3601" s="30"/>
      <c r="L3601" s="30"/>
      <c r="M3601" s="32"/>
      <c r="N3601" s="33"/>
      <c r="O3601" s="33"/>
      <c r="R3601" s="40"/>
      <c r="S3601" s="40"/>
      <c r="T3601" s="40"/>
      <c r="U3601" s="40"/>
      <c r="V3601" s="40"/>
      <c r="W3601" s="40"/>
    </row>
    <row r="3602">
      <c r="F3602" s="30"/>
      <c r="G3602" s="30"/>
      <c r="H3602" s="30"/>
      <c r="I3602" s="30"/>
      <c r="J3602" s="30"/>
      <c r="K3602" s="30"/>
      <c r="L3602" s="30"/>
      <c r="M3602" s="32"/>
      <c r="N3602" s="33"/>
      <c r="O3602" s="33"/>
      <c r="R3602" s="40"/>
      <c r="S3602" s="40"/>
      <c r="T3602" s="40"/>
      <c r="U3602" s="40"/>
      <c r="V3602" s="40"/>
      <c r="W3602" s="40"/>
    </row>
    <row r="3603">
      <c r="F3603" s="30"/>
      <c r="G3603" s="30"/>
      <c r="H3603" s="30"/>
      <c r="I3603" s="30"/>
      <c r="J3603" s="30"/>
      <c r="K3603" s="30"/>
      <c r="L3603" s="30"/>
      <c r="M3603" s="32"/>
      <c r="N3603" s="33"/>
      <c r="O3603" s="33"/>
      <c r="R3603" s="40"/>
      <c r="S3603" s="40"/>
      <c r="T3603" s="40"/>
      <c r="U3603" s="40"/>
      <c r="V3603" s="40"/>
      <c r="W3603" s="40"/>
    </row>
    <row r="3604">
      <c r="F3604" s="30"/>
      <c r="G3604" s="30"/>
      <c r="H3604" s="30"/>
      <c r="I3604" s="30"/>
      <c r="J3604" s="30"/>
      <c r="K3604" s="30"/>
      <c r="L3604" s="30"/>
      <c r="M3604" s="32"/>
      <c r="N3604" s="33"/>
      <c r="O3604" s="33"/>
      <c r="R3604" s="40"/>
      <c r="S3604" s="40"/>
      <c r="T3604" s="40"/>
      <c r="U3604" s="40"/>
      <c r="V3604" s="40"/>
      <c r="W3604" s="40"/>
    </row>
    <row r="3605">
      <c r="F3605" s="30"/>
      <c r="G3605" s="30"/>
      <c r="H3605" s="30"/>
      <c r="I3605" s="30"/>
      <c r="J3605" s="30"/>
      <c r="K3605" s="30"/>
      <c r="L3605" s="30"/>
      <c r="M3605" s="32"/>
      <c r="N3605" s="33"/>
      <c r="O3605" s="33"/>
      <c r="R3605" s="40"/>
      <c r="S3605" s="40"/>
      <c r="T3605" s="40"/>
      <c r="U3605" s="40"/>
      <c r="V3605" s="40"/>
      <c r="W3605" s="40"/>
    </row>
    <row r="3606">
      <c r="F3606" s="30"/>
      <c r="G3606" s="30"/>
      <c r="H3606" s="30"/>
      <c r="I3606" s="30"/>
      <c r="J3606" s="30"/>
      <c r="K3606" s="30"/>
      <c r="L3606" s="30"/>
      <c r="M3606" s="32"/>
      <c r="N3606" s="33"/>
      <c r="O3606" s="33"/>
      <c r="R3606" s="40"/>
      <c r="S3606" s="40"/>
      <c r="T3606" s="40"/>
      <c r="U3606" s="40"/>
      <c r="V3606" s="40"/>
      <c r="W3606" s="40"/>
    </row>
    <row r="3607">
      <c r="F3607" s="30"/>
      <c r="G3607" s="30"/>
      <c r="H3607" s="30"/>
      <c r="I3607" s="30"/>
      <c r="J3607" s="30"/>
      <c r="K3607" s="30"/>
      <c r="L3607" s="30"/>
      <c r="M3607" s="32"/>
      <c r="N3607" s="33"/>
      <c r="O3607" s="58"/>
      <c r="R3607" s="40"/>
      <c r="S3607" s="40"/>
      <c r="T3607" s="40"/>
      <c r="U3607" s="40"/>
      <c r="V3607" s="40"/>
      <c r="W3607" s="40"/>
    </row>
    <row r="3608">
      <c r="F3608" s="30"/>
      <c r="G3608" s="30"/>
      <c r="H3608" s="30"/>
      <c r="I3608" s="30"/>
      <c r="J3608" s="30"/>
      <c r="K3608" s="30"/>
      <c r="L3608" s="30"/>
      <c r="M3608" s="32"/>
      <c r="N3608" s="33"/>
      <c r="O3608" s="33"/>
      <c r="R3608" s="40"/>
      <c r="S3608" s="40"/>
      <c r="T3608" s="40"/>
      <c r="U3608" s="40"/>
      <c r="V3608" s="40"/>
      <c r="W3608" s="40"/>
    </row>
    <row r="3609">
      <c r="F3609" s="30"/>
      <c r="G3609" s="30"/>
      <c r="H3609" s="30"/>
      <c r="I3609" s="30"/>
      <c r="J3609" s="30"/>
      <c r="K3609" s="30"/>
      <c r="L3609" s="30"/>
      <c r="M3609" s="32"/>
      <c r="N3609" s="33"/>
      <c r="O3609" s="33"/>
      <c r="R3609" s="40"/>
      <c r="S3609" s="40"/>
      <c r="T3609" s="40"/>
      <c r="U3609" s="40"/>
      <c r="V3609" s="40"/>
      <c r="W3609" s="40"/>
    </row>
    <row r="3610">
      <c r="F3610" s="30"/>
      <c r="G3610" s="30"/>
      <c r="H3610" s="30"/>
      <c r="I3610" s="30"/>
      <c r="J3610" s="30"/>
      <c r="K3610" s="30"/>
      <c r="L3610" s="30"/>
      <c r="M3610" s="32"/>
      <c r="N3610" s="33"/>
      <c r="O3610" s="33"/>
      <c r="R3610" s="40"/>
      <c r="S3610" s="40"/>
      <c r="T3610" s="40"/>
      <c r="U3610" s="40"/>
      <c r="V3610" s="40"/>
      <c r="W3610" s="40"/>
    </row>
    <row r="3611">
      <c r="F3611" s="30"/>
      <c r="G3611" s="30"/>
      <c r="H3611" s="30"/>
      <c r="I3611" s="30"/>
      <c r="J3611" s="30"/>
      <c r="K3611" s="30"/>
      <c r="L3611" s="30"/>
      <c r="M3611" s="32"/>
      <c r="N3611" s="33"/>
      <c r="O3611" s="33"/>
      <c r="R3611" s="40"/>
      <c r="S3611" s="40"/>
      <c r="T3611" s="40"/>
      <c r="U3611" s="40"/>
      <c r="V3611" s="40"/>
      <c r="W3611" s="40"/>
    </row>
    <row r="3612">
      <c r="F3612" s="30"/>
      <c r="G3612" s="30"/>
      <c r="H3612" s="30"/>
      <c r="I3612" s="30"/>
      <c r="J3612" s="30"/>
      <c r="K3612" s="30"/>
      <c r="L3612" s="30"/>
      <c r="M3612" s="32"/>
      <c r="N3612" s="33"/>
      <c r="O3612" s="33"/>
      <c r="R3612" s="40"/>
      <c r="S3612" s="40"/>
      <c r="T3612" s="40"/>
      <c r="U3612" s="40"/>
      <c r="V3612" s="40"/>
      <c r="W3612" s="40"/>
    </row>
    <row r="3613">
      <c r="F3613" s="30"/>
      <c r="G3613" s="30"/>
      <c r="H3613" s="30"/>
      <c r="I3613" s="30"/>
      <c r="J3613" s="30"/>
      <c r="K3613" s="30"/>
      <c r="L3613" s="30"/>
      <c r="M3613" s="32"/>
      <c r="N3613" s="33"/>
      <c r="O3613" s="33"/>
      <c r="R3613" s="40"/>
      <c r="S3613" s="40"/>
      <c r="T3613" s="40"/>
      <c r="U3613" s="40"/>
      <c r="V3613" s="40"/>
      <c r="W3613" s="40"/>
    </row>
    <row r="3614">
      <c r="F3614" s="30"/>
      <c r="G3614" s="30"/>
      <c r="H3614" s="30"/>
      <c r="I3614" s="30"/>
      <c r="J3614" s="30"/>
      <c r="K3614" s="30"/>
      <c r="L3614" s="30"/>
      <c r="M3614" s="32"/>
      <c r="N3614" s="33"/>
      <c r="O3614" s="33"/>
      <c r="R3614" s="40"/>
      <c r="S3614" s="40"/>
      <c r="T3614" s="40"/>
      <c r="U3614" s="40"/>
      <c r="V3614" s="40"/>
      <c r="W3614" s="40"/>
    </row>
    <row r="3615">
      <c r="F3615" s="30"/>
      <c r="G3615" s="30"/>
      <c r="H3615" s="30"/>
      <c r="I3615" s="30"/>
      <c r="J3615" s="30"/>
      <c r="K3615" s="30"/>
      <c r="L3615" s="30"/>
      <c r="M3615" s="32"/>
      <c r="N3615" s="33"/>
      <c r="O3615" s="33"/>
      <c r="R3615" s="40"/>
      <c r="S3615" s="40"/>
      <c r="T3615" s="40"/>
      <c r="U3615" s="40"/>
      <c r="V3615" s="40"/>
      <c r="W3615" s="40"/>
    </row>
    <row r="3616">
      <c r="F3616" s="30"/>
      <c r="G3616" s="30"/>
      <c r="H3616" s="30"/>
      <c r="I3616" s="30"/>
      <c r="J3616" s="30"/>
      <c r="K3616" s="30"/>
      <c r="L3616" s="30"/>
      <c r="M3616" s="32"/>
      <c r="N3616" s="33"/>
      <c r="O3616" s="33"/>
      <c r="R3616" s="40"/>
      <c r="S3616" s="40"/>
      <c r="T3616" s="40"/>
      <c r="U3616" s="40"/>
      <c r="V3616" s="40"/>
      <c r="W3616" s="40"/>
    </row>
    <row r="3617">
      <c r="F3617" s="30"/>
      <c r="G3617" s="30"/>
      <c r="H3617" s="30"/>
      <c r="I3617" s="30"/>
      <c r="J3617" s="30"/>
      <c r="K3617" s="30"/>
      <c r="L3617" s="30"/>
      <c r="M3617" s="32"/>
      <c r="N3617" s="33"/>
      <c r="O3617" s="33"/>
      <c r="R3617" s="40"/>
      <c r="S3617" s="40"/>
      <c r="T3617" s="40"/>
      <c r="U3617" s="40"/>
      <c r="V3617" s="40"/>
      <c r="W3617" s="40"/>
    </row>
    <row r="3618">
      <c r="F3618" s="30"/>
      <c r="G3618" s="30"/>
      <c r="H3618" s="30"/>
      <c r="I3618" s="30"/>
      <c r="J3618" s="30"/>
      <c r="K3618" s="30"/>
      <c r="L3618" s="30"/>
      <c r="M3618" s="32"/>
      <c r="N3618" s="33"/>
      <c r="O3618" s="33"/>
      <c r="R3618" s="40"/>
      <c r="S3618" s="40"/>
      <c r="T3618" s="40"/>
      <c r="U3618" s="40"/>
      <c r="V3618" s="40"/>
      <c r="W3618" s="40"/>
    </row>
    <row r="3619">
      <c r="F3619" s="30"/>
      <c r="G3619" s="30"/>
      <c r="H3619" s="30"/>
      <c r="I3619" s="30"/>
      <c r="J3619" s="30"/>
      <c r="K3619" s="30"/>
      <c r="L3619" s="30"/>
      <c r="M3619" s="32"/>
      <c r="N3619" s="33"/>
      <c r="O3619" s="58"/>
      <c r="R3619" s="40"/>
      <c r="S3619" s="40"/>
      <c r="T3619" s="40"/>
      <c r="U3619" s="40"/>
      <c r="V3619" s="40"/>
      <c r="W3619" s="40"/>
    </row>
    <row r="3620">
      <c r="F3620" s="30"/>
      <c r="G3620" s="30"/>
      <c r="H3620" s="30"/>
      <c r="I3620" s="30"/>
      <c r="J3620" s="30"/>
      <c r="K3620" s="30"/>
      <c r="L3620" s="30"/>
      <c r="M3620" s="32"/>
      <c r="N3620" s="33"/>
      <c r="O3620" s="64"/>
      <c r="R3620" s="40"/>
      <c r="S3620" s="40"/>
      <c r="T3620" s="40"/>
      <c r="U3620" s="40"/>
      <c r="V3620" s="40"/>
      <c r="W3620" s="40"/>
    </row>
    <row r="3621">
      <c r="F3621" s="30"/>
      <c r="G3621" s="30"/>
      <c r="H3621" s="30"/>
      <c r="I3621" s="30"/>
      <c r="J3621" s="30"/>
      <c r="K3621" s="30"/>
      <c r="L3621" s="30"/>
      <c r="M3621" s="32"/>
      <c r="N3621" s="33"/>
      <c r="O3621" s="33"/>
      <c r="R3621" s="40"/>
      <c r="S3621" s="40"/>
      <c r="T3621" s="40"/>
      <c r="U3621" s="40"/>
      <c r="V3621" s="40"/>
      <c r="W3621" s="40"/>
    </row>
    <row r="3622">
      <c r="F3622" s="30"/>
      <c r="G3622" s="30"/>
      <c r="H3622" s="30"/>
      <c r="I3622" s="30"/>
      <c r="J3622" s="30"/>
      <c r="K3622" s="30"/>
      <c r="L3622" s="30"/>
      <c r="M3622" s="32"/>
      <c r="N3622" s="33"/>
      <c r="O3622" s="64"/>
      <c r="R3622" s="40"/>
      <c r="S3622" s="40"/>
      <c r="T3622" s="40"/>
      <c r="U3622" s="40"/>
      <c r="V3622" s="40"/>
      <c r="W3622" s="40"/>
    </row>
    <row r="3623">
      <c r="F3623" s="30"/>
      <c r="G3623" s="30"/>
      <c r="H3623" s="30"/>
      <c r="I3623" s="30"/>
      <c r="J3623" s="30"/>
      <c r="K3623" s="30"/>
      <c r="L3623" s="30"/>
      <c r="M3623" s="32"/>
      <c r="N3623" s="33"/>
      <c r="O3623" s="33"/>
      <c r="R3623" s="40"/>
      <c r="S3623" s="40"/>
      <c r="T3623" s="40"/>
      <c r="U3623" s="40"/>
      <c r="V3623" s="40"/>
      <c r="W3623" s="40"/>
    </row>
    <row r="3624">
      <c r="F3624" s="30"/>
      <c r="G3624" s="30"/>
      <c r="H3624" s="30"/>
      <c r="I3624" s="30"/>
      <c r="J3624" s="30"/>
      <c r="K3624" s="30"/>
      <c r="L3624" s="30"/>
      <c r="M3624" s="32"/>
      <c r="N3624" s="33"/>
      <c r="O3624" s="64"/>
      <c r="R3624" s="40"/>
      <c r="S3624" s="40"/>
      <c r="T3624" s="40"/>
      <c r="U3624" s="40"/>
      <c r="V3624" s="40"/>
      <c r="W3624" s="40"/>
    </row>
    <row r="3625">
      <c r="F3625" s="30"/>
      <c r="G3625" s="30"/>
      <c r="H3625" s="30"/>
      <c r="I3625" s="30"/>
      <c r="J3625" s="30"/>
      <c r="K3625" s="30"/>
      <c r="L3625" s="30"/>
      <c r="M3625" s="32"/>
      <c r="N3625" s="33"/>
      <c r="O3625" s="33"/>
      <c r="R3625" s="40"/>
      <c r="S3625" s="40"/>
      <c r="T3625" s="40"/>
      <c r="U3625" s="40"/>
      <c r="V3625" s="40"/>
      <c r="W3625" s="40"/>
    </row>
    <row r="3626">
      <c r="F3626" s="30"/>
      <c r="G3626" s="30"/>
      <c r="H3626" s="30"/>
      <c r="I3626" s="30"/>
      <c r="J3626" s="30"/>
      <c r="K3626" s="30"/>
      <c r="L3626" s="30"/>
      <c r="M3626" s="32"/>
      <c r="N3626" s="33"/>
      <c r="O3626" s="33"/>
      <c r="R3626" s="40"/>
      <c r="S3626" s="40"/>
      <c r="T3626" s="40"/>
      <c r="U3626" s="40"/>
      <c r="V3626" s="40"/>
      <c r="W3626" s="40"/>
    </row>
    <row r="3627">
      <c r="F3627" s="30"/>
      <c r="G3627" s="30"/>
      <c r="H3627" s="30"/>
      <c r="I3627" s="30"/>
      <c r="J3627" s="30"/>
      <c r="K3627" s="30"/>
      <c r="L3627" s="30"/>
      <c r="M3627" s="32"/>
      <c r="N3627" s="33"/>
      <c r="O3627" s="33"/>
      <c r="R3627" s="40"/>
      <c r="S3627" s="40"/>
      <c r="T3627" s="40"/>
      <c r="U3627" s="40"/>
      <c r="V3627" s="40"/>
      <c r="W3627" s="40"/>
    </row>
    <row r="3628">
      <c r="F3628" s="30"/>
      <c r="G3628" s="30"/>
      <c r="H3628" s="30"/>
      <c r="I3628" s="30"/>
      <c r="J3628" s="30"/>
      <c r="K3628" s="30"/>
      <c r="L3628" s="30"/>
      <c r="M3628" s="32"/>
      <c r="N3628" s="33"/>
      <c r="O3628" s="58"/>
      <c r="R3628" s="40"/>
      <c r="S3628" s="40"/>
      <c r="T3628" s="40"/>
      <c r="U3628" s="40"/>
      <c r="V3628" s="40"/>
      <c r="W3628" s="40"/>
    </row>
    <row r="3629">
      <c r="F3629" s="30"/>
      <c r="G3629" s="30"/>
      <c r="H3629" s="30"/>
      <c r="I3629" s="30"/>
      <c r="J3629" s="30"/>
      <c r="K3629" s="30"/>
      <c r="L3629" s="30"/>
      <c r="M3629" s="32"/>
      <c r="N3629" s="33"/>
      <c r="O3629" s="64"/>
      <c r="R3629" s="40"/>
      <c r="S3629" s="40"/>
      <c r="T3629" s="40"/>
      <c r="U3629" s="40"/>
      <c r="V3629" s="40"/>
      <c r="W3629" s="40"/>
    </row>
    <row r="3630">
      <c r="F3630" s="30"/>
      <c r="G3630" s="30"/>
      <c r="H3630" s="30"/>
      <c r="I3630" s="30"/>
      <c r="J3630" s="30"/>
      <c r="K3630" s="30"/>
      <c r="L3630" s="30"/>
      <c r="M3630" s="32"/>
      <c r="N3630" s="33"/>
      <c r="O3630" s="33"/>
      <c r="R3630" s="40"/>
      <c r="S3630" s="40"/>
      <c r="T3630" s="40"/>
      <c r="U3630" s="40"/>
      <c r="V3630" s="40"/>
      <c r="W3630" s="40"/>
    </row>
    <row r="3631">
      <c r="F3631" s="30"/>
      <c r="G3631" s="30"/>
      <c r="H3631" s="30"/>
      <c r="I3631" s="30"/>
      <c r="J3631" s="30"/>
      <c r="K3631" s="30"/>
      <c r="L3631" s="30"/>
      <c r="M3631" s="32"/>
      <c r="N3631" s="33"/>
      <c r="O3631" s="33"/>
      <c r="R3631" s="40"/>
      <c r="S3631" s="40"/>
      <c r="T3631" s="40"/>
      <c r="U3631" s="40"/>
      <c r="V3631" s="40"/>
      <c r="W3631" s="40"/>
    </row>
    <row r="3632">
      <c r="F3632" s="30"/>
      <c r="G3632" s="30"/>
      <c r="H3632" s="30"/>
      <c r="I3632" s="30"/>
      <c r="J3632" s="30"/>
      <c r="K3632" s="30"/>
      <c r="L3632" s="30"/>
      <c r="M3632" s="32"/>
      <c r="N3632" s="33"/>
      <c r="O3632" s="33"/>
      <c r="R3632" s="40"/>
      <c r="S3632" s="40"/>
      <c r="T3632" s="40"/>
      <c r="U3632" s="40"/>
      <c r="V3632" s="40"/>
      <c r="W3632" s="40"/>
    </row>
    <row r="3633">
      <c r="F3633" s="30"/>
      <c r="G3633" s="30"/>
      <c r="H3633" s="30"/>
      <c r="I3633" s="30"/>
      <c r="J3633" s="30"/>
      <c r="K3633" s="30"/>
      <c r="L3633" s="30"/>
      <c r="M3633" s="32"/>
      <c r="N3633" s="33"/>
      <c r="O3633" s="33"/>
      <c r="R3633" s="40"/>
      <c r="S3633" s="40"/>
      <c r="T3633" s="40"/>
      <c r="U3633" s="40"/>
      <c r="V3633" s="40"/>
      <c r="W3633" s="40"/>
    </row>
    <row r="3634">
      <c r="F3634" s="30"/>
      <c r="G3634" s="30"/>
      <c r="H3634" s="30"/>
      <c r="I3634" s="30"/>
      <c r="J3634" s="30"/>
      <c r="K3634" s="30"/>
      <c r="L3634" s="30"/>
      <c r="M3634" s="32"/>
      <c r="N3634" s="33"/>
      <c r="O3634" s="58"/>
      <c r="R3634" s="40"/>
      <c r="S3634" s="40"/>
      <c r="T3634" s="40"/>
      <c r="U3634" s="40"/>
      <c r="V3634" s="40"/>
      <c r="W3634" s="40"/>
    </row>
    <row r="3635">
      <c r="F3635" s="30"/>
      <c r="G3635" s="30"/>
      <c r="H3635" s="30"/>
      <c r="I3635" s="30"/>
      <c r="J3635" s="30"/>
      <c r="K3635" s="30"/>
      <c r="L3635" s="30"/>
      <c r="M3635" s="32"/>
      <c r="N3635" s="33"/>
      <c r="O3635" s="33"/>
      <c r="R3635" s="40"/>
      <c r="S3635" s="40"/>
      <c r="T3635" s="40"/>
      <c r="U3635" s="40"/>
      <c r="V3635" s="40"/>
      <c r="W3635" s="40"/>
    </row>
    <row r="3636">
      <c r="F3636" s="30"/>
      <c r="G3636" s="30"/>
      <c r="H3636" s="30"/>
      <c r="I3636" s="30"/>
      <c r="J3636" s="30"/>
      <c r="K3636" s="30"/>
      <c r="L3636" s="30"/>
      <c r="M3636" s="32"/>
      <c r="N3636" s="33"/>
      <c r="O3636" s="64"/>
      <c r="R3636" s="40"/>
      <c r="S3636" s="40"/>
      <c r="T3636" s="40"/>
      <c r="U3636" s="40"/>
      <c r="V3636" s="40"/>
      <c r="W3636" s="40"/>
    </row>
    <row r="3637">
      <c r="F3637" s="30"/>
      <c r="G3637" s="30"/>
      <c r="H3637" s="30"/>
      <c r="I3637" s="30"/>
      <c r="J3637" s="30"/>
      <c r="K3637" s="30"/>
      <c r="L3637" s="30"/>
      <c r="M3637" s="32"/>
      <c r="N3637" s="33"/>
      <c r="O3637" s="33"/>
      <c r="R3637" s="40"/>
      <c r="S3637" s="40"/>
      <c r="T3637" s="40"/>
      <c r="U3637" s="40"/>
      <c r="V3637" s="40"/>
      <c r="W3637" s="40"/>
    </row>
    <row r="3638">
      <c r="F3638" s="30"/>
      <c r="G3638" s="30"/>
      <c r="H3638" s="30"/>
      <c r="I3638" s="30"/>
      <c r="J3638" s="30"/>
      <c r="K3638" s="30"/>
      <c r="L3638" s="30"/>
      <c r="M3638" s="32"/>
      <c r="N3638" s="33"/>
      <c r="O3638" s="33"/>
      <c r="R3638" s="40"/>
      <c r="S3638" s="40"/>
      <c r="T3638" s="40"/>
      <c r="U3638" s="40"/>
      <c r="V3638" s="40"/>
      <c r="W3638" s="40"/>
    </row>
    <row r="3639">
      <c r="F3639" s="30"/>
      <c r="G3639" s="30"/>
      <c r="H3639" s="30"/>
      <c r="I3639" s="30"/>
      <c r="J3639" s="30"/>
      <c r="K3639" s="30"/>
      <c r="L3639" s="30"/>
      <c r="M3639" s="32"/>
      <c r="N3639" s="33"/>
      <c r="O3639" s="58"/>
      <c r="R3639" s="40"/>
      <c r="S3639" s="40"/>
      <c r="T3639" s="40"/>
      <c r="U3639" s="40"/>
      <c r="V3639" s="40"/>
      <c r="W3639" s="40"/>
    </row>
    <row r="3640">
      <c r="F3640" s="30"/>
      <c r="G3640" s="30"/>
      <c r="H3640" s="30"/>
      <c r="I3640" s="30"/>
      <c r="J3640" s="30"/>
      <c r="K3640" s="30"/>
      <c r="L3640" s="30"/>
      <c r="M3640" s="32"/>
      <c r="N3640" s="33"/>
      <c r="O3640" s="33"/>
      <c r="R3640" s="40"/>
      <c r="S3640" s="40"/>
      <c r="T3640" s="40"/>
      <c r="U3640" s="40"/>
      <c r="V3640" s="40"/>
      <c r="W3640" s="40"/>
    </row>
    <row r="3641">
      <c r="F3641" s="30"/>
      <c r="G3641" s="30"/>
      <c r="H3641" s="30"/>
      <c r="I3641" s="30"/>
      <c r="J3641" s="30"/>
      <c r="K3641" s="30"/>
      <c r="L3641" s="30"/>
      <c r="M3641" s="32"/>
      <c r="N3641" s="33"/>
      <c r="O3641" s="33"/>
      <c r="R3641" s="40"/>
      <c r="S3641" s="40"/>
      <c r="T3641" s="40"/>
      <c r="U3641" s="40"/>
      <c r="V3641" s="40"/>
      <c r="W3641" s="40"/>
    </row>
    <row r="3642">
      <c r="F3642" s="30"/>
      <c r="G3642" s="30"/>
      <c r="H3642" s="30"/>
      <c r="I3642" s="30"/>
      <c r="J3642" s="30"/>
      <c r="K3642" s="30"/>
      <c r="L3642" s="30"/>
      <c r="M3642" s="32"/>
      <c r="N3642" s="33"/>
      <c r="O3642" s="33"/>
      <c r="R3642" s="40"/>
      <c r="S3642" s="40"/>
      <c r="T3642" s="40"/>
      <c r="U3642" s="40"/>
      <c r="V3642" s="40"/>
      <c r="W3642" s="40"/>
    </row>
    <row r="3643">
      <c r="F3643" s="30"/>
      <c r="G3643" s="30"/>
      <c r="H3643" s="30"/>
      <c r="I3643" s="30"/>
      <c r="J3643" s="30"/>
      <c r="K3643" s="30"/>
      <c r="L3643" s="30"/>
      <c r="M3643" s="32"/>
      <c r="N3643" s="33"/>
      <c r="O3643" s="33"/>
      <c r="R3643" s="40"/>
      <c r="S3643" s="40"/>
      <c r="T3643" s="40"/>
      <c r="U3643" s="40"/>
      <c r="V3643" s="40"/>
      <c r="W3643" s="40"/>
    </row>
    <row r="3644">
      <c r="F3644" s="30"/>
      <c r="G3644" s="30"/>
      <c r="H3644" s="30"/>
      <c r="I3644" s="30"/>
      <c r="J3644" s="30"/>
      <c r="K3644" s="30"/>
      <c r="L3644" s="30"/>
      <c r="M3644" s="32"/>
      <c r="N3644" s="33"/>
      <c r="O3644" s="64"/>
      <c r="R3644" s="40"/>
      <c r="S3644" s="40"/>
      <c r="T3644" s="40"/>
      <c r="U3644" s="40"/>
      <c r="V3644" s="40"/>
      <c r="W3644" s="40"/>
    </row>
    <row r="3645">
      <c r="F3645" s="30"/>
      <c r="G3645" s="30"/>
      <c r="H3645" s="30"/>
      <c r="I3645" s="30"/>
      <c r="J3645" s="30"/>
      <c r="K3645" s="30"/>
      <c r="L3645" s="30"/>
      <c r="M3645" s="32"/>
      <c r="N3645" s="33"/>
      <c r="O3645" s="33"/>
      <c r="R3645" s="40"/>
      <c r="S3645" s="40"/>
      <c r="T3645" s="40"/>
      <c r="U3645" s="40"/>
      <c r="V3645" s="40"/>
      <c r="W3645" s="40"/>
    </row>
    <row r="3646">
      <c r="F3646" s="30"/>
      <c r="G3646" s="30"/>
      <c r="H3646" s="30"/>
      <c r="I3646" s="30"/>
      <c r="J3646" s="30"/>
      <c r="K3646" s="30"/>
      <c r="L3646" s="30"/>
      <c r="M3646" s="32"/>
      <c r="N3646" s="33"/>
      <c r="O3646" s="64"/>
      <c r="R3646" s="40"/>
      <c r="S3646" s="40"/>
      <c r="T3646" s="40"/>
      <c r="U3646" s="40"/>
      <c r="V3646" s="40"/>
      <c r="W3646" s="40"/>
    </row>
    <row r="3647">
      <c r="F3647" s="30"/>
      <c r="G3647" s="30"/>
      <c r="H3647" s="30"/>
      <c r="I3647" s="30"/>
      <c r="J3647" s="30"/>
      <c r="K3647" s="30"/>
      <c r="L3647" s="30"/>
      <c r="M3647" s="32"/>
      <c r="N3647" s="33"/>
      <c r="O3647" s="33"/>
      <c r="R3647" s="40"/>
      <c r="S3647" s="40"/>
      <c r="T3647" s="40"/>
      <c r="U3647" s="40"/>
      <c r="V3647" s="40"/>
      <c r="W3647" s="40"/>
    </row>
    <row r="3648">
      <c r="F3648" s="30"/>
      <c r="G3648" s="30"/>
      <c r="H3648" s="30"/>
      <c r="I3648" s="30"/>
      <c r="J3648" s="30"/>
      <c r="K3648" s="30"/>
      <c r="L3648" s="30"/>
      <c r="M3648" s="32"/>
      <c r="N3648" s="33"/>
      <c r="O3648" s="33"/>
      <c r="R3648" s="40"/>
      <c r="S3648" s="40"/>
      <c r="T3648" s="40"/>
      <c r="U3648" s="40"/>
      <c r="V3648" s="40"/>
      <c r="W3648" s="40"/>
    </row>
    <row r="3649">
      <c r="F3649" s="30"/>
      <c r="G3649" s="30"/>
      <c r="H3649" s="30"/>
      <c r="I3649" s="30"/>
      <c r="J3649" s="30"/>
      <c r="K3649" s="30"/>
      <c r="L3649" s="30"/>
      <c r="M3649" s="32"/>
      <c r="N3649" s="33"/>
      <c r="O3649" s="33"/>
      <c r="R3649" s="40"/>
      <c r="S3649" s="40"/>
      <c r="T3649" s="40"/>
      <c r="U3649" s="40"/>
      <c r="V3649" s="40"/>
      <c r="W3649" s="40"/>
    </row>
    <row r="3650">
      <c r="F3650" s="30"/>
      <c r="G3650" s="30"/>
      <c r="H3650" s="30"/>
      <c r="I3650" s="30"/>
      <c r="J3650" s="30"/>
      <c r="K3650" s="30"/>
      <c r="L3650" s="30"/>
      <c r="M3650" s="32"/>
      <c r="N3650" s="33"/>
      <c r="O3650" s="64"/>
      <c r="R3650" s="40"/>
      <c r="S3650" s="40"/>
      <c r="T3650" s="40"/>
      <c r="U3650" s="40"/>
      <c r="V3650" s="40"/>
      <c r="W3650" s="40"/>
    </row>
    <row r="3651">
      <c r="F3651" s="30"/>
      <c r="G3651" s="30"/>
      <c r="H3651" s="30"/>
      <c r="I3651" s="30"/>
      <c r="J3651" s="30"/>
      <c r="K3651" s="30"/>
      <c r="L3651" s="30"/>
      <c r="M3651" s="32"/>
      <c r="N3651" s="33"/>
      <c r="O3651" s="33"/>
      <c r="R3651" s="40"/>
      <c r="S3651" s="40"/>
      <c r="T3651" s="40"/>
      <c r="U3651" s="40"/>
      <c r="V3651" s="40"/>
      <c r="W3651" s="40"/>
    </row>
    <row r="3652">
      <c r="F3652" s="30"/>
      <c r="G3652" s="30"/>
      <c r="H3652" s="30"/>
      <c r="I3652" s="30"/>
      <c r="J3652" s="30"/>
      <c r="K3652" s="30"/>
      <c r="L3652" s="30"/>
      <c r="M3652" s="32"/>
      <c r="N3652" s="33"/>
      <c r="O3652" s="33"/>
      <c r="R3652" s="40"/>
      <c r="S3652" s="40"/>
      <c r="T3652" s="40"/>
      <c r="U3652" s="40"/>
      <c r="V3652" s="40"/>
      <c r="W3652" s="40"/>
    </row>
    <row r="3653">
      <c r="F3653" s="30"/>
      <c r="G3653" s="30"/>
      <c r="H3653" s="30"/>
      <c r="I3653" s="30"/>
      <c r="J3653" s="30"/>
      <c r="K3653" s="30"/>
      <c r="L3653" s="30"/>
      <c r="M3653" s="32"/>
      <c r="N3653" s="33"/>
      <c r="O3653" s="33"/>
      <c r="R3653" s="40"/>
      <c r="S3653" s="40"/>
      <c r="T3653" s="40"/>
      <c r="U3653" s="40"/>
      <c r="V3653" s="40"/>
      <c r="W3653" s="40"/>
    </row>
    <row r="3654">
      <c r="F3654" s="30"/>
      <c r="G3654" s="30"/>
      <c r="H3654" s="30"/>
      <c r="I3654" s="30"/>
      <c r="J3654" s="30"/>
      <c r="K3654" s="30"/>
      <c r="L3654" s="30"/>
      <c r="M3654" s="32"/>
      <c r="N3654" s="33"/>
      <c r="O3654" s="33"/>
      <c r="R3654" s="40"/>
      <c r="S3654" s="40"/>
      <c r="T3654" s="40"/>
      <c r="U3654" s="40"/>
      <c r="V3654" s="40"/>
      <c r="W3654" s="40"/>
    </row>
    <row r="3655">
      <c r="F3655" s="30"/>
      <c r="G3655" s="30"/>
      <c r="H3655" s="30"/>
      <c r="I3655" s="30"/>
      <c r="J3655" s="30"/>
      <c r="K3655" s="30"/>
      <c r="L3655" s="30"/>
      <c r="M3655" s="32"/>
      <c r="N3655" s="33"/>
      <c r="O3655" s="33"/>
      <c r="R3655" s="40"/>
      <c r="S3655" s="40"/>
      <c r="T3655" s="40"/>
      <c r="U3655" s="40"/>
      <c r="V3655" s="40"/>
      <c r="W3655" s="40"/>
    </row>
    <row r="3656">
      <c r="F3656" s="30"/>
      <c r="G3656" s="30"/>
      <c r="H3656" s="30"/>
      <c r="I3656" s="30"/>
      <c r="J3656" s="30"/>
      <c r="K3656" s="30"/>
      <c r="L3656" s="30"/>
      <c r="M3656" s="32"/>
      <c r="N3656" s="33"/>
      <c r="O3656" s="58"/>
      <c r="R3656" s="40"/>
      <c r="S3656" s="40"/>
      <c r="T3656" s="40"/>
      <c r="U3656" s="40"/>
      <c r="V3656" s="40"/>
      <c r="W3656" s="40"/>
    </row>
    <row r="3657">
      <c r="F3657" s="30"/>
      <c r="G3657" s="30"/>
      <c r="H3657" s="30"/>
      <c r="I3657" s="30"/>
      <c r="J3657" s="30"/>
      <c r="K3657" s="30"/>
      <c r="L3657" s="30"/>
      <c r="M3657" s="32"/>
      <c r="N3657" s="33"/>
      <c r="O3657" s="58"/>
      <c r="R3657" s="40"/>
      <c r="S3657" s="40"/>
      <c r="T3657" s="40"/>
      <c r="U3657" s="40"/>
      <c r="V3657" s="40"/>
      <c r="W3657" s="40"/>
    </row>
    <row r="3658">
      <c r="F3658" s="30"/>
      <c r="G3658" s="30"/>
      <c r="H3658" s="30"/>
      <c r="I3658" s="30"/>
      <c r="J3658" s="30"/>
      <c r="K3658" s="30"/>
      <c r="L3658" s="30"/>
      <c r="M3658" s="32"/>
      <c r="N3658" s="33"/>
      <c r="O3658" s="64"/>
      <c r="R3658" s="40"/>
      <c r="S3658" s="40"/>
      <c r="T3658" s="40"/>
      <c r="U3658" s="40"/>
      <c r="V3658" s="40"/>
      <c r="W3658" s="40"/>
    </row>
    <row r="3659">
      <c r="F3659" s="30"/>
      <c r="G3659" s="30"/>
      <c r="H3659" s="30"/>
      <c r="I3659" s="30"/>
      <c r="J3659" s="30"/>
      <c r="K3659" s="30"/>
      <c r="L3659" s="30"/>
      <c r="M3659" s="32"/>
      <c r="N3659" s="33"/>
      <c r="O3659" s="33"/>
      <c r="R3659" s="40"/>
      <c r="S3659" s="40"/>
      <c r="T3659" s="40"/>
      <c r="U3659" s="40"/>
      <c r="V3659" s="40"/>
      <c r="W3659" s="40"/>
    </row>
    <row r="3660">
      <c r="F3660" s="30"/>
      <c r="G3660" s="30"/>
      <c r="H3660" s="30"/>
      <c r="I3660" s="30"/>
      <c r="J3660" s="30"/>
      <c r="K3660" s="30"/>
      <c r="L3660" s="30"/>
      <c r="M3660" s="32"/>
      <c r="N3660" s="33"/>
      <c r="O3660" s="33"/>
      <c r="R3660" s="40"/>
      <c r="S3660" s="40"/>
      <c r="T3660" s="40"/>
      <c r="U3660" s="40"/>
      <c r="V3660" s="40"/>
      <c r="W3660" s="40"/>
    </row>
    <row r="3661">
      <c r="F3661" s="30"/>
      <c r="G3661" s="30"/>
      <c r="H3661" s="30"/>
      <c r="I3661" s="30"/>
      <c r="J3661" s="30"/>
      <c r="K3661" s="30"/>
      <c r="L3661" s="30"/>
      <c r="M3661" s="32"/>
      <c r="N3661" s="33"/>
      <c r="O3661" s="33"/>
      <c r="R3661" s="40"/>
      <c r="S3661" s="40"/>
      <c r="T3661" s="40"/>
      <c r="U3661" s="40"/>
      <c r="V3661" s="40"/>
      <c r="W3661" s="40"/>
    </row>
    <row r="3662">
      <c r="F3662" s="30"/>
      <c r="G3662" s="30"/>
      <c r="H3662" s="30"/>
      <c r="I3662" s="30"/>
      <c r="J3662" s="30"/>
      <c r="K3662" s="30"/>
      <c r="L3662" s="30"/>
      <c r="M3662" s="32"/>
      <c r="N3662" s="33"/>
      <c r="O3662" s="33"/>
      <c r="R3662" s="40"/>
      <c r="S3662" s="40"/>
      <c r="T3662" s="40"/>
      <c r="U3662" s="40"/>
      <c r="V3662" s="40"/>
      <c r="W3662" s="40"/>
    </row>
    <row r="3663">
      <c r="F3663" s="30"/>
      <c r="G3663" s="30"/>
      <c r="H3663" s="30"/>
      <c r="I3663" s="30"/>
      <c r="J3663" s="30"/>
      <c r="K3663" s="30"/>
      <c r="L3663" s="30"/>
      <c r="M3663" s="32"/>
      <c r="N3663" s="33"/>
      <c r="O3663" s="58"/>
      <c r="R3663" s="40"/>
      <c r="S3663" s="40"/>
      <c r="T3663" s="40"/>
      <c r="U3663" s="40"/>
      <c r="V3663" s="40"/>
      <c r="W3663" s="40"/>
    </row>
    <row r="3664">
      <c r="F3664" s="30"/>
      <c r="G3664" s="30"/>
      <c r="H3664" s="30"/>
      <c r="I3664" s="30"/>
      <c r="J3664" s="30"/>
      <c r="K3664" s="30"/>
      <c r="L3664" s="30"/>
      <c r="M3664" s="32"/>
      <c r="N3664" s="33"/>
      <c r="O3664" s="64"/>
      <c r="R3664" s="40"/>
      <c r="S3664" s="40"/>
      <c r="T3664" s="40"/>
      <c r="U3664" s="40"/>
      <c r="V3664" s="40"/>
      <c r="W3664" s="40"/>
    </row>
    <row r="3665">
      <c r="F3665" s="30"/>
      <c r="G3665" s="30"/>
      <c r="H3665" s="30"/>
      <c r="I3665" s="30"/>
      <c r="J3665" s="30"/>
      <c r="K3665" s="30"/>
      <c r="L3665" s="30"/>
      <c r="M3665" s="32"/>
      <c r="N3665" s="33"/>
      <c r="O3665" s="33"/>
      <c r="R3665" s="40"/>
      <c r="S3665" s="40"/>
      <c r="T3665" s="40"/>
      <c r="U3665" s="40"/>
      <c r="V3665" s="40"/>
      <c r="W3665" s="40"/>
    </row>
    <row r="3666">
      <c r="F3666" s="30"/>
      <c r="G3666" s="30"/>
      <c r="H3666" s="30"/>
      <c r="I3666" s="30"/>
      <c r="J3666" s="30"/>
      <c r="K3666" s="30"/>
      <c r="L3666" s="30"/>
      <c r="M3666" s="32"/>
      <c r="N3666" s="33"/>
      <c r="O3666" s="33"/>
      <c r="R3666" s="40"/>
      <c r="S3666" s="40"/>
      <c r="T3666" s="40"/>
      <c r="U3666" s="40"/>
      <c r="V3666" s="40"/>
      <c r="W3666" s="40"/>
    </row>
    <row r="3667">
      <c r="F3667" s="30"/>
      <c r="G3667" s="30"/>
      <c r="H3667" s="30"/>
      <c r="I3667" s="30"/>
      <c r="J3667" s="30"/>
      <c r="K3667" s="30"/>
      <c r="L3667" s="30"/>
      <c r="M3667" s="32"/>
      <c r="N3667" s="33"/>
      <c r="O3667" s="33"/>
      <c r="R3667" s="40"/>
      <c r="S3667" s="40"/>
      <c r="T3667" s="40"/>
      <c r="U3667" s="40"/>
      <c r="V3667" s="40"/>
      <c r="W3667" s="40"/>
    </row>
    <row r="3668">
      <c r="F3668" s="30"/>
      <c r="G3668" s="30"/>
      <c r="H3668" s="30"/>
      <c r="I3668" s="30"/>
      <c r="J3668" s="30"/>
      <c r="K3668" s="30"/>
      <c r="L3668" s="30"/>
      <c r="M3668" s="32"/>
      <c r="N3668" s="33"/>
      <c r="O3668" s="33"/>
      <c r="R3668" s="40"/>
      <c r="S3668" s="40"/>
      <c r="T3668" s="40"/>
      <c r="U3668" s="40"/>
      <c r="V3668" s="40"/>
      <c r="W3668" s="40"/>
    </row>
    <row r="3669">
      <c r="F3669" s="30"/>
      <c r="G3669" s="30"/>
      <c r="H3669" s="30"/>
      <c r="I3669" s="30"/>
      <c r="J3669" s="30"/>
      <c r="K3669" s="30"/>
      <c r="L3669" s="30"/>
      <c r="M3669" s="32"/>
      <c r="N3669" s="33"/>
      <c r="O3669" s="33"/>
      <c r="R3669" s="40"/>
      <c r="S3669" s="40"/>
      <c r="T3669" s="40"/>
      <c r="U3669" s="40"/>
      <c r="V3669" s="40"/>
      <c r="W3669" s="40"/>
    </row>
    <row r="3670">
      <c r="F3670" s="30"/>
      <c r="G3670" s="30"/>
      <c r="H3670" s="30"/>
      <c r="I3670" s="30"/>
      <c r="J3670" s="30"/>
      <c r="K3670" s="30"/>
      <c r="L3670" s="30"/>
      <c r="M3670" s="32"/>
      <c r="N3670" s="33"/>
      <c r="O3670" s="33"/>
      <c r="R3670" s="40"/>
      <c r="S3670" s="40"/>
      <c r="T3670" s="40"/>
      <c r="U3670" s="40"/>
      <c r="V3670" s="40"/>
      <c r="W3670" s="40"/>
    </row>
    <row r="3671">
      <c r="F3671" s="30"/>
      <c r="G3671" s="30"/>
      <c r="H3671" s="30"/>
      <c r="I3671" s="30"/>
      <c r="J3671" s="30"/>
      <c r="K3671" s="30"/>
      <c r="L3671" s="30"/>
      <c r="M3671" s="32"/>
      <c r="N3671" s="33"/>
      <c r="O3671" s="33"/>
      <c r="R3671" s="40"/>
      <c r="S3671" s="40"/>
      <c r="T3671" s="40"/>
      <c r="U3671" s="40"/>
      <c r="V3671" s="40"/>
      <c r="W3671" s="40"/>
    </row>
    <row r="3672">
      <c r="F3672" s="30"/>
      <c r="G3672" s="30"/>
      <c r="H3672" s="30"/>
      <c r="I3672" s="30"/>
      <c r="J3672" s="30"/>
      <c r="K3672" s="30"/>
      <c r="L3672" s="30"/>
      <c r="M3672" s="32"/>
      <c r="N3672" s="33"/>
      <c r="O3672" s="33"/>
      <c r="R3672" s="40"/>
      <c r="S3672" s="40"/>
      <c r="T3672" s="40"/>
      <c r="U3672" s="40"/>
      <c r="V3672" s="40"/>
      <c r="W3672" s="40"/>
    </row>
    <row r="3673">
      <c r="F3673" s="30"/>
      <c r="G3673" s="30"/>
      <c r="H3673" s="30"/>
      <c r="I3673" s="30"/>
      <c r="J3673" s="30"/>
      <c r="K3673" s="30"/>
      <c r="L3673" s="30"/>
      <c r="M3673" s="32"/>
      <c r="N3673" s="33"/>
      <c r="O3673" s="33"/>
      <c r="R3673" s="40"/>
      <c r="S3673" s="40"/>
      <c r="T3673" s="40"/>
      <c r="U3673" s="40"/>
      <c r="V3673" s="40"/>
      <c r="W3673" s="40"/>
    </row>
    <row r="3674">
      <c r="F3674" s="30"/>
      <c r="G3674" s="30"/>
      <c r="H3674" s="30"/>
      <c r="I3674" s="30"/>
      <c r="J3674" s="30"/>
      <c r="K3674" s="30"/>
      <c r="L3674" s="30"/>
      <c r="M3674" s="32"/>
      <c r="N3674" s="33"/>
      <c r="O3674" s="33"/>
      <c r="R3674" s="40"/>
      <c r="S3674" s="40"/>
      <c r="T3674" s="40"/>
      <c r="U3674" s="40"/>
      <c r="V3674" s="40"/>
      <c r="W3674" s="40"/>
    </row>
    <row r="3675">
      <c r="F3675" s="30"/>
      <c r="G3675" s="30"/>
      <c r="H3675" s="30"/>
      <c r="I3675" s="30"/>
      <c r="J3675" s="30"/>
      <c r="K3675" s="30"/>
      <c r="L3675" s="30"/>
      <c r="M3675" s="32"/>
      <c r="N3675" s="33"/>
      <c r="O3675" s="33"/>
      <c r="R3675" s="40"/>
      <c r="S3675" s="40"/>
      <c r="T3675" s="40"/>
      <c r="U3675" s="40"/>
      <c r="V3675" s="40"/>
      <c r="W3675" s="40"/>
    </row>
    <row r="3676">
      <c r="F3676" s="30"/>
      <c r="G3676" s="30"/>
      <c r="H3676" s="30"/>
      <c r="I3676" s="30"/>
      <c r="J3676" s="30"/>
      <c r="K3676" s="30"/>
      <c r="L3676" s="30"/>
      <c r="M3676" s="32"/>
      <c r="N3676" s="33"/>
      <c r="O3676" s="33"/>
      <c r="R3676" s="40"/>
      <c r="S3676" s="40"/>
      <c r="T3676" s="40"/>
      <c r="U3676" s="40"/>
      <c r="V3676" s="40"/>
      <c r="W3676" s="40"/>
    </row>
    <row r="3677">
      <c r="F3677" s="30"/>
      <c r="G3677" s="30"/>
      <c r="H3677" s="30"/>
      <c r="I3677" s="30"/>
      <c r="J3677" s="30"/>
      <c r="K3677" s="30"/>
      <c r="L3677" s="30"/>
      <c r="M3677" s="32"/>
      <c r="N3677" s="33"/>
      <c r="O3677" s="64"/>
      <c r="R3677" s="40"/>
      <c r="S3677" s="40"/>
      <c r="T3677" s="40"/>
      <c r="U3677" s="40"/>
      <c r="V3677" s="40"/>
      <c r="W3677" s="40"/>
    </row>
    <row r="3678">
      <c r="F3678" s="30"/>
      <c r="G3678" s="30"/>
      <c r="H3678" s="30"/>
      <c r="I3678" s="30"/>
      <c r="J3678" s="30"/>
      <c r="K3678" s="30"/>
      <c r="L3678" s="30"/>
      <c r="M3678" s="32"/>
      <c r="N3678" s="33"/>
      <c r="O3678" s="33"/>
      <c r="R3678" s="40"/>
      <c r="S3678" s="40"/>
      <c r="T3678" s="40"/>
      <c r="U3678" s="40"/>
      <c r="V3678" s="40"/>
      <c r="W3678" s="40"/>
    </row>
    <row r="3679">
      <c r="F3679" s="30"/>
      <c r="G3679" s="30"/>
      <c r="H3679" s="30"/>
      <c r="I3679" s="30"/>
      <c r="J3679" s="30"/>
      <c r="K3679" s="30"/>
      <c r="L3679" s="30"/>
      <c r="M3679" s="32"/>
      <c r="N3679" s="33"/>
      <c r="O3679" s="33"/>
      <c r="R3679" s="40"/>
      <c r="S3679" s="40"/>
      <c r="T3679" s="40"/>
      <c r="U3679" s="40"/>
      <c r="V3679" s="40"/>
      <c r="W3679" s="40"/>
    </row>
    <row r="3680">
      <c r="F3680" s="30"/>
      <c r="G3680" s="30"/>
      <c r="H3680" s="30"/>
      <c r="I3680" s="30"/>
      <c r="J3680" s="30"/>
      <c r="K3680" s="30"/>
      <c r="L3680" s="30"/>
      <c r="M3680" s="32"/>
      <c r="N3680" s="33"/>
      <c r="O3680" s="33"/>
      <c r="R3680" s="40"/>
      <c r="S3680" s="40"/>
      <c r="T3680" s="40"/>
      <c r="U3680" s="40"/>
      <c r="V3680" s="40"/>
      <c r="W3680" s="40"/>
    </row>
    <row r="3681">
      <c r="F3681" s="30"/>
      <c r="G3681" s="30"/>
      <c r="H3681" s="30"/>
      <c r="I3681" s="30"/>
      <c r="J3681" s="30"/>
      <c r="K3681" s="30"/>
      <c r="L3681" s="30"/>
      <c r="M3681" s="32"/>
      <c r="N3681" s="33"/>
      <c r="O3681" s="33"/>
      <c r="R3681" s="40"/>
      <c r="S3681" s="40"/>
      <c r="T3681" s="40"/>
      <c r="U3681" s="40"/>
      <c r="V3681" s="40"/>
      <c r="W3681" s="40"/>
    </row>
    <row r="3682">
      <c r="F3682" s="30"/>
      <c r="G3682" s="30"/>
      <c r="H3682" s="30"/>
      <c r="I3682" s="30"/>
      <c r="J3682" s="30"/>
      <c r="K3682" s="30"/>
      <c r="L3682" s="30"/>
      <c r="M3682" s="32"/>
      <c r="N3682" s="33"/>
      <c r="O3682" s="58"/>
      <c r="R3682" s="40"/>
      <c r="S3682" s="40"/>
      <c r="T3682" s="40"/>
      <c r="U3682" s="40"/>
      <c r="V3682" s="40"/>
      <c r="W3682" s="40"/>
    </row>
    <row r="3683">
      <c r="F3683" s="30"/>
      <c r="G3683" s="30"/>
      <c r="H3683" s="30"/>
      <c r="I3683" s="30"/>
      <c r="J3683" s="30"/>
      <c r="K3683" s="30"/>
      <c r="L3683" s="30"/>
      <c r="M3683" s="32"/>
      <c r="N3683" s="33"/>
      <c r="O3683" s="33"/>
      <c r="R3683" s="40"/>
      <c r="S3683" s="40"/>
      <c r="T3683" s="40"/>
      <c r="U3683" s="40"/>
      <c r="V3683" s="40"/>
      <c r="W3683" s="40"/>
    </row>
    <row r="3684">
      <c r="F3684" s="30"/>
      <c r="G3684" s="30"/>
      <c r="H3684" s="30"/>
      <c r="I3684" s="30"/>
      <c r="J3684" s="30"/>
      <c r="K3684" s="30"/>
      <c r="L3684" s="30"/>
      <c r="M3684" s="32"/>
      <c r="N3684" s="33"/>
      <c r="O3684" s="33"/>
      <c r="R3684" s="40"/>
      <c r="S3684" s="40"/>
      <c r="T3684" s="40"/>
      <c r="U3684" s="40"/>
      <c r="V3684" s="40"/>
      <c r="W3684" s="40"/>
    </row>
    <row r="3685">
      <c r="F3685" s="30"/>
      <c r="G3685" s="30"/>
      <c r="H3685" s="30"/>
      <c r="I3685" s="30"/>
      <c r="J3685" s="30"/>
      <c r="K3685" s="30"/>
      <c r="L3685" s="30"/>
      <c r="M3685" s="32"/>
      <c r="N3685" s="33"/>
      <c r="O3685" s="58"/>
      <c r="R3685" s="40"/>
      <c r="S3685" s="40"/>
      <c r="T3685" s="40"/>
      <c r="U3685" s="40"/>
      <c r="V3685" s="40"/>
      <c r="W3685" s="40"/>
    </row>
    <row r="3686">
      <c r="F3686" s="30"/>
      <c r="G3686" s="30"/>
      <c r="H3686" s="30"/>
      <c r="I3686" s="30"/>
      <c r="J3686" s="30"/>
      <c r="K3686" s="30"/>
      <c r="L3686" s="30"/>
      <c r="M3686" s="32"/>
      <c r="N3686" s="33"/>
      <c r="O3686" s="33"/>
      <c r="R3686" s="40"/>
      <c r="S3686" s="40"/>
      <c r="T3686" s="40"/>
      <c r="U3686" s="40"/>
      <c r="V3686" s="40"/>
      <c r="W3686" s="40"/>
    </row>
    <row r="3687">
      <c r="F3687" s="30"/>
      <c r="G3687" s="30"/>
      <c r="H3687" s="30"/>
      <c r="I3687" s="30"/>
      <c r="J3687" s="30"/>
      <c r="K3687" s="30"/>
      <c r="L3687" s="30"/>
      <c r="M3687" s="32"/>
      <c r="N3687" s="33"/>
      <c r="O3687" s="33"/>
      <c r="R3687" s="40"/>
      <c r="S3687" s="40"/>
      <c r="T3687" s="40"/>
      <c r="U3687" s="40"/>
      <c r="V3687" s="40"/>
      <c r="W3687" s="40"/>
    </row>
    <row r="3688">
      <c r="F3688" s="30"/>
      <c r="G3688" s="30"/>
      <c r="H3688" s="30"/>
      <c r="I3688" s="30"/>
      <c r="J3688" s="30"/>
      <c r="K3688" s="30"/>
      <c r="L3688" s="30"/>
      <c r="M3688" s="32"/>
      <c r="N3688" s="33"/>
      <c r="O3688" s="33"/>
      <c r="R3688" s="40"/>
      <c r="S3688" s="40"/>
      <c r="T3688" s="40"/>
      <c r="U3688" s="40"/>
      <c r="V3688" s="40"/>
      <c r="W3688" s="40"/>
    </row>
    <row r="3689">
      <c r="F3689" s="30"/>
      <c r="G3689" s="30"/>
      <c r="H3689" s="30"/>
      <c r="I3689" s="30"/>
      <c r="J3689" s="30"/>
      <c r="K3689" s="30"/>
      <c r="L3689" s="30"/>
      <c r="M3689" s="32"/>
      <c r="N3689" s="33"/>
      <c r="O3689" s="33"/>
      <c r="R3689" s="40"/>
      <c r="S3689" s="40"/>
      <c r="T3689" s="40"/>
      <c r="U3689" s="40"/>
      <c r="V3689" s="40"/>
      <c r="W3689" s="40"/>
    </row>
    <row r="3690">
      <c r="F3690" s="30"/>
      <c r="G3690" s="30"/>
      <c r="H3690" s="30"/>
      <c r="I3690" s="30"/>
      <c r="J3690" s="30"/>
      <c r="K3690" s="30"/>
      <c r="L3690" s="30"/>
      <c r="M3690" s="32"/>
      <c r="N3690" s="33"/>
      <c r="O3690" s="58"/>
      <c r="R3690" s="40"/>
      <c r="S3690" s="40"/>
      <c r="T3690" s="40"/>
      <c r="U3690" s="40"/>
      <c r="V3690" s="40"/>
      <c r="W3690" s="40"/>
    </row>
    <row r="3691">
      <c r="F3691" s="30"/>
      <c r="G3691" s="30"/>
      <c r="H3691" s="30"/>
      <c r="I3691" s="30"/>
      <c r="J3691" s="30"/>
      <c r="K3691" s="30"/>
      <c r="L3691" s="30"/>
      <c r="M3691" s="32"/>
      <c r="N3691" s="33"/>
      <c r="O3691" s="33"/>
      <c r="R3691" s="40"/>
      <c r="S3691" s="40"/>
      <c r="T3691" s="40"/>
      <c r="U3691" s="40"/>
      <c r="V3691" s="40"/>
      <c r="W3691" s="40"/>
    </row>
    <row r="3692">
      <c r="F3692" s="30"/>
      <c r="G3692" s="30"/>
      <c r="H3692" s="30"/>
      <c r="I3692" s="30"/>
      <c r="J3692" s="30"/>
      <c r="K3692" s="30"/>
      <c r="L3692" s="30"/>
      <c r="M3692" s="32"/>
      <c r="N3692" s="33"/>
      <c r="O3692" s="64"/>
      <c r="R3692" s="40"/>
      <c r="S3692" s="40"/>
      <c r="T3692" s="40"/>
      <c r="U3692" s="40"/>
      <c r="V3692" s="40"/>
      <c r="W3692" s="40"/>
    </row>
    <row r="3693">
      <c r="F3693" s="30"/>
      <c r="G3693" s="30"/>
      <c r="H3693" s="30"/>
      <c r="I3693" s="30"/>
      <c r="J3693" s="30"/>
      <c r="K3693" s="30"/>
      <c r="L3693" s="30"/>
      <c r="M3693" s="32"/>
      <c r="N3693" s="33"/>
      <c r="O3693" s="33"/>
      <c r="R3693" s="40"/>
      <c r="S3693" s="40"/>
      <c r="T3693" s="40"/>
      <c r="U3693" s="40"/>
      <c r="V3693" s="40"/>
      <c r="W3693" s="40"/>
    </row>
    <row r="3694">
      <c r="F3694" s="30"/>
      <c r="G3694" s="30"/>
      <c r="H3694" s="30"/>
      <c r="I3694" s="30"/>
      <c r="J3694" s="30"/>
      <c r="K3694" s="30"/>
      <c r="L3694" s="30"/>
      <c r="M3694" s="32"/>
      <c r="N3694" s="33"/>
      <c r="O3694" s="33"/>
      <c r="R3694" s="40"/>
      <c r="S3694" s="40"/>
      <c r="T3694" s="40"/>
      <c r="U3694" s="40"/>
      <c r="V3694" s="40"/>
      <c r="W3694" s="40"/>
    </row>
    <row r="3695">
      <c r="F3695" s="30"/>
      <c r="G3695" s="30"/>
      <c r="H3695" s="30"/>
      <c r="I3695" s="30"/>
      <c r="J3695" s="30"/>
      <c r="K3695" s="30"/>
      <c r="L3695" s="30"/>
      <c r="M3695" s="32"/>
      <c r="N3695" s="33"/>
      <c r="O3695" s="33"/>
      <c r="R3695" s="40"/>
      <c r="S3695" s="40"/>
      <c r="T3695" s="40"/>
      <c r="U3695" s="40"/>
      <c r="V3695" s="40"/>
      <c r="W3695" s="40"/>
    </row>
    <row r="3696">
      <c r="F3696" s="30"/>
      <c r="G3696" s="30"/>
      <c r="H3696" s="30"/>
      <c r="I3696" s="30"/>
      <c r="J3696" s="30"/>
      <c r="K3696" s="30"/>
      <c r="L3696" s="30"/>
      <c r="M3696" s="32"/>
      <c r="N3696" s="33"/>
      <c r="O3696" s="33"/>
      <c r="R3696" s="40"/>
      <c r="S3696" s="40"/>
      <c r="T3696" s="40"/>
      <c r="U3696" s="40"/>
      <c r="V3696" s="40"/>
      <c r="W3696" s="40"/>
    </row>
    <row r="3697">
      <c r="F3697" s="30"/>
      <c r="G3697" s="30"/>
      <c r="H3697" s="30"/>
      <c r="I3697" s="30"/>
      <c r="J3697" s="30"/>
      <c r="K3697" s="30"/>
      <c r="L3697" s="30"/>
      <c r="M3697" s="32"/>
      <c r="N3697" s="33"/>
      <c r="O3697" s="33"/>
      <c r="R3697" s="40"/>
      <c r="S3697" s="40"/>
      <c r="T3697" s="40"/>
      <c r="U3697" s="40"/>
      <c r="V3697" s="40"/>
      <c r="W3697" s="40"/>
    </row>
    <row r="3698">
      <c r="F3698" s="30"/>
      <c r="G3698" s="30"/>
      <c r="H3698" s="30"/>
      <c r="I3698" s="30"/>
      <c r="J3698" s="30"/>
      <c r="K3698" s="30"/>
      <c r="L3698" s="30"/>
      <c r="M3698" s="32"/>
      <c r="N3698" s="33"/>
      <c r="O3698" s="33"/>
      <c r="R3698" s="40"/>
      <c r="S3698" s="40"/>
      <c r="T3698" s="40"/>
      <c r="U3698" s="40"/>
      <c r="V3698" s="40"/>
      <c r="W3698" s="40"/>
    </row>
    <row r="3699">
      <c r="F3699" s="30"/>
      <c r="G3699" s="30"/>
      <c r="H3699" s="30"/>
      <c r="I3699" s="30"/>
      <c r="J3699" s="30"/>
      <c r="K3699" s="30"/>
      <c r="L3699" s="30"/>
      <c r="M3699" s="32"/>
      <c r="N3699" s="33"/>
      <c r="O3699" s="33"/>
      <c r="R3699" s="40"/>
      <c r="S3699" s="40"/>
      <c r="T3699" s="40"/>
      <c r="U3699" s="40"/>
      <c r="V3699" s="40"/>
      <c r="W3699" s="40"/>
    </row>
    <row r="3700">
      <c r="F3700" s="30"/>
      <c r="G3700" s="30"/>
      <c r="H3700" s="30"/>
      <c r="I3700" s="30"/>
      <c r="J3700" s="30"/>
      <c r="K3700" s="30"/>
      <c r="L3700" s="30"/>
      <c r="M3700" s="32"/>
      <c r="N3700" s="33"/>
      <c r="O3700" s="33"/>
      <c r="R3700" s="40"/>
      <c r="S3700" s="40"/>
      <c r="T3700" s="40"/>
      <c r="U3700" s="40"/>
      <c r="V3700" s="40"/>
      <c r="W3700" s="40"/>
    </row>
    <row r="3701">
      <c r="F3701" s="30"/>
      <c r="G3701" s="30"/>
      <c r="H3701" s="30"/>
      <c r="I3701" s="30"/>
      <c r="J3701" s="30"/>
      <c r="K3701" s="30"/>
      <c r="L3701" s="30"/>
      <c r="M3701" s="32"/>
      <c r="N3701" s="33"/>
      <c r="O3701" s="33"/>
      <c r="R3701" s="40"/>
      <c r="S3701" s="40"/>
      <c r="T3701" s="40"/>
      <c r="U3701" s="40"/>
      <c r="V3701" s="40"/>
      <c r="W3701" s="40"/>
    </row>
    <row r="3702">
      <c r="F3702" s="30"/>
      <c r="G3702" s="30"/>
      <c r="H3702" s="30"/>
      <c r="I3702" s="30"/>
      <c r="J3702" s="30"/>
      <c r="K3702" s="30"/>
      <c r="L3702" s="30"/>
      <c r="M3702" s="32"/>
      <c r="N3702" s="33"/>
      <c r="O3702" s="33"/>
      <c r="R3702" s="40"/>
      <c r="S3702" s="40"/>
      <c r="T3702" s="40"/>
      <c r="U3702" s="40"/>
      <c r="V3702" s="40"/>
      <c r="W3702" s="40"/>
    </row>
    <row r="3703">
      <c r="F3703" s="30"/>
      <c r="G3703" s="30"/>
      <c r="H3703" s="30"/>
      <c r="I3703" s="30"/>
      <c r="J3703" s="30"/>
      <c r="K3703" s="30"/>
      <c r="L3703" s="30"/>
      <c r="M3703" s="32"/>
      <c r="N3703" s="33"/>
      <c r="O3703" s="33"/>
      <c r="R3703" s="40"/>
      <c r="S3703" s="40"/>
      <c r="T3703" s="40"/>
      <c r="U3703" s="40"/>
      <c r="V3703" s="40"/>
      <c r="W3703" s="40"/>
    </row>
    <row r="3704">
      <c r="F3704" s="30"/>
      <c r="G3704" s="30"/>
      <c r="H3704" s="30"/>
      <c r="I3704" s="30"/>
      <c r="J3704" s="30"/>
      <c r="K3704" s="30"/>
      <c r="L3704" s="30"/>
      <c r="M3704" s="32"/>
      <c r="N3704" s="33"/>
      <c r="O3704" s="33"/>
      <c r="R3704" s="40"/>
      <c r="S3704" s="40"/>
      <c r="T3704" s="40"/>
      <c r="U3704" s="40"/>
      <c r="V3704" s="40"/>
      <c r="W3704" s="40"/>
    </row>
    <row r="3705">
      <c r="F3705" s="30"/>
      <c r="G3705" s="30"/>
      <c r="H3705" s="30"/>
      <c r="I3705" s="30"/>
      <c r="J3705" s="30"/>
      <c r="K3705" s="30"/>
      <c r="L3705" s="30"/>
      <c r="M3705" s="32"/>
      <c r="N3705" s="33"/>
      <c r="O3705" s="33"/>
      <c r="R3705" s="40"/>
      <c r="S3705" s="40"/>
      <c r="T3705" s="40"/>
      <c r="U3705" s="40"/>
      <c r="V3705" s="40"/>
      <c r="W3705" s="40"/>
    </row>
    <row r="3706">
      <c r="F3706" s="30"/>
      <c r="G3706" s="30"/>
      <c r="H3706" s="30"/>
      <c r="I3706" s="30"/>
      <c r="J3706" s="30"/>
      <c r="K3706" s="30"/>
      <c r="L3706" s="30"/>
      <c r="M3706" s="32"/>
      <c r="N3706" s="33"/>
      <c r="O3706" s="64"/>
      <c r="R3706" s="40"/>
      <c r="S3706" s="40"/>
      <c r="T3706" s="40"/>
      <c r="U3706" s="40"/>
      <c r="V3706" s="40"/>
      <c r="W3706" s="40"/>
    </row>
    <row r="3707">
      <c r="F3707" s="30"/>
      <c r="G3707" s="30"/>
      <c r="H3707" s="30"/>
      <c r="I3707" s="30"/>
      <c r="J3707" s="30"/>
      <c r="K3707" s="30"/>
      <c r="L3707" s="30"/>
      <c r="M3707" s="32"/>
      <c r="N3707" s="33"/>
      <c r="O3707" s="33"/>
      <c r="R3707" s="40"/>
      <c r="S3707" s="40"/>
      <c r="T3707" s="40"/>
      <c r="U3707" s="40"/>
      <c r="V3707" s="40"/>
      <c r="W3707" s="40"/>
    </row>
    <row r="3708">
      <c r="F3708" s="30"/>
      <c r="G3708" s="30"/>
      <c r="H3708" s="30"/>
      <c r="I3708" s="30"/>
      <c r="J3708" s="30"/>
      <c r="K3708" s="30"/>
      <c r="L3708" s="30"/>
      <c r="M3708" s="32"/>
      <c r="N3708" s="33"/>
      <c r="O3708" s="64"/>
      <c r="R3708" s="40"/>
      <c r="S3708" s="40"/>
      <c r="T3708" s="40"/>
      <c r="U3708" s="40"/>
      <c r="V3708" s="40"/>
      <c r="W3708" s="40"/>
    </row>
    <row r="3709">
      <c r="F3709" s="30"/>
      <c r="G3709" s="30"/>
      <c r="H3709" s="30"/>
      <c r="I3709" s="30"/>
      <c r="J3709" s="30"/>
      <c r="K3709" s="30"/>
      <c r="L3709" s="30"/>
      <c r="M3709" s="32"/>
      <c r="N3709" s="33"/>
      <c r="O3709" s="33"/>
      <c r="R3709" s="40"/>
      <c r="S3709" s="40"/>
      <c r="T3709" s="40"/>
      <c r="U3709" s="40"/>
      <c r="V3709" s="40"/>
      <c r="W3709" s="40"/>
    </row>
    <row r="3710">
      <c r="F3710" s="30"/>
      <c r="G3710" s="30"/>
      <c r="H3710" s="30"/>
      <c r="I3710" s="30"/>
      <c r="J3710" s="30"/>
      <c r="K3710" s="30"/>
      <c r="L3710" s="30"/>
      <c r="M3710" s="32"/>
      <c r="N3710" s="33"/>
      <c r="O3710" s="33"/>
      <c r="R3710" s="40"/>
      <c r="S3710" s="40"/>
      <c r="T3710" s="40"/>
      <c r="U3710" s="40"/>
      <c r="V3710" s="40"/>
      <c r="W3710" s="40"/>
    </row>
    <row r="3711">
      <c r="F3711" s="30"/>
      <c r="G3711" s="30"/>
      <c r="H3711" s="30"/>
      <c r="I3711" s="30"/>
      <c r="J3711" s="30"/>
      <c r="K3711" s="30"/>
      <c r="L3711" s="30"/>
      <c r="M3711" s="32"/>
      <c r="N3711" s="33"/>
      <c r="O3711" s="33"/>
      <c r="R3711" s="40"/>
      <c r="S3711" s="40"/>
      <c r="T3711" s="40"/>
      <c r="U3711" s="40"/>
      <c r="V3711" s="40"/>
      <c r="W3711" s="40"/>
    </row>
    <row r="3712">
      <c r="F3712" s="30"/>
      <c r="G3712" s="30"/>
      <c r="H3712" s="30"/>
      <c r="I3712" s="30"/>
      <c r="J3712" s="30"/>
      <c r="K3712" s="30"/>
      <c r="L3712" s="30"/>
      <c r="M3712" s="32"/>
      <c r="N3712" s="33"/>
      <c r="O3712" s="33"/>
      <c r="R3712" s="40"/>
      <c r="S3712" s="40"/>
      <c r="T3712" s="40"/>
      <c r="U3712" s="40"/>
      <c r="V3712" s="40"/>
      <c r="W3712" s="40"/>
    </row>
    <row r="3713">
      <c r="F3713" s="30"/>
      <c r="G3713" s="30"/>
      <c r="H3713" s="30"/>
      <c r="I3713" s="30"/>
      <c r="J3713" s="30"/>
      <c r="K3713" s="30"/>
      <c r="L3713" s="30"/>
      <c r="M3713" s="32"/>
      <c r="N3713" s="33"/>
      <c r="O3713" s="33"/>
      <c r="R3713" s="40"/>
      <c r="S3713" s="40"/>
      <c r="T3713" s="40"/>
      <c r="U3713" s="40"/>
      <c r="V3713" s="40"/>
      <c r="W3713" s="40"/>
    </row>
    <row r="3714">
      <c r="F3714" s="30"/>
      <c r="G3714" s="30"/>
      <c r="H3714" s="30"/>
      <c r="I3714" s="30"/>
      <c r="J3714" s="30"/>
      <c r="K3714" s="30"/>
      <c r="L3714" s="30"/>
      <c r="M3714" s="32"/>
      <c r="N3714" s="33"/>
      <c r="O3714" s="58"/>
      <c r="R3714" s="40"/>
      <c r="S3714" s="40"/>
      <c r="T3714" s="40"/>
      <c r="U3714" s="40"/>
      <c r="V3714" s="40"/>
      <c r="W3714" s="40"/>
    </row>
    <row r="3715">
      <c r="F3715" s="30"/>
      <c r="G3715" s="30"/>
      <c r="H3715" s="30"/>
      <c r="I3715" s="30"/>
      <c r="J3715" s="30"/>
      <c r="K3715" s="30"/>
      <c r="L3715" s="30"/>
      <c r="M3715" s="32"/>
      <c r="N3715" s="33"/>
      <c r="O3715" s="64"/>
      <c r="R3715" s="40"/>
      <c r="S3715" s="40"/>
      <c r="T3715" s="40"/>
      <c r="U3715" s="40"/>
      <c r="V3715" s="40"/>
      <c r="W3715" s="40"/>
    </row>
    <row r="3716">
      <c r="F3716" s="30"/>
      <c r="G3716" s="30"/>
      <c r="H3716" s="30"/>
      <c r="I3716" s="30"/>
      <c r="J3716" s="30"/>
      <c r="K3716" s="30"/>
      <c r="L3716" s="30"/>
      <c r="M3716" s="32"/>
      <c r="N3716" s="33"/>
      <c r="O3716" s="33"/>
      <c r="R3716" s="40"/>
      <c r="S3716" s="40"/>
      <c r="T3716" s="40"/>
      <c r="U3716" s="40"/>
      <c r="V3716" s="40"/>
      <c r="W3716" s="40"/>
    </row>
    <row r="3717">
      <c r="F3717" s="30"/>
      <c r="G3717" s="30"/>
      <c r="H3717" s="30"/>
      <c r="I3717" s="30"/>
      <c r="J3717" s="30"/>
      <c r="K3717" s="30"/>
      <c r="L3717" s="30"/>
      <c r="M3717" s="32"/>
      <c r="N3717" s="33"/>
      <c r="O3717" s="33"/>
      <c r="R3717" s="40"/>
      <c r="S3717" s="40"/>
      <c r="T3717" s="40"/>
      <c r="U3717" s="40"/>
      <c r="V3717" s="40"/>
      <c r="W3717" s="40"/>
    </row>
    <row r="3718">
      <c r="F3718" s="30"/>
      <c r="G3718" s="30"/>
      <c r="H3718" s="30"/>
      <c r="I3718" s="30"/>
      <c r="J3718" s="30"/>
      <c r="K3718" s="30"/>
      <c r="L3718" s="30"/>
      <c r="M3718" s="32"/>
      <c r="N3718" s="33"/>
      <c r="O3718" s="33"/>
      <c r="R3718" s="40"/>
      <c r="S3718" s="40"/>
      <c r="T3718" s="40"/>
      <c r="U3718" s="40"/>
      <c r="V3718" s="40"/>
      <c r="W3718" s="40"/>
    </row>
    <row r="3719">
      <c r="F3719" s="30"/>
      <c r="G3719" s="30"/>
      <c r="H3719" s="30"/>
      <c r="I3719" s="30"/>
      <c r="J3719" s="30"/>
      <c r="K3719" s="30"/>
      <c r="L3719" s="30"/>
      <c r="M3719" s="32"/>
      <c r="N3719" s="33"/>
      <c r="O3719" s="33"/>
      <c r="R3719" s="40"/>
      <c r="S3719" s="40"/>
      <c r="T3719" s="40"/>
      <c r="U3719" s="40"/>
      <c r="V3719" s="40"/>
      <c r="W3719" s="40"/>
    </row>
    <row r="3720">
      <c r="F3720" s="30"/>
      <c r="G3720" s="30"/>
      <c r="H3720" s="30"/>
      <c r="I3720" s="30"/>
      <c r="J3720" s="30"/>
      <c r="K3720" s="30"/>
      <c r="L3720" s="30"/>
      <c r="M3720" s="32"/>
      <c r="N3720" s="33"/>
      <c r="O3720" s="58"/>
      <c r="R3720" s="40"/>
      <c r="S3720" s="40"/>
      <c r="T3720" s="40"/>
      <c r="U3720" s="40"/>
      <c r="V3720" s="40"/>
      <c r="W3720" s="40"/>
    </row>
    <row r="3721">
      <c r="F3721" s="30"/>
      <c r="G3721" s="30"/>
      <c r="H3721" s="30"/>
      <c r="I3721" s="30"/>
      <c r="J3721" s="30"/>
      <c r="K3721" s="30"/>
      <c r="L3721" s="30"/>
      <c r="M3721" s="32"/>
      <c r="N3721" s="33"/>
      <c r="O3721" s="33"/>
      <c r="R3721" s="40"/>
      <c r="S3721" s="40"/>
      <c r="T3721" s="40"/>
      <c r="U3721" s="40"/>
      <c r="V3721" s="40"/>
      <c r="W3721" s="40"/>
    </row>
    <row r="3722">
      <c r="F3722" s="30"/>
      <c r="G3722" s="30"/>
      <c r="H3722" s="30"/>
      <c r="I3722" s="30"/>
      <c r="J3722" s="30"/>
      <c r="K3722" s="30"/>
      <c r="L3722" s="30"/>
      <c r="M3722" s="32"/>
      <c r="N3722" s="33"/>
      <c r="O3722" s="33"/>
      <c r="R3722" s="40"/>
      <c r="S3722" s="40"/>
      <c r="T3722" s="40"/>
      <c r="U3722" s="40"/>
      <c r="V3722" s="40"/>
      <c r="W3722" s="40"/>
    </row>
    <row r="3723">
      <c r="F3723" s="30"/>
      <c r="G3723" s="30"/>
      <c r="H3723" s="30"/>
      <c r="I3723" s="30"/>
      <c r="J3723" s="30"/>
      <c r="K3723" s="30"/>
      <c r="L3723" s="30"/>
      <c r="M3723" s="32"/>
      <c r="N3723" s="33"/>
      <c r="O3723" s="58"/>
      <c r="R3723" s="40"/>
      <c r="S3723" s="40"/>
      <c r="T3723" s="40"/>
      <c r="U3723" s="40"/>
      <c r="V3723" s="40"/>
      <c r="W3723" s="40"/>
    </row>
    <row r="3724">
      <c r="F3724" s="30"/>
      <c r="G3724" s="30"/>
      <c r="H3724" s="30"/>
      <c r="I3724" s="30"/>
      <c r="J3724" s="30"/>
      <c r="K3724" s="30"/>
      <c r="L3724" s="30"/>
      <c r="M3724" s="32"/>
      <c r="N3724" s="33"/>
      <c r="O3724" s="33"/>
      <c r="R3724" s="40"/>
      <c r="S3724" s="40"/>
      <c r="T3724" s="40"/>
      <c r="U3724" s="40"/>
      <c r="V3724" s="40"/>
      <c r="W3724" s="40"/>
    </row>
    <row r="3725">
      <c r="F3725" s="30"/>
      <c r="G3725" s="30"/>
      <c r="H3725" s="30"/>
      <c r="I3725" s="30"/>
      <c r="J3725" s="30"/>
      <c r="K3725" s="30"/>
      <c r="L3725" s="30"/>
      <c r="M3725" s="32"/>
      <c r="N3725" s="33"/>
      <c r="O3725" s="33"/>
      <c r="R3725" s="40"/>
      <c r="S3725" s="40"/>
      <c r="T3725" s="40"/>
      <c r="U3725" s="40"/>
      <c r="V3725" s="40"/>
      <c r="W3725" s="40"/>
    </row>
    <row r="3726">
      <c r="F3726" s="30"/>
      <c r="G3726" s="30"/>
      <c r="H3726" s="30"/>
      <c r="I3726" s="30"/>
      <c r="J3726" s="30"/>
      <c r="K3726" s="30"/>
      <c r="L3726" s="30"/>
      <c r="M3726" s="32"/>
      <c r="N3726" s="33"/>
      <c r="O3726" s="33"/>
      <c r="R3726" s="40"/>
      <c r="S3726" s="40"/>
      <c r="T3726" s="40"/>
      <c r="U3726" s="40"/>
      <c r="V3726" s="40"/>
      <c r="W3726" s="40"/>
    </row>
    <row r="3727">
      <c r="F3727" s="30"/>
      <c r="G3727" s="30"/>
      <c r="H3727" s="30"/>
      <c r="I3727" s="30"/>
      <c r="J3727" s="30"/>
      <c r="K3727" s="30"/>
      <c r="L3727" s="30"/>
      <c r="M3727" s="32"/>
      <c r="N3727" s="33"/>
      <c r="O3727" s="33"/>
      <c r="R3727" s="40"/>
      <c r="S3727" s="40"/>
      <c r="T3727" s="40"/>
      <c r="U3727" s="40"/>
      <c r="V3727" s="40"/>
      <c r="W3727" s="40"/>
    </row>
    <row r="3728">
      <c r="F3728" s="30"/>
      <c r="G3728" s="30"/>
      <c r="H3728" s="30"/>
      <c r="I3728" s="30"/>
      <c r="J3728" s="30"/>
      <c r="K3728" s="30"/>
      <c r="L3728" s="30"/>
      <c r="M3728" s="32"/>
      <c r="N3728" s="33"/>
      <c r="O3728" s="33"/>
      <c r="R3728" s="40"/>
      <c r="S3728" s="40"/>
      <c r="T3728" s="40"/>
      <c r="U3728" s="40"/>
      <c r="V3728" s="40"/>
      <c r="W3728" s="40"/>
    </row>
    <row r="3729">
      <c r="F3729" s="30"/>
      <c r="G3729" s="30"/>
      <c r="H3729" s="30"/>
      <c r="I3729" s="30"/>
      <c r="J3729" s="30"/>
      <c r="K3729" s="30"/>
      <c r="L3729" s="30"/>
      <c r="M3729" s="32"/>
      <c r="N3729" s="33"/>
      <c r="O3729" s="33"/>
      <c r="R3729" s="40"/>
      <c r="S3729" s="40"/>
      <c r="T3729" s="40"/>
      <c r="U3729" s="40"/>
      <c r="V3729" s="40"/>
      <c r="W3729" s="40"/>
    </row>
    <row r="3730">
      <c r="F3730" s="30"/>
      <c r="G3730" s="30"/>
      <c r="H3730" s="30"/>
      <c r="I3730" s="30"/>
      <c r="J3730" s="30"/>
      <c r="K3730" s="30"/>
      <c r="L3730" s="30"/>
      <c r="M3730" s="32"/>
      <c r="N3730" s="33"/>
      <c r="O3730" s="33"/>
      <c r="R3730" s="40"/>
      <c r="S3730" s="40"/>
      <c r="T3730" s="40"/>
      <c r="U3730" s="40"/>
      <c r="V3730" s="40"/>
      <c r="W3730" s="40"/>
    </row>
    <row r="3731">
      <c r="F3731" s="30"/>
      <c r="G3731" s="30"/>
      <c r="H3731" s="30"/>
      <c r="I3731" s="30"/>
      <c r="J3731" s="30"/>
      <c r="K3731" s="30"/>
      <c r="L3731" s="30"/>
      <c r="M3731" s="32"/>
      <c r="N3731" s="33"/>
      <c r="O3731" s="33"/>
      <c r="R3731" s="40"/>
      <c r="S3731" s="40"/>
      <c r="T3731" s="40"/>
      <c r="U3731" s="40"/>
      <c r="V3731" s="40"/>
      <c r="W3731" s="40"/>
    </row>
    <row r="3732">
      <c r="F3732" s="30"/>
      <c r="G3732" s="30"/>
      <c r="H3732" s="30"/>
      <c r="I3732" s="30"/>
      <c r="J3732" s="30"/>
      <c r="K3732" s="30"/>
      <c r="L3732" s="30"/>
      <c r="M3732" s="32"/>
      <c r="N3732" s="33"/>
      <c r="O3732" s="33"/>
      <c r="R3732" s="40"/>
      <c r="S3732" s="40"/>
      <c r="T3732" s="40"/>
      <c r="U3732" s="40"/>
      <c r="V3732" s="40"/>
      <c r="W3732" s="40"/>
    </row>
    <row r="3733">
      <c r="F3733" s="30"/>
      <c r="G3733" s="30"/>
      <c r="H3733" s="30"/>
      <c r="I3733" s="30"/>
      <c r="J3733" s="30"/>
      <c r="K3733" s="30"/>
      <c r="L3733" s="30"/>
      <c r="M3733" s="32"/>
      <c r="N3733" s="33"/>
      <c r="O3733" s="33"/>
      <c r="R3733" s="40"/>
      <c r="S3733" s="40"/>
      <c r="T3733" s="40"/>
      <c r="U3733" s="40"/>
      <c r="V3733" s="40"/>
      <c r="W3733" s="40"/>
    </row>
    <row r="3734">
      <c r="F3734" s="30"/>
      <c r="G3734" s="30"/>
      <c r="H3734" s="30"/>
      <c r="I3734" s="30"/>
      <c r="J3734" s="30"/>
      <c r="K3734" s="30"/>
      <c r="L3734" s="30"/>
      <c r="M3734" s="32"/>
      <c r="N3734" s="33"/>
      <c r="O3734" s="33"/>
      <c r="R3734" s="40"/>
      <c r="S3734" s="40"/>
      <c r="T3734" s="40"/>
      <c r="U3734" s="40"/>
      <c r="V3734" s="40"/>
      <c r="W3734" s="40"/>
    </row>
    <row r="3735">
      <c r="F3735" s="30"/>
      <c r="G3735" s="30"/>
      <c r="H3735" s="30"/>
      <c r="I3735" s="30"/>
      <c r="J3735" s="30"/>
      <c r="K3735" s="30"/>
      <c r="L3735" s="30"/>
      <c r="M3735" s="32"/>
      <c r="N3735" s="33"/>
      <c r="O3735" s="33"/>
      <c r="R3735" s="40"/>
      <c r="S3735" s="40"/>
      <c r="T3735" s="40"/>
      <c r="U3735" s="40"/>
      <c r="V3735" s="40"/>
      <c r="W3735" s="40"/>
    </row>
    <row r="3736">
      <c r="F3736" s="30"/>
      <c r="G3736" s="30"/>
      <c r="H3736" s="30"/>
      <c r="I3736" s="30"/>
      <c r="J3736" s="30"/>
      <c r="K3736" s="30"/>
      <c r="L3736" s="30"/>
      <c r="M3736" s="32"/>
      <c r="N3736" s="33"/>
      <c r="O3736" s="64"/>
      <c r="R3736" s="40"/>
      <c r="S3736" s="40"/>
      <c r="T3736" s="40"/>
      <c r="U3736" s="40"/>
      <c r="V3736" s="40"/>
      <c r="W3736" s="40"/>
    </row>
    <row r="3737">
      <c r="F3737" s="30"/>
      <c r="G3737" s="30"/>
      <c r="H3737" s="30"/>
      <c r="I3737" s="30"/>
      <c r="J3737" s="30"/>
      <c r="K3737" s="30"/>
      <c r="L3737" s="30"/>
      <c r="M3737" s="32"/>
      <c r="N3737" s="33"/>
      <c r="O3737" s="64"/>
      <c r="R3737" s="40"/>
      <c r="S3737" s="40"/>
      <c r="T3737" s="40"/>
      <c r="U3737" s="40"/>
      <c r="V3737" s="40"/>
      <c r="W3737" s="40"/>
    </row>
    <row r="3738">
      <c r="F3738" s="30"/>
      <c r="G3738" s="30"/>
      <c r="H3738" s="30"/>
      <c r="I3738" s="30"/>
      <c r="J3738" s="30"/>
      <c r="K3738" s="30"/>
      <c r="L3738" s="30"/>
      <c r="M3738" s="32"/>
      <c r="N3738" s="33"/>
      <c r="O3738" s="58"/>
      <c r="R3738" s="40"/>
      <c r="S3738" s="40"/>
      <c r="T3738" s="40"/>
      <c r="U3738" s="40"/>
      <c r="V3738" s="40"/>
      <c r="W3738" s="40"/>
    </row>
    <row r="3739">
      <c r="F3739" s="30"/>
      <c r="G3739" s="30"/>
      <c r="H3739" s="30"/>
      <c r="I3739" s="30"/>
      <c r="J3739" s="30"/>
      <c r="K3739" s="30"/>
      <c r="L3739" s="30"/>
      <c r="M3739" s="32"/>
      <c r="N3739" s="33"/>
      <c r="O3739" s="33"/>
      <c r="R3739" s="40"/>
      <c r="S3739" s="40"/>
      <c r="T3739" s="40"/>
      <c r="U3739" s="40"/>
      <c r="V3739" s="40"/>
      <c r="W3739" s="40"/>
    </row>
    <row r="3740">
      <c r="F3740" s="30"/>
      <c r="G3740" s="30"/>
      <c r="H3740" s="30"/>
      <c r="I3740" s="30"/>
      <c r="J3740" s="30"/>
      <c r="K3740" s="30"/>
      <c r="L3740" s="30"/>
      <c r="M3740" s="32"/>
      <c r="N3740" s="33"/>
      <c r="O3740" s="33"/>
      <c r="R3740" s="40"/>
      <c r="S3740" s="40"/>
      <c r="T3740" s="40"/>
      <c r="U3740" s="40"/>
      <c r="V3740" s="40"/>
      <c r="W3740" s="40"/>
    </row>
    <row r="3741">
      <c r="F3741" s="30"/>
      <c r="G3741" s="30"/>
      <c r="H3741" s="30"/>
      <c r="I3741" s="30"/>
      <c r="J3741" s="30"/>
      <c r="K3741" s="30"/>
      <c r="L3741" s="30"/>
      <c r="M3741" s="32"/>
      <c r="N3741" s="33"/>
      <c r="O3741" s="64"/>
      <c r="R3741" s="40"/>
      <c r="S3741" s="40"/>
      <c r="T3741" s="40"/>
      <c r="U3741" s="40"/>
      <c r="V3741" s="40"/>
      <c r="W3741" s="40"/>
    </row>
    <row r="3742">
      <c r="F3742" s="30"/>
      <c r="G3742" s="30"/>
      <c r="H3742" s="30"/>
      <c r="I3742" s="30"/>
      <c r="J3742" s="30"/>
      <c r="K3742" s="30"/>
      <c r="L3742" s="30"/>
      <c r="M3742" s="32"/>
      <c r="N3742" s="33"/>
      <c r="O3742" s="64"/>
      <c r="R3742" s="40"/>
      <c r="S3742" s="40"/>
      <c r="T3742" s="40"/>
      <c r="U3742" s="40"/>
      <c r="V3742" s="40"/>
      <c r="W3742" s="40"/>
    </row>
    <row r="3743">
      <c r="F3743" s="30"/>
      <c r="G3743" s="30"/>
      <c r="H3743" s="30"/>
      <c r="I3743" s="30"/>
      <c r="J3743" s="30"/>
      <c r="K3743" s="30"/>
      <c r="L3743" s="30"/>
      <c r="M3743" s="32"/>
      <c r="N3743" s="33"/>
      <c r="O3743" s="33"/>
      <c r="R3743" s="40"/>
      <c r="S3743" s="40"/>
      <c r="T3743" s="40"/>
      <c r="U3743" s="40"/>
      <c r="V3743" s="40"/>
      <c r="W3743" s="40"/>
    </row>
    <row r="3744">
      <c r="F3744" s="30"/>
      <c r="G3744" s="30"/>
      <c r="H3744" s="30"/>
      <c r="I3744" s="30"/>
      <c r="J3744" s="30"/>
      <c r="K3744" s="30"/>
      <c r="L3744" s="30"/>
      <c r="M3744" s="32"/>
      <c r="N3744" s="33"/>
      <c r="O3744" s="33"/>
      <c r="R3744" s="40"/>
      <c r="S3744" s="40"/>
      <c r="T3744" s="40"/>
      <c r="U3744" s="40"/>
      <c r="V3744" s="40"/>
      <c r="W3744" s="40"/>
    </row>
    <row r="3745">
      <c r="F3745" s="30"/>
      <c r="G3745" s="30"/>
      <c r="H3745" s="30"/>
      <c r="I3745" s="30"/>
      <c r="J3745" s="30"/>
      <c r="K3745" s="30"/>
      <c r="L3745" s="30"/>
      <c r="M3745" s="32"/>
      <c r="N3745" s="33"/>
      <c r="O3745" s="58"/>
      <c r="R3745" s="40"/>
      <c r="S3745" s="40"/>
      <c r="T3745" s="40"/>
      <c r="U3745" s="40"/>
      <c r="V3745" s="40"/>
      <c r="W3745" s="40"/>
    </row>
    <row r="3746">
      <c r="F3746" s="30"/>
      <c r="G3746" s="30"/>
      <c r="H3746" s="30"/>
      <c r="I3746" s="30"/>
      <c r="J3746" s="30"/>
      <c r="K3746" s="30"/>
      <c r="L3746" s="30"/>
      <c r="M3746" s="32"/>
      <c r="N3746" s="33"/>
      <c r="O3746" s="33"/>
      <c r="R3746" s="40"/>
      <c r="S3746" s="40"/>
      <c r="T3746" s="40"/>
      <c r="U3746" s="40"/>
      <c r="V3746" s="40"/>
      <c r="W3746" s="40"/>
    </row>
    <row r="3747">
      <c r="F3747" s="30"/>
      <c r="G3747" s="30"/>
      <c r="H3747" s="30"/>
      <c r="I3747" s="30"/>
      <c r="J3747" s="30"/>
      <c r="K3747" s="30"/>
      <c r="L3747" s="30"/>
      <c r="M3747" s="32"/>
      <c r="N3747" s="33"/>
      <c r="O3747" s="33"/>
      <c r="R3747" s="40"/>
      <c r="S3747" s="40"/>
      <c r="T3747" s="40"/>
      <c r="U3747" s="40"/>
      <c r="V3747" s="40"/>
      <c r="W3747" s="40"/>
    </row>
    <row r="3748">
      <c r="F3748" s="30"/>
      <c r="G3748" s="30"/>
      <c r="H3748" s="30"/>
      <c r="I3748" s="30"/>
      <c r="J3748" s="30"/>
      <c r="K3748" s="30"/>
      <c r="L3748" s="30"/>
      <c r="M3748" s="32"/>
      <c r="N3748" s="33"/>
      <c r="O3748" s="33"/>
      <c r="R3748" s="40"/>
      <c r="S3748" s="40"/>
      <c r="T3748" s="40"/>
      <c r="U3748" s="40"/>
      <c r="V3748" s="40"/>
      <c r="W3748" s="40"/>
    </row>
    <row r="3749">
      <c r="F3749" s="30"/>
      <c r="G3749" s="30"/>
      <c r="H3749" s="30"/>
      <c r="I3749" s="30"/>
      <c r="J3749" s="30"/>
      <c r="K3749" s="30"/>
      <c r="L3749" s="30"/>
      <c r="M3749" s="32"/>
      <c r="N3749" s="33"/>
      <c r="O3749" s="33"/>
      <c r="R3749" s="40"/>
      <c r="S3749" s="40"/>
      <c r="T3749" s="40"/>
      <c r="U3749" s="40"/>
      <c r="V3749" s="40"/>
      <c r="W3749" s="40"/>
    </row>
    <row r="3750">
      <c r="F3750" s="30"/>
      <c r="G3750" s="30"/>
      <c r="H3750" s="30"/>
      <c r="I3750" s="30"/>
      <c r="J3750" s="30"/>
      <c r="K3750" s="30"/>
      <c r="L3750" s="30"/>
      <c r="M3750" s="32"/>
      <c r="N3750" s="33"/>
      <c r="O3750" s="33"/>
      <c r="R3750" s="40"/>
      <c r="S3750" s="40"/>
      <c r="T3750" s="40"/>
      <c r="U3750" s="40"/>
      <c r="V3750" s="40"/>
      <c r="W3750" s="40"/>
    </row>
    <row r="3751">
      <c r="F3751" s="30"/>
      <c r="G3751" s="30"/>
      <c r="H3751" s="30"/>
      <c r="I3751" s="30"/>
      <c r="J3751" s="30"/>
      <c r="K3751" s="30"/>
      <c r="L3751" s="30"/>
      <c r="M3751" s="32"/>
      <c r="N3751" s="33"/>
      <c r="O3751" s="33"/>
      <c r="R3751" s="40"/>
      <c r="S3751" s="40"/>
      <c r="T3751" s="40"/>
      <c r="U3751" s="40"/>
      <c r="V3751" s="40"/>
      <c r="W3751" s="40"/>
    </row>
    <row r="3752">
      <c r="F3752" s="30"/>
      <c r="G3752" s="30"/>
      <c r="H3752" s="30"/>
      <c r="I3752" s="30"/>
      <c r="J3752" s="30"/>
      <c r="K3752" s="30"/>
      <c r="L3752" s="30"/>
      <c r="M3752" s="32"/>
      <c r="N3752" s="33"/>
      <c r="O3752" s="33"/>
      <c r="R3752" s="40"/>
      <c r="S3752" s="40"/>
      <c r="T3752" s="40"/>
      <c r="U3752" s="40"/>
      <c r="V3752" s="40"/>
      <c r="W3752" s="40"/>
    </row>
    <row r="3753">
      <c r="F3753" s="30"/>
      <c r="G3753" s="30"/>
      <c r="H3753" s="30"/>
      <c r="I3753" s="30"/>
      <c r="J3753" s="30"/>
      <c r="K3753" s="30"/>
      <c r="L3753" s="30"/>
      <c r="M3753" s="32"/>
      <c r="N3753" s="33"/>
      <c r="O3753" s="33"/>
      <c r="R3753" s="40"/>
      <c r="S3753" s="40"/>
      <c r="T3753" s="40"/>
      <c r="U3753" s="40"/>
      <c r="V3753" s="40"/>
      <c r="W3753" s="40"/>
    </row>
    <row r="3754">
      <c r="F3754" s="30"/>
      <c r="G3754" s="30"/>
      <c r="H3754" s="30"/>
      <c r="I3754" s="30"/>
      <c r="J3754" s="30"/>
      <c r="K3754" s="30"/>
      <c r="L3754" s="30"/>
      <c r="M3754" s="32"/>
      <c r="N3754" s="33"/>
      <c r="O3754" s="33"/>
      <c r="R3754" s="40"/>
      <c r="S3754" s="40"/>
      <c r="T3754" s="40"/>
      <c r="U3754" s="40"/>
      <c r="V3754" s="40"/>
      <c r="W3754" s="40"/>
    </row>
    <row r="3755">
      <c r="F3755" s="30"/>
      <c r="G3755" s="30"/>
      <c r="H3755" s="30"/>
      <c r="I3755" s="30"/>
      <c r="J3755" s="30"/>
      <c r="K3755" s="30"/>
      <c r="L3755" s="30"/>
      <c r="M3755" s="32"/>
      <c r="N3755" s="33"/>
      <c r="O3755" s="33"/>
      <c r="R3755" s="40"/>
      <c r="S3755" s="40"/>
      <c r="T3755" s="40"/>
      <c r="U3755" s="40"/>
      <c r="V3755" s="40"/>
      <c r="W3755" s="40"/>
    </row>
    <row r="3756">
      <c r="F3756" s="30"/>
      <c r="G3756" s="30"/>
      <c r="H3756" s="30"/>
      <c r="I3756" s="30"/>
      <c r="J3756" s="30"/>
      <c r="K3756" s="30"/>
      <c r="L3756" s="30"/>
      <c r="M3756" s="32"/>
      <c r="N3756" s="33"/>
      <c r="O3756" s="58"/>
      <c r="R3756" s="40"/>
      <c r="S3756" s="40"/>
      <c r="T3756" s="40"/>
      <c r="U3756" s="40"/>
      <c r="V3756" s="40"/>
      <c r="W3756" s="40"/>
    </row>
    <row r="3757">
      <c r="F3757" s="30"/>
      <c r="G3757" s="30"/>
      <c r="H3757" s="30"/>
      <c r="I3757" s="30"/>
      <c r="J3757" s="30"/>
      <c r="K3757" s="30"/>
      <c r="L3757" s="30"/>
      <c r="M3757" s="32"/>
      <c r="N3757" s="33"/>
      <c r="O3757" s="33"/>
      <c r="R3757" s="40"/>
      <c r="S3757" s="40"/>
      <c r="T3757" s="40"/>
      <c r="U3757" s="40"/>
      <c r="V3757" s="40"/>
      <c r="W3757" s="40"/>
    </row>
    <row r="3758">
      <c r="F3758" s="30"/>
      <c r="G3758" s="30"/>
      <c r="H3758" s="30"/>
      <c r="I3758" s="30"/>
      <c r="J3758" s="30"/>
      <c r="K3758" s="30"/>
      <c r="L3758" s="30"/>
      <c r="M3758" s="32"/>
      <c r="N3758" s="33"/>
      <c r="O3758" s="33"/>
      <c r="R3758" s="40"/>
      <c r="S3758" s="40"/>
      <c r="T3758" s="40"/>
      <c r="U3758" s="40"/>
      <c r="V3758" s="40"/>
      <c r="W3758" s="40"/>
    </row>
    <row r="3759">
      <c r="F3759" s="30"/>
      <c r="G3759" s="30"/>
      <c r="H3759" s="30"/>
      <c r="I3759" s="30"/>
      <c r="J3759" s="30"/>
      <c r="K3759" s="30"/>
      <c r="L3759" s="30"/>
      <c r="M3759" s="32"/>
      <c r="N3759" s="33"/>
      <c r="O3759" s="64"/>
      <c r="R3759" s="40"/>
      <c r="S3759" s="40"/>
      <c r="T3759" s="40"/>
      <c r="U3759" s="40"/>
      <c r="V3759" s="40"/>
      <c r="W3759" s="40"/>
    </row>
    <row r="3760">
      <c r="F3760" s="30"/>
      <c r="G3760" s="30"/>
      <c r="H3760" s="30"/>
      <c r="I3760" s="30"/>
      <c r="J3760" s="30"/>
      <c r="K3760" s="30"/>
      <c r="L3760" s="30"/>
      <c r="M3760" s="32"/>
      <c r="N3760" s="33"/>
      <c r="O3760" s="33"/>
      <c r="R3760" s="40"/>
      <c r="S3760" s="40"/>
      <c r="T3760" s="40"/>
      <c r="U3760" s="40"/>
      <c r="V3760" s="40"/>
      <c r="W3760" s="40"/>
    </row>
    <row r="3761">
      <c r="F3761" s="30"/>
      <c r="G3761" s="30"/>
      <c r="H3761" s="30"/>
      <c r="I3761" s="30"/>
      <c r="J3761" s="30"/>
      <c r="K3761" s="30"/>
      <c r="L3761" s="30"/>
      <c r="M3761" s="32"/>
      <c r="N3761" s="33"/>
      <c r="O3761" s="33"/>
      <c r="R3761" s="40"/>
      <c r="S3761" s="40"/>
      <c r="T3761" s="40"/>
      <c r="U3761" s="40"/>
      <c r="V3761" s="40"/>
      <c r="W3761" s="40"/>
    </row>
    <row r="3762">
      <c r="F3762" s="30"/>
      <c r="G3762" s="30"/>
      <c r="H3762" s="30"/>
      <c r="I3762" s="30"/>
      <c r="J3762" s="30"/>
      <c r="K3762" s="30"/>
      <c r="L3762" s="30"/>
      <c r="M3762" s="32"/>
      <c r="N3762" s="33"/>
      <c r="O3762" s="33"/>
      <c r="R3762" s="40"/>
      <c r="S3762" s="40"/>
      <c r="T3762" s="40"/>
      <c r="U3762" s="40"/>
      <c r="V3762" s="40"/>
      <c r="W3762" s="40"/>
    </row>
    <row r="3763">
      <c r="F3763" s="30"/>
      <c r="G3763" s="30"/>
      <c r="H3763" s="30"/>
      <c r="I3763" s="30"/>
      <c r="J3763" s="30"/>
      <c r="K3763" s="30"/>
      <c r="L3763" s="30"/>
      <c r="M3763" s="32"/>
      <c r="N3763" s="33"/>
      <c r="O3763" s="33"/>
      <c r="R3763" s="40"/>
      <c r="S3763" s="40"/>
      <c r="T3763" s="40"/>
      <c r="U3763" s="40"/>
      <c r="V3763" s="40"/>
      <c r="W3763" s="40"/>
    </row>
    <row r="3764">
      <c r="F3764" s="30"/>
      <c r="G3764" s="30"/>
      <c r="H3764" s="30"/>
      <c r="I3764" s="30"/>
      <c r="J3764" s="30"/>
      <c r="K3764" s="30"/>
      <c r="L3764" s="30"/>
      <c r="M3764" s="32"/>
      <c r="N3764" s="33"/>
      <c r="O3764" s="33"/>
      <c r="R3764" s="40"/>
      <c r="S3764" s="40"/>
      <c r="T3764" s="40"/>
      <c r="U3764" s="40"/>
      <c r="V3764" s="40"/>
      <c r="W3764" s="40"/>
    </row>
    <row r="3765">
      <c r="F3765" s="30"/>
      <c r="G3765" s="30"/>
      <c r="H3765" s="30"/>
      <c r="I3765" s="30"/>
      <c r="J3765" s="30"/>
      <c r="K3765" s="30"/>
      <c r="L3765" s="30"/>
      <c r="M3765" s="32"/>
      <c r="N3765" s="33"/>
      <c r="O3765" s="33"/>
      <c r="R3765" s="40"/>
      <c r="S3765" s="40"/>
      <c r="T3765" s="40"/>
      <c r="U3765" s="40"/>
      <c r="V3765" s="40"/>
      <c r="W3765" s="40"/>
    </row>
    <row r="3766">
      <c r="F3766" s="30"/>
      <c r="G3766" s="30"/>
      <c r="H3766" s="30"/>
      <c r="I3766" s="30"/>
      <c r="J3766" s="30"/>
      <c r="K3766" s="30"/>
      <c r="L3766" s="30"/>
      <c r="M3766" s="32"/>
      <c r="N3766" s="33"/>
      <c r="O3766" s="33"/>
      <c r="R3766" s="40"/>
      <c r="S3766" s="40"/>
      <c r="T3766" s="40"/>
      <c r="U3766" s="40"/>
      <c r="V3766" s="40"/>
      <c r="W3766" s="40"/>
    </row>
    <row r="3767">
      <c r="F3767" s="30"/>
      <c r="G3767" s="30"/>
      <c r="H3767" s="30"/>
      <c r="I3767" s="30"/>
      <c r="J3767" s="30"/>
      <c r="K3767" s="30"/>
      <c r="L3767" s="30"/>
      <c r="M3767" s="32"/>
      <c r="N3767" s="33"/>
      <c r="O3767" s="58"/>
      <c r="R3767" s="40"/>
      <c r="S3767" s="40"/>
      <c r="T3767" s="40"/>
      <c r="U3767" s="40"/>
      <c r="V3767" s="40"/>
      <c r="W3767" s="40"/>
    </row>
    <row r="3768">
      <c r="F3768" s="30"/>
      <c r="G3768" s="30"/>
      <c r="H3768" s="30"/>
      <c r="I3768" s="30"/>
      <c r="J3768" s="30"/>
      <c r="K3768" s="30"/>
      <c r="L3768" s="30"/>
      <c r="M3768" s="32"/>
      <c r="N3768" s="33"/>
      <c r="O3768" s="33"/>
      <c r="R3768" s="40"/>
      <c r="S3768" s="40"/>
      <c r="T3768" s="40"/>
      <c r="U3768" s="40"/>
      <c r="V3768" s="40"/>
      <c r="W3768" s="40"/>
    </row>
    <row r="3769">
      <c r="F3769" s="30"/>
      <c r="G3769" s="30"/>
      <c r="H3769" s="30"/>
      <c r="I3769" s="30"/>
      <c r="J3769" s="30"/>
      <c r="K3769" s="30"/>
      <c r="L3769" s="30"/>
      <c r="M3769" s="32"/>
      <c r="N3769" s="33"/>
      <c r="O3769" s="64"/>
      <c r="R3769" s="40"/>
      <c r="S3769" s="40"/>
      <c r="T3769" s="40"/>
      <c r="U3769" s="40"/>
      <c r="V3769" s="40"/>
      <c r="W3769" s="40"/>
    </row>
    <row r="3770">
      <c r="F3770" s="30"/>
      <c r="G3770" s="30"/>
      <c r="H3770" s="30"/>
      <c r="I3770" s="30"/>
      <c r="J3770" s="30"/>
      <c r="K3770" s="30"/>
      <c r="L3770" s="30"/>
      <c r="M3770" s="32"/>
      <c r="N3770" s="33"/>
      <c r="O3770" s="33"/>
      <c r="R3770" s="40"/>
      <c r="S3770" s="40"/>
      <c r="T3770" s="40"/>
      <c r="U3770" s="40"/>
      <c r="V3770" s="40"/>
      <c r="W3770" s="40"/>
    </row>
    <row r="3771">
      <c r="F3771" s="30"/>
      <c r="G3771" s="30"/>
      <c r="H3771" s="30"/>
      <c r="I3771" s="30"/>
      <c r="J3771" s="30"/>
      <c r="K3771" s="30"/>
      <c r="L3771" s="30"/>
      <c r="M3771" s="32"/>
      <c r="N3771" s="33"/>
      <c r="O3771" s="33"/>
      <c r="R3771" s="40"/>
      <c r="S3771" s="40"/>
      <c r="T3771" s="40"/>
      <c r="U3771" s="40"/>
      <c r="V3771" s="40"/>
      <c r="W3771" s="40"/>
    </row>
    <row r="3772">
      <c r="F3772" s="30"/>
      <c r="G3772" s="30"/>
      <c r="H3772" s="30"/>
      <c r="I3772" s="30"/>
      <c r="J3772" s="30"/>
      <c r="K3772" s="30"/>
      <c r="L3772" s="30"/>
      <c r="M3772" s="32"/>
      <c r="N3772" s="33"/>
      <c r="O3772" s="33"/>
      <c r="R3772" s="40"/>
      <c r="S3772" s="40"/>
      <c r="T3772" s="40"/>
      <c r="U3772" s="40"/>
      <c r="V3772" s="40"/>
      <c r="W3772" s="40"/>
    </row>
    <row r="3773">
      <c r="F3773" s="30"/>
      <c r="G3773" s="30"/>
      <c r="H3773" s="30"/>
      <c r="I3773" s="30"/>
      <c r="J3773" s="30"/>
      <c r="K3773" s="30"/>
      <c r="L3773" s="30"/>
      <c r="M3773" s="32"/>
      <c r="N3773" s="33"/>
      <c r="O3773" s="33"/>
      <c r="R3773" s="40"/>
      <c r="S3773" s="40"/>
      <c r="T3773" s="40"/>
      <c r="U3773" s="40"/>
      <c r="V3773" s="40"/>
      <c r="W3773" s="40"/>
    </row>
    <row r="3774">
      <c r="F3774" s="30"/>
      <c r="G3774" s="30"/>
      <c r="H3774" s="30"/>
      <c r="I3774" s="30"/>
      <c r="J3774" s="30"/>
      <c r="K3774" s="30"/>
      <c r="L3774" s="30"/>
      <c r="M3774" s="32"/>
      <c r="N3774" s="33"/>
      <c r="O3774" s="33"/>
      <c r="R3774" s="40"/>
      <c r="S3774" s="40"/>
      <c r="T3774" s="40"/>
      <c r="U3774" s="40"/>
      <c r="V3774" s="40"/>
      <c r="W3774" s="40"/>
    </row>
    <row r="3775">
      <c r="F3775" s="30"/>
      <c r="G3775" s="30"/>
      <c r="H3775" s="30"/>
      <c r="I3775" s="30"/>
      <c r="J3775" s="30"/>
      <c r="K3775" s="30"/>
      <c r="L3775" s="30"/>
      <c r="M3775" s="32"/>
      <c r="N3775" s="33"/>
      <c r="O3775" s="33"/>
      <c r="R3775" s="40"/>
      <c r="S3775" s="40"/>
      <c r="T3775" s="40"/>
      <c r="U3775" s="40"/>
      <c r="V3775" s="40"/>
      <c r="W3775" s="40"/>
    </row>
    <row r="3776">
      <c r="F3776" s="30"/>
      <c r="G3776" s="30"/>
      <c r="H3776" s="30"/>
      <c r="I3776" s="30"/>
      <c r="J3776" s="30"/>
      <c r="K3776" s="30"/>
      <c r="L3776" s="30"/>
      <c r="M3776" s="32"/>
      <c r="N3776" s="33"/>
      <c r="O3776" s="33"/>
      <c r="R3776" s="40"/>
      <c r="S3776" s="40"/>
      <c r="T3776" s="40"/>
      <c r="U3776" s="40"/>
      <c r="V3776" s="40"/>
      <c r="W3776" s="40"/>
    </row>
    <row r="3777">
      <c r="F3777" s="30"/>
      <c r="G3777" s="30"/>
      <c r="H3777" s="30"/>
      <c r="I3777" s="30"/>
      <c r="J3777" s="30"/>
      <c r="K3777" s="30"/>
      <c r="L3777" s="30"/>
      <c r="M3777" s="32"/>
      <c r="N3777" s="33"/>
      <c r="O3777" s="33"/>
      <c r="R3777" s="40"/>
      <c r="S3777" s="40"/>
      <c r="T3777" s="40"/>
      <c r="U3777" s="40"/>
      <c r="V3777" s="40"/>
      <c r="W3777" s="40"/>
    </row>
    <row r="3778">
      <c r="F3778" s="30"/>
      <c r="G3778" s="30"/>
      <c r="H3778" s="30"/>
      <c r="I3778" s="30"/>
      <c r="J3778" s="30"/>
      <c r="K3778" s="30"/>
      <c r="L3778" s="30"/>
      <c r="M3778" s="32"/>
      <c r="N3778" s="33"/>
      <c r="O3778" s="64"/>
      <c r="R3778" s="40"/>
      <c r="S3778" s="40"/>
      <c r="T3778" s="40"/>
      <c r="U3778" s="40"/>
      <c r="V3778" s="40"/>
      <c r="W3778" s="40"/>
    </row>
    <row r="3779">
      <c r="F3779" s="30"/>
      <c r="G3779" s="30"/>
      <c r="H3779" s="30"/>
      <c r="I3779" s="30"/>
      <c r="J3779" s="30"/>
      <c r="K3779" s="30"/>
      <c r="L3779" s="30"/>
      <c r="M3779" s="32"/>
      <c r="N3779" s="33"/>
      <c r="O3779" s="33"/>
      <c r="R3779" s="40"/>
      <c r="S3779" s="40"/>
      <c r="T3779" s="40"/>
      <c r="U3779" s="40"/>
      <c r="V3779" s="40"/>
      <c r="W3779" s="40"/>
    </row>
    <row r="3780">
      <c r="F3780" s="30"/>
      <c r="G3780" s="30"/>
      <c r="H3780" s="30"/>
      <c r="I3780" s="30"/>
      <c r="J3780" s="30"/>
      <c r="K3780" s="30"/>
      <c r="L3780" s="30"/>
      <c r="M3780" s="32"/>
      <c r="N3780" s="33"/>
      <c r="O3780" s="33"/>
      <c r="R3780" s="40"/>
      <c r="S3780" s="40"/>
      <c r="T3780" s="40"/>
      <c r="U3780" s="40"/>
      <c r="V3780" s="40"/>
      <c r="W3780" s="40"/>
    </row>
    <row r="3781">
      <c r="F3781" s="30"/>
      <c r="G3781" s="30"/>
      <c r="H3781" s="30"/>
      <c r="I3781" s="30"/>
      <c r="J3781" s="30"/>
      <c r="K3781" s="30"/>
      <c r="L3781" s="30"/>
      <c r="M3781" s="32"/>
      <c r="N3781" s="33"/>
      <c r="O3781" s="58"/>
      <c r="R3781" s="40"/>
      <c r="S3781" s="40"/>
      <c r="T3781" s="40"/>
      <c r="U3781" s="40"/>
      <c r="V3781" s="40"/>
      <c r="W3781" s="40"/>
    </row>
    <row r="3782">
      <c r="F3782" s="30"/>
      <c r="G3782" s="30"/>
      <c r="H3782" s="30"/>
      <c r="I3782" s="30"/>
      <c r="J3782" s="30"/>
      <c r="K3782" s="30"/>
      <c r="L3782" s="30"/>
      <c r="M3782" s="32"/>
      <c r="N3782" s="33"/>
      <c r="O3782" s="33"/>
      <c r="R3782" s="40"/>
      <c r="S3782" s="40"/>
      <c r="T3782" s="40"/>
      <c r="U3782" s="40"/>
      <c r="V3782" s="40"/>
      <c r="W3782" s="40"/>
    </row>
    <row r="3783">
      <c r="F3783" s="30"/>
      <c r="G3783" s="30"/>
      <c r="H3783" s="30"/>
      <c r="I3783" s="30"/>
      <c r="J3783" s="30"/>
      <c r="K3783" s="30"/>
      <c r="L3783" s="30"/>
      <c r="M3783" s="32"/>
      <c r="N3783" s="33"/>
      <c r="O3783" s="33"/>
      <c r="R3783" s="40"/>
      <c r="S3783" s="40"/>
      <c r="T3783" s="40"/>
      <c r="U3783" s="40"/>
      <c r="V3783" s="40"/>
      <c r="W3783" s="40"/>
    </row>
    <row r="3784">
      <c r="F3784" s="30"/>
      <c r="G3784" s="30"/>
      <c r="H3784" s="30"/>
      <c r="I3784" s="30"/>
      <c r="J3784" s="30"/>
      <c r="K3784" s="30"/>
      <c r="L3784" s="30"/>
      <c r="M3784" s="32"/>
      <c r="N3784" s="33"/>
      <c r="O3784" s="33"/>
      <c r="R3784" s="40"/>
      <c r="S3784" s="40"/>
      <c r="T3784" s="40"/>
      <c r="U3784" s="40"/>
      <c r="V3784" s="40"/>
      <c r="W3784" s="40"/>
    </row>
    <row r="3785">
      <c r="F3785" s="30"/>
      <c r="G3785" s="30"/>
      <c r="H3785" s="30"/>
      <c r="I3785" s="30"/>
      <c r="J3785" s="30"/>
      <c r="K3785" s="30"/>
      <c r="L3785" s="30"/>
      <c r="M3785" s="32"/>
      <c r="N3785" s="33"/>
      <c r="O3785" s="33"/>
      <c r="R3785" s="40"/>
      <c r="S3785" s="40"/>
      <c r="T3785" s="40"/>
      <c r="U3785" s="40"/>
      <c r="V3785" s="40"/>
      <c r="W3785" s="40"/>
    </row>
    <row r="3786">
      <c r="F3786" s="30"/>
      <c r="G3786" s="30"/>
      <c r="H3786" s="30"/>
      <c r="I3786" s="30"/>
      <c r="J3786" s="30"/>
      <c r="K3786" s="30"/>
      <c r="L3786" s="30"/>
      <c r="M3786" s="32"/>
      <c r="N3786" s="33"/>
      <c r="O3786" s="33"/>
      <c r="R3786" s="40"/>
      <c r="S3786" s="40"/>
      <c r="T3786" s="40"/>
      <c r="U3786" s="40"/>
      <c r="V3786" s="40"/>
      <c r="W3786" s="40"/>
    </row>
    <row r="3787">
      <c r="F3787" s="30"/>
      <c r="G3787" s="30"/>
      <c r="H3787" s="30"/>
      <c r="I3787" s="30"/>
      <c r="J3787" s="30"/>
      <c r="K3787" s="30"/>
      <c r="L3787" s="30"/>
      <c r="M3787" s="32"/>
      <c r="N3787" s="33"/>
      <c r="O3787" s="33"/>
      <c r="R3787" s="40"/>
      <c r="S3787" s="40"/>
      <c r="T3787" s="40"/>
      <c r="U3787" s="40"/>
      <c r="V3787" s="40"/>
      <c r="W3787" s="40"/>
    </row>
    <row r="3788">
      <c r="F3788" s="30"/>
      <c r="G3788" s="30"/>
      <c r="H3788" s="30"/>
      <c r="I3788" s="30"/>
      <c r="J3788" s="30"/>
      <c r="K3788" s="30"/>
      <c r="L3788" s="30"/>
      <c r="M3788" s="32"/>
      <c r="N3788" s="33"/>
      <c r="O3788" s="33"/>
      <c r="R3788" s="40"/>
      <c r="S3788" s="40"/>
      <c r="T3788" s="40"/>
      <c r="U3788" s="40"/>
      <c r="V3788" s="40"/>
      <c r="W3788" s="40"/>
    </row>
    <row r="3789">
      <c r="F3789" s="30"/>
      <c r="G3789" s="30"/>
      <c r="H3789" s="30"/>
      <c r="I3789" s="30"/>
      <c r="J3789" s="30"/>
      <c r="K3789" s="30"/>
      <c r="L3789" s="30"/>
      <c r="M3789" s="32"/>
      <c r="N3789" s="33"/>
      <c r="O3789" s="33"/>
      <c r="R3789" s="40"/>
      <c r="S3789" s="40"/>
      <c r="T3789" s="40"/>
      <c r="U3789" s="40"/>
      <c r="V3789" s="40"/>
      <c r="W3789" s="40"/>
    </row>
    <row r="3790">
      <c r="F3790" s="30"/>
      <c r="G3790" s="30"/>
      <c r="H3790" s="30"/>
      <c r="I3790" s="30"/>
      <c r="J3790" s="30"/>
      <c r="K3790" s="30"/>
      <c r="L3790" s="30"/>
      <c r="M3790" s="32"/>
      <c r="N3790" s="33"/>
      <c r="O3790" s="33"/>
      <c r="R3790" s="40"/>
      <c r="S3790" s="40"/>
      <c r="T3790" s="40"/>
      <c r="U3790" s="40"/>
      <c r="V3790" s="40"/>
      <c r="W3790" s="40"/>
    </row>
    <row r="3791">
      <c r="F3791" s="30"/>
      <c r="G3791" s="30"/>
      <c r="H3791" s="30"/>
      <c r="I3791" s="30"/>
      <c r="J3791" s="30"/>
      <c r="K3791" s="30"/>
      <c r="L3791" s="30"/>
      <c r="M3791" s="32"/>
      <c r="N3791" s="33"/>
      <c r="O3791" s="33"/>
      <c r="R3791" s="40"/>
      <c r="S3791" s="40"/>
      <c r="T3791" s="40"/>
      <c r="U3791" s="40"/>
      <c r="V3791" s="40"/>
      <c r="W3791" s="40"/>
    </row>
    <row r="3792">
      <c r="F3792" s="30"/>
      <c r="G3792" s="30"/>
      <c r="H3792" s="30"/>
      <c r="I3792" s="30"/>
      <c r="J3792" s="30"/>
      <c r="K3792" s="30"/>
      <c r="L3792" s="30"/>
      <c r="M3792" s="32"/>
      <c r="N3792" s="33"/>
      <c r="O3792" s="33"/>
      <c r="R3792" s="40"/>
      <c r="S3792" s="40"/>
      <c r="T3792" s="40"/>
      <c r="U3792" s="40"/>
      <c r="V3792" s="40"/>
      <c r="W3792" s="40"/>
    </row>
    <row r="3793">
      <c r="F3793" s="30"/>
      <c r="G3793" s="30"/>
      <c r="H3793" s="30"/>
      <c r="I3793" s="30"/>
      <c r="J3793" s="30"/>
      <c r="K3793" s="30"/>
      <c r="L3793" s="30"/>
      <c r="M3793" s="32"/>
      <c r="N3793" s="33"/>
      <c r="O3793" s="64"/>
      <c r="R3793" s="40"/>
      <c r="S3793" s="40"/>
      <c r="T3793" s="40"/>
      <c r="U3793" s="40"/>
      <c r="V3793" s="40"/>
      <c r="W3793" s="40"/>
    </row>
    <row r="3794">
      <c r="F3794" s="30"/>
      <c r="G3794" s="30"/>
      <c r="H3794" s="30"/>
      <c r="I3794" s="30"/>
      <c r="J3794" s="30"/>
      <c r="K3794" s="30"/>
      <c r="L3794" s="30"/>
      <c r="M3794" s="32"/>
      <c r="N3794" s="33"/>
      <c r="O3794" s="33"/>
      <c r="R3794" s="40"/>
      <c r="S3794" s="40"/>
      <c r="T3794" s="40"/>
      <c r="U3794" s="40"/>
      <c r="V3794" s="40"/>
      <c r="W3794" s="40"/>
    </row>
    <row r="3795">
      <c r="F3795" s="30"/>
      <c r="G3795" s="30"/>
      <c r="H3795" s="30"/>
      <c r="I3795" s="30"/>
      <c r="J3795" s="30"/>
      <c r="K3795" s="30"/>
      <c r="L3795" s="30"/>
      <c r="M3795" s="32"/>
      <c r="N3795" s="33"/>
      <c r="O3795" s="33"/>
      <c r="R3795" s="40"/>
      <c r="S3795" s="40"/>
      <c r="T3795" s="40"/>
      <c r="U3795" s="40"/>
      <c r="V3795" s="40"/>
      <c r="W3795" s="40"/>
    </row>
    <row r="3796">
      <c r="F3796" s="30"/>
      <c r="G3796" s="30"/>
      <c r="H3796" s="30"/>
      <c r="I3796" s="30"/>
      <c r="J3796" s="30"/>
      <c r="K3796" s="30"/>
      <c r="L3796" s="30"/>
      <c r="M3796" s="32"/>
      <c r="N3796" s="33"/>
      <c r="O3796" s="33"/>
      <c r="R3796" s="40"/>
      <c r="S3796" s="40"/>
      <c r="T3796" s="40"/>
      <c r="U3796" s="40"/>
      <c r="V3796" s="40"/>
      <c r="W3796" s="40"/>
    </row>
    <row r="3797">
      <c r="F3797" s="30"/>
      <c r="G3797" s="30"/>
      <c r="H3797" s="30"/>
      <c r="I3797" s="30"/>
      <c r="J3797" s="30"/>
      <c r="K3797" s="30"/>
      <c r="L3797" s="30"/>
      <c r="M3797" s="32"/>
      <c r="N3797" s="33"/>
      <c r="O3797" s="33"/>
      <c r="R3797" s="40"/>
      <c r="S3797" s="40"/>
      <c r="T3797" s="40"/>
      <c r="U3797" s="40"/>
      <c r="V3797" s="40"/>
      <c r="W3797" s="40"/>
    </row>
    <row r="3798">
      <c r="F3798" s="30"/>
      <c r="G3798" s="30"/>
      <c r="H3798" s="30"/>
      <c r="I3798" s="30"/>
      <c r="J3798" s="30"/>
      <c r="K3798" s="30"/>
      <c r="L3798" s="30"/>
      <c r="M3798" s="32"/>
      <c r="N3798" s="33"/>
      <c r="O3798" s="33"/>
      <c r="R3798" s="40"/>
      <c r="S3798" s="40"/>
      <c r="T3798" s="40"/>
      <c r="U3798" s="40"/>
      <c r="V3798" s="40"/>
      <c r="W3798" s="40"/>
    </row>
    <row r="3799">
      <c r="F3799" s="30"/>
      <c r="G3799" s="30"/>
      <c r="H3799" s="30"/>
      <c r="I3799" s="30"/>
      <c r="J3799" s="30"/>
      <c r="K3799" s="30"/>
      <c r="L3799" s="30"/>
      <c r="M3799" s="32"/>
      <c r="N3799" s="33"/>
      <c r="O3799" s="33"/>
      <c r="R3799" s="40"/>
      <c r="S3799" s="40"/>
      <c r="T3799" s="40"/>
      <c r="U3799" s="40"/>
      <c r="V3799" s="40"/>
      <c r="W3799" s="40"/>
    </row>
    <row r="3800">
      <c r="F3800" s="30"/>
      <c r="G3800" s="30"/>
      <c r="H3800" s="30"/>
      <c r="I3800" s="30"/>
      <c r="J3800" s="30"/>
      <c r="K3800" s="30"/>
      <c r="L3800" s="30"/>
      <c r="M3800" s="32"/>
      <c r="N3800" s="33"/>
      <c r="O3800" s="33"/>
      <c r="R3800" s="40"/>
      <c r="S3800" s="40"/>
      <c r="T3800" s="40"/>
      <c r="U3800" s="40"/>
      <c r="V3800" s="40"/>
      <c r="W3800" s="40"/>
    </row>
    <row r="3801">
      <c r="F3801" s="30"/>
      <c r="G3801" s="30"/>
      <c r="H3801" s="30"/>
      <c r="I3801" s="30"/>
      <c r="J3801" s="30"/>
      <c r="K3801" s="30"/>
      <c r="L3801" s="30"/>
      <c r="M3801" s="32"/>
      <c r="N3801" s="33"/>
      <c r="O3801" s="33"/>
      <c r="R3801" s="40"/>
      <c r="S3801" s="40"/>
      <c r="T3801" s="40"/>
      <c r="U3801" s="40"/>
      <c r="V3801" s="40"/>
      <c r="W3801" s="40"/>
    </row>
    <row r="3802">
      <c r="F3802" s="30"/>
      <c r="G3802" s="30"/>
      <c r="H3802" s="30"/>
      <c r="I3802" s="30"/>
      <c r="J3802" s="30"/>
      <c r="K3802" s="30"/>
      <c r="L3802" s="30"/>
      <c r="M3802" s="32"/>
      <c r="N3802" s="33"/>
      <c r="O3802" s="33"/>
      <c r="R3802" s="40"/>
      <c r="S3802" s="40"/>
      <c r="T3802" s="40"/>
      <c r="U3802" s="40"/>
      <c r="V3802" s="40"/>
      <c r="W3802" s="40"/>
    </row>
    <row r="3803">
      <c r="F3803" s="30"/>
      <c r="G3803" s="30"/>
      <c r="H3803" s="30"/>
      <c r="I3803" s="30"/>
      <c r="J3803" s="30"/>
      <c r="K3803" s="30"/>
      <c r="L3803" s="30"/>
      <c r="M3803" s="32"/>
      <c r="N3803" s="33"/>
      <c r="O3803" s="64"/>
      <c r="R3803" s="40"/>
      <c r="S3803" s="40"/>
      <c r="T3803" s="40"/>
      <c r="U3803" s="40"/>
      <c r="V3803" s="40"/>
      <c r="W3803" s="40"/>
    </row>
    <row r="3804">
      <c r="F3804" s="30"/>
      <c r="G3804" s="30"/>
      <c r="H3804" s="30"/>
      <c r="I3804" s="30"/>
      <c r="J3804" s="30"/>
      <c r="K3804" s="30"/>
      <c r="L3804" s="30"/>
      <c r="M3804" s="32"/>
      <c r="N3804" s="33"/>
      <c r="O3804" s="33"/>
      <c r="R3804" s="40"/>
      <c r="S3804" s="40"/>
      <c r="T3804" s="40"/>
      <c r="U3804" s="40"/>
      <c r="V3804" s="40"/>
      <c r="W3804" s="40"/>
    </row>
    <row r="3805">
      <c r="F3805" s="30"/>
      <c r="G3805" s="30"/>
      <c r="H3805" s="30"/>
      <c r="I3805" s="30"/>
      <c r="J3805" s="30"/>
      <c r="K3805" s="30"/>
      <c r="L3805" s="30"/>
      <c r="M3805" s="32"/>
      <c r="N3805" s="33"/>
      <c r="O3805" s="33"/>
      <c r="R3805" s="40"/>
      <c r="S3805" s="40"/>
      <c r="T3805" s="40"/>
      <c r="U3805" s="40"/>
      <c r="V3805" s="40"/>
      <c r="W3805" s="40"/>
    </row>
    <row r="3806">
      <c r="F3806" s="30"/>
      <c r="G3806" s="30"/>
      <c r="H3806" s="30"/>
      <c r="I3806" s="30"/>
      <c r="J3806" s="30"/>
      <c r="K3806" s="30"/>
      <c r="L3806" s="30"/>
      <c r="M3806" s="32"/>
      <c r="N3806" s="33"/>
      <c r="O3806" s="33"/>
      <c r="R3806" s="40"/>
      <c r="S3806" s="40"/>
      <c r="T3806" s="40"/>
      <c r="U3806" s="40"/>
      <c r="V3806" s="40"/>
      <c r="W3806" s="40"/>
    </row>
    <row r="3807">
      <c r="F3807" s="30"/>
      <c r="G3807" s="30"/>
      <c r="H3807" s="30"/>
      <c r="I3807" s="30"/>
      <c r="J3807" s="30"/>
      <c r="K3807" s="30"/>
      <c r="L3807" s="30"/>
      <c r="M3807" s="32"/>
      <c r="N3807" s="33"/>
      <c r="O3807" s="33"/>
      <c r="R3807" s="40"/>
      <c r="S3807" s="40"/>
      <c r="T3807" s="40"/>
      <c r="U3807" s="40"/>
      <c r="V3807" s="40"/>
      <c r="W3807" s="40"/>
    </row>
    <row r="3808">
      <c r="F3808" s="30"/>
      <c r="G3808" s="30"/>
      <c r="H3808" s="30"/>
      <c r="I3808" s="30"/>
      <c r="J3808" s="30"/>
      <c r="K3808" s="30"/>
      <c r="L3808" s="30"/>
      <c r="M3808" s="32"/>
      <c r="N3808" s="33"/>
      <c r="O3808" s="33"/>
      <c r="R3808" s="40"/>
      <c r="S3808" s="40"/>
      <c r="T3808" s="40"/>
      <c r="U3808" s="40"/>
      <c r="V3808" s="40"/>
      <c r="W3808" s="40"/>
    </row>
    <row r="3809">
      <c r="F3809" s="30"/>
      <c r="G3809" s="30"/>
      <c r="H3809" s="30"/>
      <c r="I3809" s="30"/>
      <c r="J3809" s="30"/>
      <c r="K3809" s="30"/>
      <c r="L3809" s="30"/>
      <c r="M3809" s="32"/>
      <c r="N3809" s="33"/>
      <c r="O3809" s="33"/>
      <c r="R3809" s="40"/>
      <c r="S3809" s="40"/>
      <c r="T3809" s="40"/>
      <c r="U3809" s="40"/>
      <c r="V3809" s="40"/>
      <c r="W3809" s="40"/>
    </row>
    <row r="3810">
      <c r="F3810" s="30"/>
      <c r="G3810" s="30"/>
      <c r="H3810" s="30"/>
      <c r="I3810" s="30"/>
      <c r="J3810" s="30"/>
      <c r="K3810" s="30"/>
      <c r="L3810" s="30"/>
      <c r="M3810" s="32"/>
      <c r="N3810" s="33"/>
      <c r="O3810" s="33"/>
      <c r="R3810" s="40"/>
      <c r="S3810" s="40"/>
      <c r="T3810" s="40"/>
      <c r="U3810" s="40"/>
      <c r="V3810" s="40"/>
      <c r="W3810" s="40"/>
    </row>
    <row r="3811">
      <c r="F3811" s="30"/>
      <c r="G3811" s="30"/>
      <c r="H3811" s="30"/>
      <c r="I3811" s="30"/>
      <c r="J3811" s="30"/>
      <c r="K3811" s="30"/>
      <c r="L3811" s="30"/>
      <c r="M3811" s="32"/>
      <c r="N3811" s="33"/>
      <c r="O3811" s="33"/>
      <c r="R3811" s="40"/>
      <c r="S3811" s="40"/>
      <c r="T3811" s="40"/>
      <c r="U3811" s="40"/>
      <c r="V3811" s="40"/>
      <c r="W3811" s="40"/>
    </row>
    <row r="3812">
      <c r="F3812" s="30"/>
      <c r="G3812" s="30"/>
      <c r="H3812" s="30"/>
      <c r="I3812" s="30"/>
      <c r="J3812" s="30"/>
      <c r="K3812" s="30"/>
      <c r="L3812" s="30"/>
      <c r="M3812" s="32"/>
      <c r="N3812" s="33"/>
      <c r="O3812" s="64"/>
      <c r="R3812" s="40"/>
      <c r="S3812" s="40"/>
      <c r="T3812" s="40"/>
      <c r="U3812" s="40"/>
      <c r="V3812" s="40"/>
      <c r="W3812" s="40"/>
    </row>
    <row r="3813">
      <c r="F3813" s="30"/>
      <c r="G3813" s="30"/>
      <c r="H3813" s="30"/>
      <c r="I3813" s="30"/>
      <c r="J3813" s="30"/>
      <c r="K3813" s="30"/>
      <c r="L3813" s="30"/>
      <c r="M3813" s="32"/>
      <c r="N3813" s="33"/>
      <c r="O3813" s="33"/>
      <c r="R3813" s="40"/>
      <c r="S3813" s="40"/>
      <c r="T3813" s="40"/>
      <c r="U3813" s="40"/>
      <c r="V3813" s="40"/>
      <c r="W3813" s="40"/>
    </row>
    <row r="3814">
      <c r="F3814" s="30"/>
      <c r="G3814" s="30"/>
      <c r="H3814" s="30"/>
      <c r="I3814" s="30"/>
      <c r="J3814" s="30"/>
      <c r="K3814" s="30"/>
      <c r="L3814" s="30"/>
      <c r="M3814" s="32"/>
      <c r="N3814" s="33"/>
      <c r="O3814" s="33"/>
      <c r="R3814" s="40"/>
      <c r="S3814" s="40"/>
      <c r="T3814" s="40"/>
      <c r="U3814" s="40"/>
      <c r="V3814" s="40"/>
      <c r="W3814" s="40"/>
    </row>
    <row r="3815">
      <c r="F3815" s="30"/>
      <c r="G3815" s="30"/>
      <c r="H3815" s="30"/>
      <c r="I3815" s="30"/>
      <c r="J3815" s="30"/>
      <c r="K3815" s="30"/>
      <c r="L3815" s="30"/>
      <c r="M3815" s="32"/>
      <c r="N3815" s="33"/>
      <c r="O3815" s="33"/>
      <c r="R3815" s="40"/>
      <c r="S3815" s="40"/>
      <c r="T3815" s="40"/>
      <c r="U3815" s="40"/>
      <c r="V3815" s="40"/>
      <c r="W3815" s="40"/>
    </row>
    <row r="3816">
      <c r="F3816" s="30"/>
      <c r="G3816" s="30"/>
      <c r="H3816" s="30"/>
      <c r="I3816" s="30"/>
      <c r="J3816" s="30"/>
      <c r="K3816" s="30"/>
      <c r="L3816" s="30"/>
      <c r="M3816" s="32"/>
      <c r="N3816" s="33"/>
      <c r="O3816" s="33"/>
      <c r="R3816" s="40"/>
      <c r="S3816" s="40"/>
      <c r="T3816" s="40"/>
      <c r="U3816" s="40"/>
      <c r="V3816" s="40"/>
      <c r="W3816" s="40"/>
    </row>
    <row r="3817">
      <c r="F3817" s="30"/>
      <c r="G3817" s="30"/>
      <c r="H3817" s="30"/>
      <c r="I3817" s="30"/>
      <c r="J3817" s="30"/>
      <c r="K3817" s="30"/>
      <c r="L3817" s="30"/>
      <c r="M3817" s="32"/>
      <c r="N3817" s="33"/>
      <c r="O3817" s="33"/>
      <c r="R3817" s="40"/>
      <c r="S3817" s="40"/>
      <c r="T3817" s="40"/>
      <c r="U3817" s="40"/>
      <c r="V3817" s="40"/>
      <c r="W3817" s="40"/>
    </row>
    <row r="3818">
      <c r="F3818" s="30"/>
      <c r="G3818" s="30"/>
      <c r="H3818" s="30"/>
      <c r="I3818" s="30"/>
      <c r="J3818" s="30"/>
      <c r="K3818" s="30"/>
      <c r="L3818" s="30"/>
      <c r="M3818" s="32"/>
      <c r="N3818" s="33"/>
      <c r="O3818" s="33"/>
      <c r="R3818" s="40"/>
      <c r="S3818" s="40"/>
      <c r="T3818" s="40"/>
      <c r="U3818" s="40"/>
      <c r="V3818" s="40"/>
      <c r="W3818" s="40"/>
    </row>
    <row r="3819">
      <c r="F3819" s="30"/>
      <c r="G3819" s="30"/>
      <c r="H3819" s="30"/>
      <c r="I3819" s="30"/>
      <c r="J3819" s="30"/>
      <c r="K3819" s="30"/>
      <c r="L3819" s="30"/>
      <c r="M3819" s="32"/>
      <c r="N3819" s="33"/>
      <c r="O3819" s="33"/>
      <c r="R3819" s="40"/>
      <c r="S3819" s="40"/>
      <c r="T3819" s="40"/>
      <c r="U3819" s="40"/>
      <c r="V3819" s="40"/>
      <c r="W3819" s="40"/>
    </row>
    <row r="3820">
      <c r="F3820" s="30"/>
      <c r="G3820" s="30"/>
      <c r="H3820" s="30"/>
      <c r="I3820" s="30"/>
      <c r="J3820" s="30"/>
      <c r="K3820" s="30"/>
      <c r="L3820" s="30"/>
      <c r="M3820" s="32"/>
      <c r="N3820" s="33"/>
      <c r="O3820" s="33"/>
      <c r="R3820" s="40"/>
      <c r="S3820" s="40"/>
      <c r="T3820" s="40"/>
      <c r="U3820" s="40"/>
      <c r="V3820" s="40"/>
      <c r="W3820" s="40"/>
    </row>
    <row r="3821">
      <c r="F3821" s="30"/>
      <c r="G3821" s="30"/>
      <c r="H3821" s="30"/>
      <c r="I3821" s="30"/>
      <c r="J3821" s="30"/>
      <c r="K3821" s="30"/>
      <c r="L3821" s="30"/>
      <c r="M3821" s="32"/>
      <c r="N3821" s="33"/>
      <c r="O3821" s="33"/>
      <c r="R3821" s="40"/>
      <c r="S3821" s="40"/>
      <c r="T3821" s="40"/>
      <c r="U3821" s="40"/>
      <c r="V3821" s="40"/>
      <c r="W3821" s="40"/>
    </row>
    <row r="3822">
      <c r="F3822" s="30"/>
      <c r="G3822" s="30"/>
      <c r="H3822" s="30"/>
      <c r="I3822" s="30"/>
      <c r="J3822" s="30"/>
      <c r="K3822" s="30"/>
      <c r="L3822" s="30"/>
      <c r="M3822" s="32"/>
      <c r="N3822" s="33"/>
      <c r="O3822" s="33"/>
      <c r="R3822" s="40"/>
      <c r="S3822" s="40"/>
      <c r="T3822" s="40"/>
      <c r="U3822" s="40"/>
      <c r="V3822" s="40"/>
      <c r="W3822" s="40"/>
    </row>
    <row r="3823">
      <c r="F3823" s="30"/>
      <c r="G3823" s="30"/>
      <c r="H3823" s="30"/>
      <c r="I3823" s="30"/>
      <c r="J3823" s="30"/>
      <c r="K3823" s="30"/>
      <c r="L3823" s="30"/>
      <c r="M3823" s="32"/>
      <c r="N3823" s="33"/>
      <c r="O3823" s="33"/>
      <c r="R3823" s="40"/>
      <c r="S3823" s="40"/>
      <c r="T3823" s="40"/>
      <c r="U3823" s="40"/>
      <c r="V3823" s="40"/>
      <c r="W3823" s="40"/>
    </row>
    <row r="3824">
      <c r="F3824" s="30"/>
      <c r="G3824" s="30"/>
      <c r="H3824" s="30"/>
      <c r="I3824" s="30"/>
      <c r="J3824" s="30"/>
      <c r="K3824" s="30"/>
      <c r="L3824" s="30"/>
      <c r="M3824" s="32"/>
      <c r="N3824" s="33"/>
      <c r="O3824" s="33"/>
      <c r="R3824" s="40"/>
      <c r="S3824" s="40"/>
      <c r="T3824" s="40"/>
      <c r="U3824" s="40"/>
      <c r="V3824" s="40"/>
      <c r="W3824" s="40"/>
    </row>
    <row r="3825">
      <c r="F3825" s="30"/>
      <c r="G3825" s="30"/>
      <c r="H3825" s="30"/>
      <c r="I3825" s="30"/>
      <c r="J3825" s="30"/>
      <c r="K3825" s="30"/>
      <c r="L3825" s="30"/>
      <c r="M3825" s="32"/>
      <c r="N3825" s="33"/>
      <c r="O3825" s="33"/>
      <c r="R3825" s="40"/>
      <c r="S3825" s="40"/>
      <c r="T3825" s="40"/>
      <c r="U3825" s="40"/>
      <c r="V3825" s="40"/>
      <c r="W3825" s="40"/>
    </row>
    <row r="3826">
      <c r="F3826" s="30"/>
      <c r="G3826" s="30"/>
      <c r="H3826" s="30"/>
      <c r="I3826" s="30"/>
      <c r="J3826" s="30"/>
      <c r="K3826" s="30"/>
      <c r="L3826" s="30"/>
      <c r="M3826" s="32"/>
      <c r="N3826" s="33"/>
      <c r="O3826" s="64"/>
      <c r="R3826" s="40"/>
      <c r="S3826" s="40"/>
      <c r="T3826" s="40"/>
      <c r="U3826" s="40"/>
      <c r="V3826" s="40"/>
      <c r="W3826" s="40"/>
    </row>
    <row r="3827">
      <c r="F3827" s="30"/>
      <c r="G3827" s="30"/>
      <c r="H3827" s="30"/>
      <c r="I3827" s="30"/>
      <c r="J3827" s="30"/>
      <c r="K3827" s="30"/>
      <c r="L3827" s="30"/>
      <c r="M3827" s="32"/>
      <c r="N3827" s="33"/>
      <c r="O3827" s="33"/>
      <c r="R3827" s="40"/>
      <c r="S3827" s="40"/>
      <c r="T3827" s="40"/>
      <c r="U3827" s="40"/>
      <c r="V3827" s="40"/>
      <c r="W3827" s="40"/>
    </row>
    <row r="3828">
      <c r="F3828" s="30"/>
      <c r="G3828" s="30"/>
      <c r="H3828" s="30"/>
      <c r="I3828" s="30"/>
      <c r="J3828" s="30"/>
      <c r="K3828" s="30"/>
      <c r="L3828" s="30"/>
      <c r="M3828" s="32"/>
      <c r="N3828" s="33"/>
      <c r="O3828" s="64"/>
      <c r="R3828" s="40"/>
      <c r="S3828" s="40"/>
      <c r="T3828" s="40"/>
      <c r="U3828" s="40"/>
      <c r="V3828" s="40"/>
      <c r="W3828" s="40"/>
    </row>
    <row r="3829">
      <c r="F3829" s="30"/>
      <c r="G3829" s="30"/>
      <c r="H3829" s="30"/>
      <c r="I3829" s="30"/>
      <c r="J3829" s="30"/>
      <c r="K3829" s="30"/>
      <c r="L3829" s="30"/>
      <c r="M3829" s="32"/>
      <c r="N3829" s="33"/>
      <c r="O3829" s="33"/>
      <c r="R3829" s="40"/>
      <c r="S3829" s="40"/>
      <c r="T3829" s="40"/>
      <c r="U3829" s="40"/>
      <c r="V3829" s="40"/>
      <c r="W3829" s="40"/>
    </row>
    <row r="3830">
      <c r="F3830" s="30"/>
      <c r="G3830" s="30"/>
      <c r="H3830" s="30"/>
      <c r="I3830" s="30"/>
      <c r="J3830" s="30"/>
      <c r="K3830" s="30"/>
      <c r="L3830" s="30"/>
      <c r="M3830" s="32"/>
      <c r="N3830" s="33"/>
      <c r="O3830" s="33"/>
      <c r="R3830" s="40"/>
      <c r="S3830" s="40"/>
      <c r="T3830" s="40"/>
      <c r="U3830" s="40"/>
      <c r="V3830" s="40"/>
      <c r="W3830" s="40"/>
    </row>
    <row r="3831">
      <c r="F3831" s="30"/>
      <c r="G3831" s="30"/>
      <c r="H3831" s="30"/>
      <c r="I3831" s="30"/>
      <c r="J3831" s="30"/>
      <c r="K3831" s="30"/>
      <c r="L3831" s="30"/>
      <c r="M3831" s="32"/>
      <c r="N3831" s="33"/>
      <c r="O3831" s="33"/>
      <c r="R3831" s="40"/>
      <c r="S3831" s="40"/>
      <c r="T3831" s="40"/>
      <c r="U3831" s="40"/>
      <c r="V3831" s="40"/>
      <c r="W3831" s="40"/>
    </row>
    <row r="3832">
      <c r="F3832" s="30"/>
      <c r="G3832" s="30"/>
      <c r="H3832" s="30"/>
      <c r="I3832" s="30"/>
      <c r="J3832" s="30"/>
      <c r="K3832" s="30"/>
      <c r="L3832" s="30"/>
      <c r="M3832" s="32"/>
      <c r="N3832" s="33"/>
      <c r="O3832" s="33"/>
      <c r="R3832" s="40"/>
      <c r="S3832" s="40"/>
      <c r="T3832" s="40"/>
      <c r="U3832" s="40"/>
      <c r="V3832" s="40"/>
      <c r="W3832" s="40"/>
    </row>
    <row r="3833">
      <c r="F3833" s="30"/>
      <c r="G3833" s="30"/>
      <c r="H3833" s="30"/>
      <c r="I3833" s="30"/>
      <c r="J3833" s="30"/>
      <c r="K3833" s="30"/>
      <c r="L3833" s="30"/>
      <c r="M3833" s="32"/>
      <c r="N3833" s="33"/>
      <c r="O3833" s="33"/>
      <c r="R3833" s="40"/>
      <c r="S3833" s="40"/>
      <c r="T3833" s="40"/>
      <c r="U3833" s="40"/>
      <c r="V3833" s="40"/>
      <c r="W3833" s="40"/>
    </row>
    <row r="3834">
      <c r="F3834" s="30"/>
      <c r="G3834" s="30"/>
      <c r="H3834" s="30"/>
      <c r="I3834" s="30"/>
      <c r="J3834" s="30"/>
      <c r="K3834" s="30"/>
      <c r="L3834" s="30"/>
      <c r="M3834" s="32"/>
      <c r="N3834" s="33"/>
      <c r="O3834" s="33"/>
      <c r="R3834" s="40"/>
      <c r="S3834" s="40"/>
      <c r="T3834" s="40"/>
      <c r="U3834" s="40"/>
      <c r="V3834" s="40"/>
      <c r="W3834" s="40"/>
    </row>
    <row r="3835">
      <c r="F3835" s="30"/>
      <c r="G3835" s="30"/>
      <c r="H3835" s="30"/>
      <c r="I3835" s="30"/>
      <c r="J3835" s="30"/>
      <c r="K3835" s="30"/>
      <c r="L3835" s="30"/>
      <c r="M3835" s="32"/>
      <c r="N3835" s="33"/>
      <c r="O3835" s="33"/>
      <c r="R3835" s="40"/>
      <c r="S3835" s="40"/>
      <c r="T3835" s="40"/>
      <c r="U3835" s="40"/>
      <c r="V3835" s="40"/>
      <c r="W3835" s="40"/>
    </row>
    <row r="3836">
      <c r="F3836" s="30"/>
      <c r="G3836" s="30"/>
      <c r="H3836" s="30"/>
      <c r="I3836" s="30"/>
      <c r="J3836" s="30"/>
      <c r="K3836" s="30"/>
      <c r="L3836" s="30"/>
      <c r="M3836" s="32"/>
      <c r="N3836" s="33"/>
      <c r="O3836" s="33"/>
      <c r="R3836" s="40"/>
      <c r="S3836" s="40"/>
      <c r="T3836" s="40"/>
      <c r="U3836" s="40"/>
      <c r="V3836" s="40"/>
      <c r="W3836" s="40"/>
    </row>
    <row r="3837">
      <c r="F3837" s="30"/>
      <c r="G3837" s="30"/>
      <c r="H3837" s="30"/>
      <c r="I3837" s="30"/>
      <c r="J3837" s="30"/>
      <c r="K3837" s="30"/>
      <c r="L3837" s="30"/>
      <c r="M3837" s="32"/>
      <c r="N3837" s="33"/>
      <c r="O3837" s="33"/>
      <c r="R3837" s="40"/>
      <c r="S3837" s="40"/>
      <c r="T3837" s="40"/>
      <c r="U3837" s="40"/>
      <c r="V3837" s="40"/>
      <c r="W3837" s="40"/>
    </row>
    <row r="3838">
      <c r="F3838" s="30"/>
      <c r="G3838" s="30"/>
      <c r="H3838" s="30"/>
      <c r="I3838" s="30"/>
      <c r="J3838" s="30"/>
      <c r="K3838" s="30"/>
      <c r="L3838" s="30"/>
      <c r="M3838" s="32"/>
      <c r="N3838" s="33"/>
      <c r="O3838" s="64"/>
      <c r="R3838" s="40"/>
      <c r="S3838" s="40"/>
      <c r="T3838" s="40"/>
      <c r="U3838" s="40"/>
      <c r="V3838" s="40"/>
      <c r="W3838" s="40"/>
    </row>
    <row r="3839">
      <c r="F3839" s="30"/>
      <c r="G3839" s="30"/>
      <c r="H3839" s="30"/>
      <c r="I3839" s="30"/>
      <c r="J3839" s="30"/>
      <c r="K3839" s="30"/>
      <c r="L3839" s="30"/>
      <c r="M3839" s="32"/>
      <c r="N3839" s="33"/>
      <c r="O3839" s="58"/>
      <c r="R3839" s="40"/>
      <c r="S3839" s="40"/>
      <c r="T3839" s="40"/>
      <c r="U3839" s="40"/>
      <c r="V3839" s="40"/>
      <c r="W3839" s="40"/>
    </row>
    <row r="3840">
      <c r="F3840" s="30"/>
      <c r="G3840" s="30"/>
      <c r="H3840" s="30"/>
      <c r="I3840" s="30"/>
      <c r="J3840" s="30"/>
      <c r="K3840" s="30"/>
      <c r="L3840" s="30"/>
      <c r="M3840" s="32"/>
      <c r="N3840" s="33"/>
      <c r="O3840" s="33"/>
      <c r="R3840" s="40"/>
      <c r="S3840" s="40"/>
      <c r="T3840" s="40"/>
      <c r="U3840" s="40"/>
      <c r="V3840" s="40"/>
      <c r="W3840" s="40"/>
    </row>
    <row r="3841">
      <c r="F3841" s="30"/>
      <c r="G3841" s="30"/>
      <c r="H3841" s="30"/>
      <c r="I3841" s="30"/>
      <c r="J3841" s="30"/>
      <c r="K3841" s="30"/>
      <c r="L3841" s="30"/>
      <c r="M3841" s="32"/>
      <c r="N3841" s="33"/>
      <c r="O3841" s="64"/>
      <c r="R3841" s="40"/>
      <c r="S3841" s="40"/>
      <c r="T3841" s="40"/>
      <c r="U3841" s="40"/>
      <c r="V3841" s="40"/>
      <c r="W3841" s="40"/>
    </row>
    <row r="3842">
      <c r="F3842" s="30"/>
      <c r="G3842" s="30"/>
      <c r="H3842" s="30"/>
      <c r="I3842" s="30"/>
      <c r="J3842" s="30"/>
      <c r="K3842" s="30"/>
      <c r="L3842" s="30"/>
      <c r="M3842" s="32"/>
      <c r="N3842" s="33"/>
      <c r="O3842" s="33"/>
      <c r="R3842" s="40"/>
      <c r="S3842" s="40"/>
      <c r="T3842" s="40"/>
      <c r="U3842" s="40"/>
      <c r="V3842" s="40"/>
      <c r="W3842" s="40"/>
    </row>
    <row r="3843">
      <c r="F3843" s="30"/>
      <c r="G3843" s="30"/>
      <c r="H3843" s="30"/>
      <c r="I3843" s="30"/>
      <c r="J3843" s="30"/>
      <c r="K3843" s="30"/>
      <c r="L3843" s="30"/>
      <c r="M3843" s="32"/>
      <c r="N3843" s="33"/>
      <c r="O3843" s="58"/>
      <c r="R3843" s="40"/>
      <c r="S3843" s="40"/>
      <c r="T3843" s="40"/>
      <c r="U3843" s="40"/>
      <c r="V3843" s="40"/>
      <c r="W3843" s="40"/>
    </row>
    <row r="3844">
      <c r="F3844" s="30"/>
      <c r="G3844" s="30"/>
      <c r="H3844" s="30"/>
      <c r="I3844" s="30"/>
      <c r="J3844" s="30"/>
      <c r="K3844" s="30"/>
      <c r="L3844" s="30"/>
      <c r="M3844" s="32"/>
      <c r="N3844" s="33"/>
      <c r="O3844" s="33"/>
      <c r="R3844" s="40"/>
      <c r="S3844" s="40"/>
      <c r="T3844" s="40"/>
      <c r="U3844" s="40"/>
      <c r="V3844" s="40"/>
      <c r="W3844" s="40"/>
    </row>
    <row r="3845">
      <c r="F3845" s="30"/>
      <c r="G3845" s="30"/>
      <c r="H3845" s="30"/>
      <c r="I3845" s="30"/>
      <c r="J3845" s="30"/>
      <c r="K3845" s="30"/>
      <c r="L3845" s="30"/>
      <c r="M3845" s="32"/>
      <c r="N3845" s="33"/>
      <c r="O3845" s="33"/>
      <c r="R3845" s="40"/>
      <c r="S3845" s="40"/>
      <c r="T3845" s="40"/>
      <c r="U3845" s="40"/>
      <c r="V3845" s="40"/>
      <c r="W3845" s="40"/>
    </row>
    <row r="3846">
      <c r="F3846" s="30"/>
      <c r="G3846" s="30"/>
      <c r="H3846" s="30"/>
      <c r="I3846" s="30"/>
      <c r="J3846" s="30"/>
      <c r="K3846" s="30"/>
      <c r="L3846" s="30"/>
      <c r="M3846" s="32"/>
      <c r="N3846" s="33"/>
      <c r="O3846" s="58"/>
      <c r="R3846" s="40"/>
      <c r="S3846" s="40"/>
      <c r="T3846" s="40"/>
      <c r="U3846" s="40"/>
      <c r="V3846" s="40"/>
      <c r="W3846" s="40"/>
    </row>
    <row r="3847">
      <c r="F3847" s="30"/>
      <c r="G3847" s="30"/>
      <c r="H3847" s="30"/>
      <c r="I3847" s="30"/>
      <c r="J3847" s="30"/>
      <c r="K3847" s="30"/>
      <c r="L3847" s="30"/>
      <c r="M3847" s="32"/>
      <c r="N3847" s="33"/>
      <c r="O3847" s="33"/>
      <c r="R3847" s="40"/>
      <c r="S3847" s="40"/>
      <c r="T3847" s="40"/>
      <c r="U3847" s="40"/>
      <c r="V3847" s="40"/>
      <c r="W3847" s="40"/>
    </row>
    <row r="3848">
      <c r="F3848" s="30"/>
      <c r="G3848" s="30"/>
      <c r="H3848" s="30"/>
      <c r="I3848" s="30"/>
      <c r="J3848" s="30"/>
      <c r="K3848" s="30"/>
      <c r="L3848" s="30"/>
      <c r="M3848" s="32"/>
      <c r="N3848" s="33"/>
      <c r="O3848" s="33"/>
      <c r="R3848" s="40"/>
      <c r="S3848" s="40"/>
      <c r="T3848" s="40"/>
      <c r="U3848" s="40"/>
      <c r="V3848" s="40"/>
      <c r="W3848" s="40"/>
    </row>
    <row r="3849">
      <c r="F3849" s="30"/>
      <c r="G3849" s="30"/>
      <c r="H3849" s="30"/>
      <c r="I3849" s="30"/>
      <c r="J3849" s="30"/>
      <c r="K3849" s="30"/>
      <c r="L3849" s="30"/>
      <c r="M3849" s="32"/>
      <c r="N3849" s="33"/>
      <c r="O3849" s="33"/>
      <c r="R3849" s="40"/>
      <c r="S3849" s="40"/>
      <c r="T3849" s="40"/>
      <c r="U3849" s="40"/>
      <c r="V3849" s="40"/>
      <c r="W3849" s="40"/>
    </row>
    <row r="3850">
      <c r="F3850" s="30"/>
      <c r="G3850" s="30"/>
      <c r="H3850" s="30"/>
      <c r="I3850" s="30"/>
      <c r="J3850" s="30"/>
      <c r="K3850" s="30"/>
      <c r="L3850" s="30"/>
      <c r="M3850" s="32"/>
      <c r="N3850" s="33"/>
      <c r="O3850" s="33"/>
      <c r="R3850" s="40"/>
      <c r="S3850" s="40"/>
      <c r="T3850" s="40"/>
      <c r="U3850" s="40"/>
      <c r="V3850" s="40"/>
      <c r="W3850" s="40"/>
    </row>
    <row r="3851">
      <c r="F3851" s="30"/>
      <c r="G3851" s="30"/>
      <c r="H3851" s="30"/>
      <c r="I3851" s="30"/>
      <c r="J3851" s="30"/>
      <c r="K3851" s="30"/>
      <c r="L3851" s="30"/>
      <c r="M3851" s="32"/>
      <c r="N3851" s="33"/>
      <c r="O3851" s="33"/>
      <c r="R3851" s="40"/>
      <c r="S3851" s="40"/>
      <c r="T3851" s="40"/>
      <c r="U3851" s="40"/>
      <c r="V3851" s="40"/>
      <c r="W3851" s="40"/>
    </row>
    <row r="3852">
      <c r="F3852" s="30"/>
      <c r="G3852" s="30"/>
      <c r="H3852" s="30"/>
      <c r="I3852" s="30"/>
      <c r="J3852" s="30"/>
      <c r="K3852" s="30"/>
      <c r="L3852" s="30"/>
      <c r="M3852" s="32"/>
      <c r="N3852" s="33"/>
      <c r="O3852" s="58"/>
      <c r="R3852" s="40"/>
      <c r="S3852" s="40"/>
      <c r="T3852" s="40"/>
      <c r="U3852" s="40"/>
      <c r="V3852" s="40"/>
      <c r="W3852" s="40"/>
    </row>
    <row r="3853">
      <c r="F3853" s="30"/>
      <c r="G3853" s="30"/>
      <c r="H3853" s="30"/>
      <c r="I3853" s="30"/>
      <c r="J3853" s="30"/>
      <c r="K3853" s="30"/>
      <c r="L3853" s="30"/>
      <c r="M3853" s="32"/>
      <c r="N3853" s="33"/>
      <c r="O3853" s="33"/>
      <c r="R3853" s="40"/>
      <c r="S3853" s="40"/>
      <c r="T3853" s="40"/>
      <c r="U3853" s="40"/>
      <c r="V3853" s="40"/>
      <c r="W3853" s="40"/>
    </row>
    <row r="3854">
      <c r="F3854" s="30"/>
      <c r="G3854" s="30"/>
      <c r="H3854" s="30"/>
      <c r="I3854" s="30"/>
      <c r="J3854" s="30"/>
      <c r="K3854" s="30"/>
      <c r="L3854" s="30"/>
      <c r="M3854" s="32"/>
      <c r="N3854" s="33"/>
      <c r="O3854" s="64"/>
      <c r="R3854" s="40"/>
      <c r="S3854" s="40"/>
      <c r="T3854" s="40"/>
      <c r="U3854" s="40"/>
      <c r="V3854" s="40"/>
      <c r="W3854" s="40"/>
    </row>
    <row r="3855">
      <c r="F3855" s="30"/>
      <c r="G3855" s="30"/>
      <c r="H3855" s="30"/>
      <c r="I3855" s="30"/>
      <c r="J3855" s="30"/>
      <c r="K3855" s="30"/>
      <c r="L3855" s="30"/>
      <c r="M3855" s="32"/>
      <c r="N3855" s="33"/>
      <c r="O3855" s="33"/>
      <c r="R3855" s="40"/>
      <c r="S3855" s="40"/>
      <c r="T3855" s="40"/>
      <c r="U3855" s="40"/>
      <c r="V3855" s="40"/>
      <c r="W3855" s="40"/>
    </row>
    <row r="3856">
      <c r="F3856" s="30"/>
      <c r="G3856" s="30"/>
      <c r="H3856" s="30"/>
      <c r="I3856" s="30"/>
      <c r="J3856" s="30"/>
      <c r="K3856" s="30"/>
      <c r="L3856" s="30"/>
      <c r="M3856" s="32"/>
      <c r="N3856" s="33"/>
      <c r="O3856" s="33"/>
      <c r="R3856" s="40"/>
      <c r="S3856" s="40"/>
      <c r="T3856" s="40"/>
      <c r="U3856" s="40"/>
      <c r="V3856" s="40"/>
      <c r="W3856" s="40"/>
    </row>
    <row r="3857">
      <c r="F3857" s="30"/>
      <c r="G3857" s="30"/>
      <c r="H3857" s="30"/>
      <c r="I3857" s="30"/>
      <c r="J3857" s="30"/>
      <c r="K3857" s="30"/>
      <c r="L3857" s="30"/>
      <c r="M3857" s="32"/>
      <c r="N3857" s="33"/>
      <c r="O3857" s="33"/>
      <c r="R3857" s="40"/>
      <c r="S3857" s="40"/>
      <c r="T3857" s="40"/>
      <c r="U3857" s="40"/>
      <c r="V3857" s="40"/>
      <c r="W3857" s="40"/>
    </row>
    <row r="3858">
      <c r="F3858" s="30"/>
      <c r="G3858" s="30"/>
      <c r="H3858" s="30"/>
      <c r="I3858" s="30"/>
      <c r="J3858" s="30"/>
      <c r="K3858" s="30"/>
      <c r="L3858" s="30"/>
      <c r="M3858" s="32"/>
      <c r="N3858" s="33"/>
      <c r="O3858" s="33"/>
      <c r="R3858" s="40"/>
      <c r="S3858" s="40"/>
      <c r="T3858" s="40"/>
      <c r="U3858" s="40"/>
      <c r="V3858" s="40"/>
      <c r="W3858" s="40"/>
    </row>
    <row r="3859">
      <c r="F3859" s="30"/>
      <c r="G3859" s="30"/>
      <c r="H3859" s="30"/>
      <c r="I3859" s="30"/>
      <c r="J3859" s="30"/>
      <c r="K3859" s="30"/>
      <c r="L3859" s="30"/>
      <c r="M3859" s="32"/>
      <c r="N3859" s="33"/>
      <c r="O3859" s="33"/>
      <c r="R3859" s="40"/>
      <c r="S3859" s="40"/>
      <c r="T3859" s="40"/>
      <c r="U3859" s="40"/>
      <c r="V3859" s="40"/>
      <c r="W3859" s="40"/>
    </row>
    <row r="3860">
      <c r="F3860" s="30"/>
      <c r="G3860" s="30"/>
      <c r="H3860" s="30"/>
      <c r="I3860" s="30"/>
      <c r="J3860" s="30"/>
      <c r="K3860" s="30"/>
      <c r="L3860" s="30"/>
      <c r="M3860" s="32"/>
      <c r="N3860" s="33"/>
      <c r="O3860" s="33"/>
      <c r="R3860" s="40"/>
      <c r="S3860" s="40"/>
      <c r="T3860" s="40"/>
      <c r="U3860" s="40"/>
      <c r="V3860" s="40"/>
      <c r="W3860" s="40"/>
    </row>
    <row r="3861">
      <c r="F3861" s="30"/>
      <c r="G3861" s="30"/>
      <c r="H3861" s="30"/>
      <c r="I3861" s="30"/>
      <c r="J3861" s="30"/>
      <c r="K3861" s="30"/>
      <c r="L3861" s="30"/>
      <c r="M3861" s="32"/>
      <c r="N3861" s="33"/>
      <c r="O3861" s="58"/>
      <c r="R3861" s="40"/>
      <c r="S3861" s="40"/>
      <c r="T3861" s="40"/>
      <c r="U3861" s="40"/>
      <c r="V3861" s="40"/>
      <c r="W3861" s="40"/>
    </row>
    <row r="3862">
      <c r="F3862" s="30"/>
      <c r="G3862" s="30"/>
      <c r="H3862" s="30"/>
      <c r="I3862" s="30"/>
      <c r="J3862" s="30"/>
      <c r="K3862" s="30"/>
      <c r="L3862" s="30"/>
      <c r="M3862" s="32"/>
      <c r="N3862" s="33"/>
      <c r="O3862" s="33"/>
      <c r="R3862" s="40"/>
      <c r="S3862" s="40"/>
      <c r="T3862" s="40"/>
      <c r="U3862" s="40"/>
      <c r="V3862" s="40"/>
      <c r="W3862" s="40"/>
    </row>
    <row r="3863">
      <c r="F3863" s="30"/>
      <c r="G3863" s="30"/>
      <c r="H3863" s="30"/>
      <c r="I3863" s="30"/>
      <c r="J3863" s="30"/>
      <c r="K3863" s="30"/>
      <c r="L3863" s="30"/>
      <c r="M3863" s="32"/>
      <c r="N3863" s="33"/>
      <c r="O3863" s="33"/>
      <c r="R3863" s="40"/>
      <c r="S3863" s="40"/>
      <c r="T3863" s="40"/>
      <c r="U3863" s="40"/>
      <c r="V3863" s="40"/>
      <c r="W3863" s="40"/>
    </row>
    <row r="3864">
      <c r="F3864" s="30"/>
      <c r="G3864" s="30"/>
      <c r="H3864" s="30"/>
      <c r="I3864" s="30"/>
      <c r="J3864" s="30"/>
      <c r="K3864" s="30"/>
      <c r="L3864" s="30"/>
      <c r="M3864" s="32"/>
      <c r="N3864" s="33"/>
      <c r="O3864" s="33"/>
      <c r="R3864" s="40"/>
      <c r="S3864" s="40"/>
      <c r="T3864" s="40"/>
      <c r="U3864" s="40"/>
      <c r="V3864" s="40"/>
      <c r="W3864" s="40"/>
    </row>
    <row r="3865">
      <c r="F3865" s="30"/>
      <c r="G3865" s="30"/>
      <c r="H3865" s="30"/>
      <c r="I3865" s="30"/>
      <c r="J3865" s="30"/>
      <c r="K3865" s="30"/>
      <c r="L3865" s="30"/>
      <c r="M3865" s="32"/>
      <c r="N3865" s="33"/>
      <c r="O3865" s="33"/>
      <c r="R3865" s="40"/>
      <c r="S3865" s="40"/>
      <c r="T3865" s="40"/>
      <c r="U3865" s="40"/>
      <c r="V3865" s="40"/>
      <c r="W3865" s="40"/>
    </row>
    <row r="3866">
      <c r="F3866" s="30"/>
      <c r="G3866" s="30"/>
      <c r="H3866" s="30"/>
      <c r="I3866" s="30"/>
      <c r="J3866" s="30"/>
      <c r="K3866" s="30"/>
      <c r="L3866" s="30"/>
      <c r="M3866" s="32"/>
      <c r="N3866" s="33"/>
      <c r="O3866" s="33"/>
      <c r="R3866" s="40"/>
      <c r="S3866" s="40"/>
      <c r="T3866" s="40"/>
      <c r="U3866" s="40"/>
      <c r="V3866" s="40"/>
      <c r="W3866" s="40"/>
    </row>
    <row r="3867">
      <c r="F3867" s="30"/>
      <c r="G3867" s="30"/>
      <c r="H3867" s="30"/>
      <c r="I3867" s="30"/>
      <c r="J3867" s="30"/>
      <c r="K3867" s="30"/>
      <c r="L3867" s="30"/>
      <c r="M3867" s="32"/>
      <c r="N3867" s="33"/>
      <c r="O3867" s="33"/>
      <c r="R3867" s="40"/>
      <c r="S3867" s="40"/>
      <c r="T3867" s="40"/>
      <c r="U3867" s="40"/>
      <c r="V3867" s="40"/>
      <c r="W3867" s="40"/>
    </row>
    <row r="3868">
      <c r="F3868" s="30"/>
      <c r="G3868" s="30"/>
      <c r="H3868" s="30"/>
      <c r="I3868" s="30"/>
      <c r="J3868" s="30"/>
      <c r="K3868" s="30"/>
      <c r="L3868" s="30"/>
      <c r="M3868" s="32"/>
      <c r="N3868" s="33"/>
      <c r="O3868" s="64"/>
      <c r="R3868" s="40"/>
      <c r="S3868" s="40"/>
      <c r="T3868" s="40"/>
      <c r="U3868" s="40"/>
      <c r="V3868" s="40"/>
      <c r="W3868" s="40"/>
    </row>
    <row r="3869">
      <c r="F3869" s="30"/>
      <c r="G3869" s="30"/>
      <c r="H3869" s="30"/>
      <c r="I3869" s="30"/>
      <c r="J3869" s="30"/>
      <c r="K3869" s="30"/>
      <c r="L3869" s="30"/>
      <c r="M3869" s="32"/>
      <c r="N3869" s="33"/>
      <c r="O3869" s="33"/>
      <c r="R3869" s="40"/>
      <c r="S3869" s="40"/>
      <c r="T3869" s="40"/>
      <c r="U3869" s="40"/>
      <c r="V3869" s="40"/>
      <c r="W3869" s="40"/>
    </row>
    <row r="3870">
      <c r="F3870" s="30"/>
      <c r="G3870" s="30"/>
      <c r="H3870" s="30"/>
      <c r="I3870" s="30"/>
      <c r="J3870" s="30"/>
      <c r="K3870" s="30"/>
      <c r="L3870" s="30"/>
      <c r="M3870" s="32"/>
      <c r="N3870" s="33"/>
      <c r="O3870" s="33"/>
      <c r="R3870" s="40"/>
      <c r="S3870" s="40"/>
      <c r="T3870" s="40"/>
      <c r="U3870" s="40"/>
      <c r="V3870" s="40"/>
      <c r="W3870" s="40"/>
    </row>
    <row r="3871">
      <c r="F3871" s="30"/>
      <c r="G3871" s="30"/>
      <c r="H3871" s="30"/>
      <c r="I3871" s="30"/>
      <c r="J3871" s="30"/>
      <c r="K3871" s="30"/>
      <c r="L3871" s="30"/>
      <c r="M3871" s="32"/>
      <c r="N3871" s="33"/>
      <c r="O3871" s="33"/>
      <c r="R3871" s="40"/>
      <c r="S3871" s="40"/>
      <c r="T3871" s="40"/>
      <c r="U3871" s="40"/>
      <c r="V3871" s="40"/>
      <c r="W3871" s="40"/>
    </row>
    <row r="3872">
      <c r="F3872" s="30"/>
      <c r="G3872" s="30"/>
      <c r="H3872" s="30"/>
      <c r="I3872" s="30"/>
      <c r="J3872" s="30"/>
      <c r="K3872" s="30"/>
      <c r="L3872" s="30"/>
      <c r="M3872" s="32"/>
      <c r="N3872" s="33"/>
      <c r="O3872" s="64"/>
      <c r="R3872" s="40"/>
      <c r="S3872" s="40"/>
      <c r="T3872" s="40"/>
      <c r="U3872" s="40"/>
      <c r="V3872" s="40"/>
      <c r="W3872" s="40"/>
    </row>
    <row r="3873">
      <c r="F3873" s="30"/>
      <c r="G3873" s="30"/>
      <c r="H3873" s="30"/>
      <c r="I3873" s="30"/>
      <c r="J3873" s="30"/>
      <c r="K3873" s="30"/>
      <c r="L3873" s="30"/>
      <c r="M3873" s="32"/>
      <c r="N3873" s="33"/>
      <c r="O3873" s="33"/>
      <c r="R3873" s="40"/>
      <c r="S3873" s="40"/>
      <c r="T3873" s="40"/>
      <c r="U3873" s="40"/>
      <c r="V3873" s="40"/>
      <c r="W3873" s="40"/>
    </row>
    <row r="3874">
      <c r="F3874" s="30"/>
      <c r="G3874" s="30"/>
      <c r="H3874" s="30"/>
      <c r="I3874" s="30"/>
      <c r="J3874" s="30"/>
      <c r="K3874" s="30"/>
      <c r="L3874" s="30"/>
      <c r="M3874" s="32"/>
      <c r="N3874" s="33"/>
      <c r="O3874" s="33"/>
      <c r="R3874" s="40"/>
      <c r="S3874" s="40"/>
      <c r="T3874" s="40"/>
      <c r="U3874" s="40"/>
      <c r="V3874" s="40"/>
      <c r="W3874" s="40"/>
    </row>
    <row r="3875">
      <c r="F3875" s="30"/>
      <c r="G3875" s="30"/>
      <c r="H3875" s="30"/>
      <c r="I3875" s="30"/>
      <c r="J3875" s="30"/>
      <c r="K3875" s="30"/>
      <c r="L3875" s="30"/>
      <c r="M3875" s="32"/>
      <c r="N3875" s="33"/>
      <c r="O3875" s="33"/>
      <c r="R3875" s="40"/>
      <c r="S3875" s="40"/>
      <c r="T3875" s="40"/>
      <c r="U3875" s="40"/>
      <c r="V3875" s="40"/>
      <c r="W3875" s="40"/>
    </row>
    <row r="3876">
      <c r="F3876" s="30"/>
      <c r="G3876" s="30"/>
      <c r="H3876" s="30"/>
      <c r="I3876" s="30"/>
      <c r="J3876" s="30"/>
      <c r="K3876" s="30"/>
      <c r="L3876" s="30"/>
      <c r="M3876" s="32"/>
      <c r="N3876" s="33"/>
      <c r="O3876" s="33"/>
      <c r="R3876" s="40"/>
      <c r="S3876" s="40"/>
      <c r="T3876" s="40"/>
      <c r="U3876" s="40"/>
      <c r="V3876" s="40"/>
      <c r="W3876" s="40"/>
    </row>
    <row r="3877">
      <c r="F3877" s="30"/>
      <c r="G3877" s="30"/>
      <c r="H3877" s="30"/>
      <c r="I3877" s="30"/>
      <c r="J3877" s="30"/>
      <c r="K3877" s="30"/>
      <c r="L3877" s="30"/>
      <c r="M3877" s="32"/>
      <c r="N3877" s="33"/>
      <c r="O3877" s="58"/>
      <c r="R3877" s="40"/>
      <c r="S3877" s="40"/>
      <c r="T3877" s="40"/>
      <c r="U3877" s="40"/>
      <c r="V3877" s="40"/>
      <c r="W3877" s="40"/>
    </row>
    <row r="3878">
      <c r="F3878" s="30"/>
      <c r="G3878" s="30"/>
      <c r="H3878" s="30"/>
      <c r="I3878" s="30"/>
      <c r="J3878" s="30"/>
      <c r="K3878" s="30"/>
      <c r="L3878" s="30"/>
      <c r="M3878" s="32"/>
      <c r="N3878" s="33"/>
      <c r="O3878" s="33"/>
      <c r="R3878" s="40"/>
      <c r="S3878" s="40"/>
      <c r="T3878" s="40"/>
      <c r="U3878" s="40"/>
      <c r="V3878" s="40"/>
      <c r="W3878" s="40"/>
    </row>
    <row r="3879">
      <c r="F3879" s="30"/>
      <c r="G3879" s="30"/>
      <c r="H3879" s="30"/>
      <c r="I3879" s="30"/>
      <c r="J3879" s="30"/>
      <c r="K3879" s="30"/>
      <c r="L3879" s="30"/>
      <c r="M3879" s="32"/>
      <c r="N3879" s="33"/>
      <c r="O3879" s="33"/>
      <c r="R3879" s="40"/>
      <c r="S3879" s="40"/>
      <c r="T3879" s="40"/>
      <c r="U3879" s="40"/>
      <c r="V3879" s="40"/>
      <c r="W3879" s="40"/>
    </row>
    <row r="3880">
      <c r="F3880" s="30"/>
      <c r="G3880" s="30"/>
      <c r="H3880" s="30"/>
      <c r="I3880" s="30"/>
      <c r="J3880" s="30"/>
      <c r="K3880" s="30"/>
      <c r="L3880" s="30"/>
      <c r="M3880" s="32"/>
      <c r="N3880" s="33"/>
      <c r="O3880" s="58"/>
      <c r="R3880" s="40"/>
      <c r="S3880" s="40"/>
      <c r="T3880" s="40"/>
      <c r="U3880" s="40"/>
      <c r="V3880" s="40"/>
      <c r="W3880" s="40"/>
    </row>
    <row r="3881">
      <c r="F3881" s="30"/>
      <c r="G3881" s="30"/>
      <c r="H3881" s="30"/>
      <c r="I3881" s="30"/>
      <c r="J3881" s="30"/>
      <c r="K3881" s="30"/>
      <c r="L3881" s="30"/>
      <c r="M3881" s="32"/>
      <c r="N3881" s="33"/>
      <c r="O3881" s="33"/>
      <c r="R3881" s="40"/>
      <c r="S3881" s="40"/>
      <c r="T3881" s="40"/>
      <c r="U3881" s="40"/>
      <c r="V3881" s="40"/>
      <c r="W3881" s="40"/>
    </row>
    <row r="3882">
      <c r="F3882" s="30"/>
      <c r="G3882" s="30"/>
      <c r="H3882" s="30"/>
      <c r="I3882" s="30"/>
      <c r="J3882" s="30"/>
      <c r="K3882" s="30"/>
      <c r="L3882" s="30"/>
      <c r="M3882" s="32"/>
      <c r="N3882" s="33"/>
      <c r="O3882" s="33"/>
      <c r="R3882" s="40"/>
      <c r="S3882" s="40"/>
      <c r="T3882" s="40"/>
      <c r="U3882" s="40"/>
      <c r="V3882" s="40"/>
      <c r="W3882" s="40"/>
    </row>
    <row r="3883">
      <c r="F3883" s="30"/>
      <c r="G3883" s="30"/>
      <c r="H3883" s="30"/>
      <c r="I3883" s="30"/>
      <c r="J3883" s="30"/>
      <c r="K3883" s="30"/>
      <c r="L3883" s="30"/>
      <c r="M3883" s="32"/>
      <c r="N3883" s="33"/>
      <c r="O3883" s="33"/>
      <c r="R3883" s="40"/>
      <c r="S3883" s="40"/>
      <c r="T3883" s="40"/>
      <c r="U3883" s="40"/>
      <c r="V3883" s="40"/>
      <c r="W3883" s="40"/>
    </row>
    <row r="3884">
      <c r="F3884" s="30"/>
      <c r="G3884" s="30"/>
      <c r="H3884" s="30"/>
      <c r="I3884" s="30"/>
      <c r="J3884" s="30"/>
      <c r="K3884" s="30"/>
      <c r="L3884" s="30"/>
      <c r="M3884" s="32"/>
      <c r="N3884" s="33"/>
      <c r="O3884" s="33"/>
      <c r="R3884" s="40"/>
      <c r="S3884" s="40"/>
      <c r="T3884" s="40"/>
      <c r="U3884" s="40"/>
      <c r="V3884" s="40"/>
      <c r="W3884" s="40"/>
    </row>
    <row r="3885">
      <c r="F3885" s="30"/>
      <c r="G3885" s="30"/>
      <c r="H3885" s="30"/>
      <c r="I3885" s="30"/>
      <c r="J3885" s="30"/>
      <c r="K3885" s="30"/>
      <c r="L3885" s="30"/>
      <c r="M3885" s="32"/>
      <c r="N3885" s="33"/>
      <c r="O3885" s="33"/>
      <c r="R3885" s="40"/>
      <c r="S3885" s="40"/>
      <c r="T3885" s="40"/>
      <c r="U3885" s="40"/>
      <c r="V3885" s="40"/>
      <c r="W3885" s="40"/>
    </row>
    <row r="3886">
      <c r="F3886" s="30"/>
      <c r="G3886" s="30"/>
      <c r="H3886" s="30"/>
      <c r="I3886" s="30"/>
      <c r="J3886" s="30"/>
      <c r="K3886" s="30"/>
      <c r="L3886" s="30"/>
      <c r="M3886" s="32"/>
      <c r="N3886" s="33"/>
      <c r="O3886" s="33"/>
      <c r="R3886" s="40"/>
      <c r="S3886" s="40"/>
      <c r="T3886" s="40"/>
      <c r="U3886" s="40"/>
      <c r="V3886" s="40"/>
      <c r="W3886" s="40"/>
    </row>
    <row r="3887">
      <c r="F3887" s="30"/>
      <c r="G3887" s="30"/>
      <c r="H3887" s="30"/>
      <c r="I3887" s="30"/>
      <c r="J3887" s="30"/>
      <c r="K3887" s="30"/>
      <c r="L3887" s="30"/>
      <c r="M3887" s="32"/>
      <c r="N3887" s="33"/>
      <c r="O3887" s="33"/>
      <c r="R3887" s="40"/>
      <c r="S3887" s="40"/>
      <c r="T3887" s="40"/>
      <c r="U3887" s="40"/>
      <c r="V3887" s="40"/>
      <c r="W3887" s="40"/>
    </row>
    <row r="3888">
      <c r="F3888" s="30"/>
      <c r="G3888" s="30"/>
      <c r="H3888" s="30"/>
      <c r="I3888" s="30"/>
      <c r="J3888" s="30"/>
      <c r="K3888" s="30"/>
      <c r="L3888" s="30"/>
      <c r="M3888" s="32"/>
      <c r="N3888" s="33"/>
      <c r="O3888" s="33"/>
      <c r="R3888" s="40"/>
      <c r="S3888" s="40"/>
      <c r="T3888" s="40"/>
      <c r="U3888" s="40"/>
      <c r="V3888" s="40"/>
      <c r="W3888" s="40"/>
    </row>
    <row r="3889">
      <c r="F3889" s="30"/>
      <c r="G3889" s="30"/>
      <c r="H3889" s="30"/>
      <c r="I3889" s="30"/>
      <c r="J3889" s="30"/>
      <c r="K3889" s="30"/>
      <c r="L3889" s="30"/>
      <c r="M3889" s="32"/>
      <c r="N3889" s="33"/>
      <c r="O3889" s="33"/>
      <c r="R3889" s="40"/>
      <c r="S3889" s="40"/>
      <c r="T3889" s="40"/>
      <c r="U3889" s="40"/>
      <c r="V3889" s="40"/>
      <c r="W3889" s="40"/>
    </row>
    <row r="3890">
      <c r="F3890" s="30"/>
      <c r="G3890" s="30"/>
      <c r="H3890" s="30"/>
      <c r="I3890" s="30"/>
      <c r="J3890" s="30"/>
      <c r="K3890" s="30"/>
      <c r="L3890" s="30"/>
      <c r="M3890" s="32"/>
      <c r="N3890" s="33"/>
      <c r="O3890" s="33"/>
      <c r="R3890" s="40"/>
      <c r="S3890" s="40"/>
      <c r="T3890" s="40"/>
      <c r="U3890" s="40"/>
      <c r="V3890" s="40"/>
      <c r="W3890" s="40"/>
    </row>
    <row r="3891">
      <c r="F3891" s="30"/>
      <c r="G3891" s="30"/>
      <c r="H3891" s="30"/>
      <c r="I3891" s="30"/>
      <c r="J3891" s="30"/>
      <c r="K3891" s="30"/>
      <c r="L3891" s="30"/>
      <c r="M3891" s="32"/>
      <c r="N3891" s="33"/>
      <c r="O3891" s="33"/>
      <c r="R3891" s="40"/>
      <c r="S3891" s="40"/>
      <c r="T3891" s="40"/>
      <c r="U3891" s="40"/>
      <c r="V3891" s="40"/>
      <c r="W3891" s="40"/>
    </row>
    <row r="3892">
      <c r="F3892" s="30"/>
      <c r="G3892" s="30"/>
      <c r="H3892" s="30"/>
      <c r="I3892" s="30"/>
      <c r="J3892" s="30"/>
      <c r="K3892" s="30"/>
      <c r="L3892" s="30"/>
      <c r="M3892" s="32"/>
      <c r="N3892" s="33"/>
      <c r="O3892" s="33"/>
      <c r="R3892" s="40"/>
      <c r="S3892" s="40"/>
      <c r="T3892" s="40"/>
      <c r="U3892" s="40"/>
      <c r="V3892" s="40"/>
      <c r="W3892" s="40"/>
    </row>
    <row r="3893">
      <c r="F3893" s="30"/>
      <c r="G3893" s="30"/>
      <c r="H3893" s="30"/>
      <c r="I3893" s="30"/>
      <c r="J3893" s="30"/>
      <c r="K3893" s="30"/>
      <c r="L3893" s="30"/>
      <c r="M3893" s="32"/>
      <c r="N3893" s="33"/>
      <c r="O3893" s="64"/>
      <c r="R3893" s="40"/>
      <c r="S3893" s="40"/>
      <c r="T3893" s="40"/>
      <c r="U3893" s="40"/>
      <c r="V3893" s="40"/>
      <c r="W3893" s="40"/>
    </row>
    <row r="3894">
      <c r="F3894" s="30"/>
      <c r="G3894" s="30"/>
      <c r="H3894" s="30"/>
      <c r="I3894" s="30"/>
      <c r="J3894" s="30"/>
      <c r="K3894" s="30"/>
      <c r="L3894" s="30"/>
      <c r="M3894" s="32"/>
      <c r="N3894" s="33"/>
      <c r="O3894" s="33"/>
      <c r="R3894" s="40"/>
      <c r="S3894" s="40"/>
      <c r="T3894" s="40"/>
      <c r="U3894" s="40"/>
      <c r="V3894" s="40"/>
      <c r="W3894" s="40"/>
    </row>
    <row r="3895">
      <c r="F3895" s="30"/>
      <c r="G3895" s="30"/>
      <c r="H3895" s="30"/>
      <c r="I3895" s="30"/>
      <c r="J3895" s="30"/>
      <c r="K3895" s="30"/>
      <c r="L3895" s="30"/>
      <c r="M3895" s="32"/>
      <c r="N3895" s="33"/>
      <c r="O3895" s="33"/>
      <c r="R3895" s="40"/>
      <c r="S3895" s="40"/>
      <c r="T3895" s="40"/>
      <c r="U3895" s="40"/>
      <c r="V3895" s="40"/>
      <c r="W3895" s="40"/>
    </row>
    <row r="3896">
      <c r="F3896" s="30"/>
      <c r="G3896" s="30"/>
      <c r="H3896" s="30"/>
      <c r="I3896" s="30"/>
      <c r="J3896" s="30"/>
      <c r="K3896" s="30"/>
      <c r="L3896" s="30"/>
      <c r="M3896" s="32"/>
      <c r="N3896" s="33"/>
      <c r="O3896" s="33"/>
      <c r="R3896" s="40"/>
      <c r="S3896" s="40"/>
      <c r="T3896" s="40"/>
      <c r="U3896" s="40"/>
      <c r="V3896" s="40"/>
      <c r="W3896" s="40"/>
    </row>
    <row r="3897">
      <c r="F3897" s="30"/>
      <c r="G3897" s="30"/>
      <c r="H3897" s="30"/>
      <c r="I3897" s="30"/>
      <c r="J3897" s="30"/>
      <c r="K3897" s="30"/>
      <c r="L3897" s="30"/>
      <c r="M3897" s="32"/>
      <c r="N3897" s="33"/>
      <c r="O3897" s="33"/>
      <c r="R3897" s="40"/>
      <c r="S3897" s="40"/>
      <c r="T3897" s="40"/>
      <c r="U3897" s="40"/>
      <c r="V3897" s="40"/>
      <c r="W3897" s="40"/>
    </row>
    <row r="3898">
      <c r="F3898" s="30"/>
      <c r="G3898" s="30"/>
      <c r="H3898" s="30"/>
      <c r="I3898" s="30"/>
      <c r="J3898" s="30"/>
      <c r="K3898" s="30"/>
      <c r="L3898" s="30"/>
      <c r="M3898" s="32"/>
      <c r="N3898" s="33"/>
      <c r="O3898" s="58"/>
      <c r="R3898" s="40"/>
      <c r="S3898" s="40"/>
      <c r="T3898" s="40"/>
      <c r="U3898" s="40"/>
      <c r="V3898" s="40"/>
      <c r="W3898" s="40"/>
    </row>
    <row r="3899">
      <c r="F3899" s="30"/>
      <c r="G3899" s="30"/>
      <c r="H3899" s="30"/>
      <c r="I3899" s="30"/>
      <c r="J3899" s="30"/>
      <c r="K3899" s="30"/>
      <c r="L3899" s="30"/>
      <c r="M3899" s="32"/>
      <c r="N3899" s="33"/>
      <c r="O3899" s="64"/>
      <c r="R3899" s="40"/>
      <c r="S3899" s="40"/>
      <c r="T3899" s="40"/>
      <c r="U3899" s="40"/>
      <c r="V3899" s="40"/>
      <c r="W3899" s="40"/>
    </row>
    <row r="3900">
      <c r="F3900" s="30"/>
      <c r="G3900" s="30"/>
      <c r="H3900" s="30"/>
      <c r="I3900" s="30"/>
      <c r="J3900" s="30"/>
      <c r="K3900" s="30"/>
      <c r="L3900" s="30"/>
      <c r="M3900" s="32"/>
      <c r="N3900" s="33"/>
      <c r="O3900" s="33"/>
      <c r="R3900" s="40"/>
      <c r="S3900" s="40"/>
      <c r="T3900" s="40"/>
      <c r="U3900" s="40"/>
      <c r="V3900" s="40"/>
      <c r="W3900" s="40"/>
    </row>
    <row r="3901">
      <c r="F3901" s="30"/>
      <c r="G3901" s="30"/>
      <c r="H3901" s="30"/>
      <c r="I3901" s="30"/>
      <c r="J3901" s="30"/>
      <c r="K3901" s="30"/>
      <c r="L3901" s="30"/>
      <c r="M3901" s="32"/>
      <c r="N3901" s="33"/>
      <c r="O3901" s="58"/>
      <c r="R3901" s="40"/>
      <c r="S3901" s="40"/>
      <c r="T3901" s="40"/>
      <c r="U3901" s="40"/>
      <c r="V3901" s="40"/>
      <c r="W3901" s="40"/>
    </row>
    <row r="3902">
      <c r="F3902" s="30"/>
      <c r="G3902" s="30"/>
      <c r="H3902" s="30"/>
      <c r="I3902" s="30"/>
      <c r="J3902" s="30"/>
      <c r="K3902" s="30"/>
      <c r="L3902" s="30"/>
      <c r="M3902" s="32"/>
      <c r="N3902" s="33"/>
      <c r="O3902" s="64"/>
      <c r="R3902" s="40"/>
      <c r="S3902" s="40"/>
      <c r="T3902" s="40"/>
      <c r="U3902" s="40"/>
      <c r="V3902" s="40"/>
      <c r="W3902" s="40"/>
    </row>
    <row r="3903">
      <c r="F3903" s="30"/>
      <c r="G3903" s="30"/>
      <c r="H3903" s="30"/>
      <c r="I3903" s="30"/>
      <c r="J3903" s="30"/>
      <c r="K3903" s="30"/>
      <c r="L3903" s="30"/>
      <c r="M3903" s="32"/>
      <c r="N3903" s="33"/>
      <c r="O3903" s="33"/>
      <c r="R3903" s="40"/>
      <c r="S3903" s="40"/>
      <c r="T3903" s="40"/>
      <c r="U3903" s="40"/>
      <c r="V3903" s="40"/>
      <c r="W3903" s="40"/>
    </row>
    <row r="3904">
      <c r="F3904" s="30"/>
      <c r="G3904" s="30"/>
      <c r="H3904" s="30"/>
      <c r="I3904" s="30"/>
      <c r="J3904" s="30"/>
      <c r="K3904" s="30"/>
      <c r="L3904" s="30"/>
      <c r="M3904" s="32"/>
      <c r="N3904" s="33"/>
      <c r="O3904" s="33"/>
      <c r="R3904" s="40"/>
      <c r="S3904" s="40"/>
      <c r="T3904" s="40"/>
      <c r="U3904" s="40"/>
      <c r="V3904" s="40"/>
      <c r="W3904" s="40"/>
    </row>
    <row r="3905">
      <c r="F3905" s="30"/>
      <c r="G3905" s="30"/>
      <c r="H3905" s="30"/>
      <c r="I3905" s="30"/>
      <c r="J3905" s="30"/>
      <c r="K3905" s="30"/>
      <c r="L3905" s="30"/>
      <c r="M3905" s="32"/>
      <c r="N3905" s="33"/>
      <c r="O3905" s="33"/>
      <c r="R3905" s="40"/>
      <c r="S3905" s="40"/>
      <c r="T3905" s="40"/>
      <c r="U3905" s="40"/>
      <c r="V3905" s="40"/>
      <c r="W3905" s="40"/>
    </row>
    <row r="3906">
      <c r="F3906" s="30"/>
      <c r="G3906" s="30"/>
      <c r="H3906" s="30"/>
      <c r="I3906" s="30"/>
      <c r="J3906" s="30"/>
      <c r="K3906" s="30"/>
      <c r="L3906" s="30"/>
      <c r="M3906" s="32"/>
      <c r="N3906" s="33"/>
      <c r="O3906" s="33"/>
      <c r="R3906" s="40"/>
      <c r="S3906" s="40"/>
      <c r="T3906" s="40"/>
      <c r="U3906" s="40"/>
      <c r="V3906" s="40"/>
      <c r="W3906" s="40"/>
    </row>
    <row r="3907">
      <c r="F3907" s="30"/>
      <c r="G3907" s="30"/>
      <c r="H3907" s="30"/>
      <c r="I3907" s="30"/>
      <c r="J3907" s="30"/>
      <c r="K3907" s="30"/>
      <c r="L3907" s="30"/>
      <c r="M3907" s="32"/>
      <c r="N3907" s="33"/>
      <c r="O3907" s="33"/>
      <c r="R3907" s="40"/>
      <c r="S3907" s="40"/>
      <c r="T3907" s="40"/>
      <c r="U3907" s="40"/>
      <c r="V3907" s="40"/>
      <c r="W3907" s="40"/>
    </row>
    <row r="3908">
      <c r="F3908" s="30"/>
      <c r="G3908" s="30"/>
      <c r="H3908" s="30"/>
      <c r="I3908" s="30"/>
      <c r="J3908" s="30"/>
      <c r="K3908" s="30"/>
      <c r="L3908" s="30"/>
      <c r="M3908" s="32"/>
      <c r="N3908" s="33"/>
      <c r="O3908" s="58"/>
      <c r="R3908" s="40"/>
      <c r="S3908" s="40"/>
      <c r="T3908" s="40"/>
      <c r="U3908" s="40"/>
      <c r="V3908" s="40"/>
      <c r="W3908" s="40"/>
    </row>
    <row r="3909">
      <c r="F3909" s="30"/>
      <c r="G3909" s="30"/>
      <c r="H3909" s="30"/>
      <c r="I3909" s="30"/>
      <c r="J3909" s="30"/>
      <c r="K3909" s="30"/>
      <c r="L3909" s="30"/>
      <c r="M3909" s="32"/>
      <c r="N3909" s="33"/>
      <c r="O3909" s="64"/>
      <c r="R3909" s="40"/>
      <c r="S3909" s="40"/>
      <c r="T3909" s="40"/>
      <c r="U3909" s="40"/>
      <c r="V3909" s="40"/>
      <c r="W3909" s="40"/>
    </row>
    <row r="3910">
      <c r="F3910" s="30"/>
      <c r="G3910" s="30"/>
      <c r="H3910" s="30"/>
      <c r="I3910" s="30"/>
      <c r="J3910" s="30"/>
      <c r="K3910" s="30"/>
      <c r="L3910" s="30"/>
      <c r="M3910" s="32"/>
      <c r="N3910" s="33"/>
      <c r="O3910" s="33"/>
      <c r="R3910" s="40"/>
      <c r="S3910" s="40"/>
      <c r="T3910" s="40"/>
      <c r="U3910" s="40"/>
      <c r="V3910" s="40"/>
      <c r="W3910" s="40"/>
    </row>
    <row r="3911">
      <c r="F3911" s="30"/>
      <c r="G3911" s="30"/>
      <c r="H3911" s="30"/>
      <c r="I3911" s="30"/>
      <c r="J3911" s="30"/>
      <c r="K3911" s="30"/>
      <c r="L3911" s="30"/>
      <c r="M3911" s="32"/>
      <c r="N3911" s="33"/>
      <c r="O3911" s="33"/>
      <c r="R3911" s="40"/>
      <c r="S3911" s="40"/>
      <c r="T3911" s="40"/>
      <c r="U3911" s="40"/>
      <c r="V3911" s="40"/>
      <c r="W3911" s="40"/>
    </row>
    <row r="3912">
      <c r="F3912" s="30"/>
      <c r="G3912" s="30"/>
      <c r="H3912" s="30"/>
      <c r="I3912" s="30"/>
      <c r="J3912" s="30"/>
      <c r="K3912" s="30"/>
      <c r="L3912" s="30"/>
      <c r="M3912" s="32"/>
      <c r="N3912" s="33"/>
      <c r="O3912" s="33"/>
      <c r="R3912" s="40"/>
      <c r="S3912" s="40"/>
      <c r="T3912" s="40"/>
      <c r="U3912" s="40"/>
      <c r="V3912" s="40"/>
      <c r="W3912" s="40"/>
    </row>
    <row r="3913">
      <c r="F3913" s="30"/>
      <c r="G3913" s="30"/>
      <c r="H3913" s="30"/>
      <c r="I3913" s="30"/>
      <c r="J3913" s="30"/>
      <c r="K3913" s="30"/>
      <c r="L3913" s="30"/>
      <c r="M3913" s="32"/>
      <c r="N3913" s="33"/>
      <c r="O3913" s="58"/>
      <c r="R3913" s="40"/>
      <c r="S3913" s="40"/>
      <c r="T3913" s="40"/>
      <c r="U3913" s="40"/>
      <c r="V3913" s="40"/>
      <c r="W3913" s="40"/>
    </row>
    <row r="3914">
      <c r="F3914" s="30"/>
      <c r="G3914" s="30"/>
      <c r="H3914" s="30"/>
      <c r="I3914" s="30"/>
      <c r="J3914" s="30"/>
      <c r="K3914" s="30"/>
      <c r="L3914" s="30"/>
      <c r="M3914" s="32"/>
      <c r="N3914" s="33"/>
      <c r="O3914" s="64"/>
      <c r="R3914" s="40"/>
      <c r="S3914" s="40"/>
      <c r="T3914" s="40"/>
      <c r="U3914" s="40"/>
      <c r="V3914" s="40"/>
      <c r="W3914" s="40"/>
    </row>
    <row r="3915">
      <c r="F3915" s="30"/>
      <c r="G3915" s="30"/>
      <c r="H3915" s="30"/>
      <c r="I3915" s="30"/>
      <c r="J3915" s="30"/>
      <c r="K3915" s="30"/>
      <c r="L3915" s="30"/>
      <c r="M3915" s="32"/>
      <c r="N3915" s="33"/>
      <c r="O3915" s="33"/>
      <c r="R3915" s="40"/>
      <c r="S3915" s="40"/>
      <c r="T3915" s="40"/>
      <c r="U3915" s="40"/>
      <c r="V3915" s="40"/>
      <c r="W3915" s="40"/>
    </row>
    <row r="3916">
      <c r="F3916" s="30"/>
      <c r="G3916" s="30"/>
      <c r="H3916" s="30"/>
      <c r="I3916" s="30"/>
      <c r="J3916" s="30"/>
      <c r="K3916" s="30"/>
      <c r="L3916" s="30"/>
      <c r="M3916" s="32"/>
      <c r="N3916" s="33"/>
      <c r="O3916" s="58"/>
      <c r="R3916" s="40"/>
      <c r="S3916" s="40"/>
      <c r="T3916" s="40"/>
      <c r="U3916" s="40"/>
      <c r="V3916" s="40"/>
      <c r="W3916" s="40"/>
    </row>
    <row r="3917">
      <c r="F3917" s="30"/>
      <c r="G3917" s="30"/>
      <c r="H3917" s="30"/>
      <c r="I3917" s="30"/>
      <c r="J3917" s="30"/>
      <c r="K3917" s="30"/>
      <c r="L3917" s="30"/>
      <c r="M3917" s="32"/>
      <c r="N3917" s="33"/>
      <c r="O3917" s="64"/>
      <c r="R3917" s="40"/>
      <c r="S3917" s="40"/>
      <c r="T3917" s="40"/>
      <c r="U3917" s="40"/>
      <c r="V3917" s="40"/>
      <c r="W3917" s="40"/>
    </row>
    <row r="3918">
      <c r="F3918" s="30"/>
      <c r="G3918" s="30"/>
      <c r="H3918" s="30"/>
      <c r="I3918" s="30"/>
      <c r="J3918" s="30"/>
      <c r="K3918" s="30"/>
      <c r="L3918" s="30"/>
      <c r="M3918" s="32"/>
      <c r="N3918" s="33"/>
      <c r="O3918" s="33"/>
      <c r="R3918" s="40"/>
      <c r="S3918" s="40"/>
      <c r="T3918" s="40"/>
      <c r="U3918" s="40"/>
      <c r="V3918" s="40"/>
      <c r="W3918" s="40"/>
    </row>
    <row r="3919">
      <c r="F3919" s="30"/>
      <c r="G3919" s="30"/>
      <c r="H3919" s="30"/>
      <c r="I3919" s="30"/>
      <c r="J3919" s="30"/>
      <c r="K3919" s="30"/>
      <c r="L3919" s="30"/>
      <c r="M3919" s="32"/>
      <c r="N3919" s="33"/>
      <c r="O3919" s="33"/>
      <c r="R3919" s="40"/>
      <c r="S3919" s="40"/>
      <c r="T3919" s="40"/>
      <c r="U3919" s="40"/>
      <c r="V3919" s="40"/>
      <c r="W3919" s="40"/>
    </row>
    <row r="3920">
      <c r="F3920" s="30"/>
      <c r="G3920" s="30"/>
      <c r="H3920" s="30"/>
      <c r="I3920" s="30"/>
      <c r="J3920" s="30"/>
      <c r="K3920" s="30"/>
      <c r="L3920" s="30"/>
      <c r="M3920" s="32"/>
      <c r="N3920" s="33"/>
      <c r="O3920" s="33"/>
      <c r="R3920" s="40"/>
      <c r="S3920" s="40"/>
      <c r="T3920" s="40"/>
      <c r="U3920" s="40"/>
      <c r="V3920" s="40"/>
      <c r="W3920" s="40"/>
    </row>
    <row r="3921">
      <c r="F3921" s="30"/>
      <c r="G3921" s="30"/>
      <c r="H3921" s="30"/>
      <c r="I3921" s="30"/>
      <c r="J3921" s="30"/>
      <c r="K3921" s="30"/>
      <c r="L3921" s="30"/>
      <c r="M3921" s="32"/>
      <c r="N3921" s="33"/>
      <c r="O3921" s="33"/>
      <c r="R3921" s="40"/>
      <c r="S3921" s="40"/>
      <c r="T3921" s="40"/>
      <c r="U3921" s="40"/>
      <c r="V3921" s="40"/>
      <c r="W3921" s="40"/>
    </row>
    <row r="3922">
      <c r="F3922" s="30"/>
      <c r="G3922" s="30"/>
      <c r="H3922" s="30"/>
      <c r="I3922" s="30"/>
      <c r="J3922" s="30"/>
      <c r="K3922" s="30"/>
      <c r="L3922" s="30"/>
      <c r="M3922" s="32"/>
      <c r="N3922" s="33"/>
      <c r="O3922" s="33"/>
      <c r="R3922" s="40"/>
      <c r="S3922" s="40"/>
      <c r="T3922" s="40"/>
      <c r="U3922" s="40"/>
      <c r="V3922" s="40"/>
      <c r="W3922" s="40"/>
    </row>
    <row r="3923">
      <c r="F3923" s="30"/>
      <c r="G3923" s="30"/>
      <c r="H3923" s="30"/>
      <c r="I3923" s="30"/>
      <c r="J3923" s="30"/>
      <c r="K3923" s="30"/>
      <c r="L3923" s="30"/>
      <c r="M3923" s="32"/>
      <c r="N3923" s="33"/>
      <c r="O3923" s="33"/>
      <c r="R3923" s="40"/>
      <c r="S3923" s="40"/>
      <c r="T3923" s="40"/>
      <c r="U3923" s="40"/>
      <c r="V3923" s="40"/>
      <c r="W3923" s="40"/>
    </row>
    <row r="3924">
      <c r="F3924" s="30"/>
      <c r="G3924" s="30"/>
      <c r="H3924" s="30"/>
      <c r="I3924" s="30"/>
      <c r="J3924" s="30"/>
      <c r="K3924" s="30"/>
      <c r="L3924" s="30"/>
      <c r="M3924" s="32"/>
      <c r="N3924" s="33"/>
      <c r="O3924" s="33"/>
      <c r="R3924" s="40"/>
      <c r="S3924" s="40"/>
      <c r="T3924" s="40"/>
      <c r="U3924" s="40"/>
      <c r="V3924" s="40"/>
      <c r="W3924" s="40"/>
    </row>
    <row r="3925">
      <c r="F3925" s="30"/>
      <c r="G3925" s="30"/>
      <c r="H3925" s="30"/>
      <c r="I3925" s="30"/>
      <c r="J3925" s="30"/>
      <c r="K3925" s="30"/>
      <c r="L3925" s="30"/>
      <c r="M3925" s="32"/>
      <c r="N3925" s="33"/>
      <c r="O3925" s="33"/>
      <c r="R3925" s="40"/>
      <c r="S3925" s="40"/>
      <c r="T3925" s="40"/>
      <c r="U3925" s="40"/>
      <c r="V3925" s="40"/>
      <c r="W3925" s="40"/>
    </row>
    <row r="3926">
      <c r="F3926" s="30"/>
      <c r="G3926" s="30"/>
      <c r="H3926" s="30"/>
      <c r="I3926" s="30"/>
      <c r="J3926" s="30"/>
      <c r="K3926" s="30"/>
      <c r="L3926" s="30"/>
      <c r="M3926" s="32"/>
      <c r="N3926" s="33"/>
      <c r="O3926" s="33"/>
      <c r="R3926" s="40"/>
      <c r="S3926" s="40"/>
      <c r="T3926" s="40"/>
      <c r="U3926" s="40"/>
      <c r="V3926" s="40"/>
      <c r="W3926" s="40"/>
    </row>
    <row r="3927">
      <c r="F3927" s="30"/>
      <c r="G3927" s="30"/>
      <c r="H3927" s="30"/>
      <c r="I3927" s="30"/>
      <c r="J3927" s="30"/>
      <c r="K3927" s="30"/>
      <c r="L3927" s="30"/>
      <c r="M3927" s="32"/>
      <c r="N3927" s="33"/>
      <c r="O3927" s="64"/>
      <c r="R3927" s="40"/>
      <c r="S3927" s="40"/>
      <c r="T3927" s="40"/>
      <c r="U3927" s="40"/>
      <c r="V3927" s="40"/>
      <c r="W3927" s="40"/>
    </row>
    <row r="3928">
      <c r="F3928" s="30"/>
      <c r="G3928" s="30"/>
      <c r="H3928" s="30"/>
      <c r="I3928" s="30"/>
      <c r="J3928" s="30"/>
      <c r="K3928" s="30"/>
      <c r="L3928" s="30"/>
      <c r="M3928" s="32"/>
      <c r="N3928" s="33"/>
      <c r="O3928" s="33"/>
      <c r="R3928" s="40"/>
      <c r="S3928" s="40"/>
      <c r="T3928" s="40"/>
      <c r="U3928" s="40"/>
      <c r="V3928" s="40"/>
      <c r="W3928" s="40"/>
    </row>
    <row r="3929">
      <c r="F3929" s="30"/>
      <c r="G3929" s="30"/>
      <c r="H3929" s="30"/>
      <c r="I3929" s="30"/>
      <c r="J3929" s="30"/>
      <c r="K3929" s="30"/>
      <c r="L3929" s="30"/>
      <c r="M3929" s="32"/>
      <c r="N3929" s="33"/>
      <c r="O3929" s="33"/>
      <c r="R3929" s="40"/>
      <c r="S3929" s="40"/>
      <c r="T3929" s="40"/>
      <c r="U3929" s="40"/>
      <c r="V3929" s="40"/>
      <c r="W3929" s="40"/>
    </row>
    <row r="3930">
      <c r="F3930" s="30"/>
      <c r="G3930" s="30"/>
      <c r="H3930" s="30"/>
      <c r="I3930" s="30"/>
      <c r="J3930" s="30"/>
      <c r="K3930" s="30"/>
      <c r="L3930" s="30"/>
      <c r="M3930" s="32"/>
      <c r="N3930" s="33"/>
      <c r="O3930" s="33"/>
      <c r="R3930" s="40"/>
      <c r="S3930" s="40"/>
      <c r="T3930" s="40"/>
      <c r="U3930" s="40"/>
      <c r="V3930" s="40"/>
      <c r="W3930" s="40"/>
    </row>
    <row r="3931">
      <c r="F3931" s="30"/>
      <c r="G3931" s="30"/>
      <c r="H3931" s="30"/>
      <c r="I3931" s="30"/>
      <c r="J3931" s="30"/>
      <c r="K3931" s="30"/>
      <c r="L3931" s="30"/>
      <c r="M3931" s="32"/>
      <c r="N3931" s="33"/>
      <c r="O3931" s="33"/>
      <c r="R3931" s="40"/>
      <c r="S3931" s="40"/>
      <c r="T3931" s="40"/>
      <c r="U3931" s="40"/>
      <c r="V3931" s="40"/>
      <c r="W3931" s="40"/>
    </row>
    <row r="3932">
      <c r="F3932" s="30"/>
      <c r="G3932" s="30"/>
      <c r="H3932" s="30"/>
      <c r="I3932" s="30"/>
      <c r="J3932" s="30"/>
      <c r="K3932" s="30"/>
      <c r="L3932" s="30"/>
      <c r="M3932" s="32"/>
      <c r="N3932" s="33"/>
      <c r="O3932" s="33"/>
      <c r="R3932" s="40"/>
      <c r="S3932" s="40"/>
      <c r="T3932" s="40"/>
      <c r="U3932" s="40"/>
      <c r="V3932" s="40"/>
      <c r="W3932" s="40"/>
    </row>
    <row r="3933">
      <c r="F3933" s="30"/>
      <c r="G3933" s="30"/>
      <c r="H3933" s="30"/>
      <c r="I3933" s="30"/>
      <c r="J3933" s="30"/>
      <c r="K3933" s="30"/>
      <c r="L3933" s="30"/>
      <c r="M3933" s="32"/>
      <c r="N3933" s="33"/>
      <c r="O3933" s="33"/>
      <c r="R3933" s="40"/>
      <c r="S3933" s="40"/>
      <c r="T3933" s="40"/>
      <c r="U3933" s="40"/>
      <c r="V3933" s="40"/>
      <c r="W3933" s="40"/>
    </row>
    <row r="3934">
      <c r="F3934" s="30"/>
      <c r="G3934" s="30"/>
      <c r="H3934" s="30"/>
      <c r="I3934" s="30"/>
      <c r="J3934" s="30"/>
      <c r="K3934" s="30"/>
      <c r="L3934" s="30"/>
      <c r="M3934" s="32"/>
      <c r="N3934" s="33"/>
      <c r="O3934" s="33"/>
      <c r="R3934" s="40"/>
      <c r="S3934" s="40"/>
      <c r="T3934" s="40"/>
      <c r="U3934" s="40"/>
      <c r="V3934" s="40"/>
      <c r="W3934" s="40"/>
    </row>
    <row r="3935">
      <c r="F3935" s="30"/>
      <c r="G3935" s="30"/>
      <c r="H3935" s="30"/>
      <c r="I3935" s="30"/>
      <c r="J3935" s="30"/>
      <c r="K3935" s="30"/>
      <c r="L3935" s="30"/>
      <c r="M3935" s="32"/>
      <c r="N3935" s="33"/>
      <c r="O3935" s="33"/>
      <c r="R3935" s="40"/>
      <c r="S3935" s="40"/>
      <c r="T3935" s="40"/>
      <c r="U3935" s="40"/>
      <c r="V3935" s="40"/>
      <c r="W3935" s="40"/>
    </row>
    <row r="3936">
      <c r="F3936" s="30"/>
      <c r="G3936" s="30"/>
      <c r="H3936" s="30"/>
      <c r="I3936" s="30"/>
      <c r="J3936" s="30"/>
      <c r="K3936" s="30"/>
      <c r="L3936" s="30"/>
      <c r="M3936" s="32"/>
      <c r="N3936" s="33"/>
      <c r="O3936" s="33"/>
      <c r="R3936" s="40"/>
      <c r="S3936" s="40"/>
      <c r="T3936" s="40"/>
      <c r="U3936" s="40"/>
      <c r="V3936" s="40"/>
      <c r="W3936" s="40"/>
    </row>
    <row r="3937">
      <c r="F3937" s="30"/>
      <c r="G3937" s="30"/>
      <c r="H3937" s="30"/>
      <c r="I3937" s="30"/>
      <c r="J3937" s="30"/>
      <c r="K3937" s="30"/>
      <c r="L3937" s="30"/>
      <c r="M3937" s="32"/>
      <c r="N3937" s="33"/>
      <c r="O3937" s="33"/>
      <c r="R3937" s="40"/>
      <c r="S3937" s="40"/>
      <c r="T3937" s="40"/>
      <c r="U3937" s="40"/>
      <c r="V3937" s="40"/>
      <c r="W3937" s="40"/>
    </row>
    <row r="3938">
      <c r="F3938" s="30"/>
      <c r="G3938" s="30"/>
      <c r="H3938" s="30"/>
      <c r="I3938" s="30"/>
      <c r="J3938" s="30"/>
      <c r="K3938" s="30"/>
      <c r="L3938" s="30"/>
      <c r="M3938" s="32"/>
      <c r="N3938" s="33"/>
      <c r="O3938" s="33"/>
      <c r="R3938" s="40"/>
      <c r="S3938" s="40"/>
      <c r="T3938" s="40"/>
      <c r="U3938" s="40"/>
      <c r="V3938" s="40"/>
      <c r="W3938" s="40"/>
    </row>
    <row r="3939">
      <c r="F3939" s="30"/>
      <c r="G3939" s="30"/>
      <c r="H3939" s="30"/>
      <c r="I3939" s="30"/>
      <c r="J3939" s="30"/>
      <c r="K3939" s="30"/>
      <c r="L3939" s="30"/>
      <c r="M3939" s="32"/>
      <c r="N3939" s="33"/>
      <c r="O3939" s="33"/>
      <c r="R3939" s="40"/>
      <c r="S3939" s="40"/>
      <c r="T3939" s="40"/>
      <c r="U3939" s="40"/>
      <c r="V3939" s="40"/>
      <c r="W3939" s="40"/>
    </row>
    <row r="3940">
      <c r="F3940" s="30"/>
      <c r="G3940" s="30"/>
      <c r="H3940" s="30"/>
      <c r="I3940" s="30"/>
      <c r="J3940" s="30"/>
      <c r="K3940" s="30"/>
      <c r="L3940" s="30"/>
      <c r="M3940" s="32"/>
      <c r="N3940" s="33"/>
      <c r="O3940" s="33"/>
      <c r="R3940" s="40"/>
      <c r="S3940" s="40"/>
      <c r="T3940" s="40"/>
      <c r="U3940" s="40"/>
      <c r="V3940" s="40"/>
      <c r="W3940" s="40"/>
    </row>
    <row r="3941">
      <c r="F3941" s="30"/>
      <c r="G3941" s="30"/>
      <c r="H3941" s="30"/>
      <c r="I3941" s="30"/>
      <c r="J3941" s="30"/>
      <c r="K3941" s="30"/>
      <c r="L3941" s="30"/>
      <c r="M3941" s="32"/>
      <c r="N3941" s="33"/>
      <c r="O3941" s="33"/>
      <c r="R3941" s="40"/>
      <c r="S3941" s="40"/>
      <c r="T3941" s="40"/>
      <c r="U3941" s="40"/>
      <c r="V3941" s="40"/>
      <c r="W3941" s="40"/>
    </row>
    <row r="3942">
      <c r="F3942" s="30"/>
      <c r="G3942" s="30"/>
      <c r="H3942" s="30"/>
      <c r="I3942" s="30"/>
      <c r="J3942" s="30"/>
      <c r="K3942" s="30"/>
      <c r="L3942" s="30"/>
      <c r="M3942" s="32"/>
      <c r="N3942" s="33"/>
      <c r="O3942" s="58"/>
      <c r="R3942" s="40"/>
      <c r="S3942" s="40"/>
      <c r="T3942" s="40"/>
      <c r="U3942" s="40"/>
      <c r="V3942" s="40"/>
      <c r="W3942" s="40"/>
    </row>
    <row r="3943">
      <c r="F3943" s="30"/>
      <c r="G3943" s="30"/>
      <c r="H3943" s="30"/>
      <c r="I3943" s="30"/>
      <c r="J3943" s="30"/>
      <c r="K3943" s="30"/>
      <c r="L3943" s="30"/>
      <c r="M3943" s="32"/>
      <c r="N3943" s="33"/>
      <c r="O3943" s="33"/>
      <c r="R3943" s="40"/>
      <c r="S3943" s="40"/>
      <c r="T3943" s="40"/>
      <c r="U3943" s="40"/>
      <c r="V3943" s="40"/>
      <c r="W3943" s="40"/>
    </row>
    <row r="3944">
      <c r="F3944" s="30"/>
      <c r="G3944" s="30"/>
      <c r="H3944" s="30"/>
      <c r="I3944" s="30"/>
      <c r="J3944" s="30"/>
      <c r="K3944" s="30"/>
      <c r="L3944" s="30"/>
      <c r="M3944" s="32"/>
      <c r="N3944" s="33"/>
      <c r="O3944" s="33"/>
      <c r="R3944" s="40"/>
      <c r="S3944" s="40"/>
      <c r="T3944" s="40"/>
      <c r="U3944" s="40"/>
      <c r="V3944" s="40"/>
      <c r="W3944" s="40"/>
    </row>
    <row r="3945">
      <c r="F3945" s="30"/>
      <c r="G3945" s="30"/>
      <c r="H3945" s="30"/>
      <c r="I3945" s="30"/>
      <c r="J3945" s="30"/>
      <c r="K3945" s="30"/>
      <c r="L3945" s="30"/>
      <c r="M3945" s="32"/>
      <c r="N3945" s="33"/>
      <c r="O3945" s="33"/>
      <c r="R3945" s="40"/>
      <c r="S3945" s="40"/>
      <c r="T3945" s="40"/>
      <c r="U3945" s="40"/>
      <c r="V3945" s="40"/>
      <c r="W3945" s="40"/>
    </row>
    <row r="3946">
      <c r="F3946" s="30"/>
      <c r="G3946" s="30"/>
      <c r="H3946" s="30"/>
      <c r="I3946" s="30"/>
      <c r="J3946" s="30"/>
      <c r="K3946" s="30"/>
      <c r="L3946" s="30"/>
      <c r="M3946" s="32"/>
      <c r="N3946" s="33"/>
      <c r="O3946" s="64"/>
      <c r="R3946" s="40"/>
      <c r="S3946" s="40"/>
      <c r="T3946" s="40"/>
      <c r="U3946" s="40"/>
      <c r="V3946" s="40"/>
      <c r="W3946" s="40"/>
    </row>
    <row r="3947">
      <c r="F3947" s="30"/>
      <c r="G3947" s="30"/>
      <c r="H3947" s="30"/>
      <c r="I3947" s="30"/>
      <c r="J3947" s="30"/>
      <c r="K3947" s="30"/>
      <c r="L3947" s="30"/>
      <c r="M3947" s="32"/>
      <c r="N3947" s="33"/>
      <c r="O3947" s="33"/>
      <c r="R3947" s="40"/>
      <c r="S3947" s="40"/>
      <c r="T3947" s="40"/>
      <c r="U3947" s="40"/>
      <c r="V3947" s="40"/>
      <c r="W3947" s="40"/>
    </row>
    <row r="3948">
      <c r="F3948" s="30"/>
      <c r="G3948" s="30"/>
      <c r="H3948" s="30"/>
      <c r="I3948" s="30"/>
      <c r="J3948" s="30"/>
      <c r="K3948" s="30"/>
      <c r="L3948" s="30"/>
      <c r="M3948" s="32"/>
      <c r="N3948" s="33"/>
      <c r="O3948" s="33"/>
      <c r="R3948" s="40"/>
      <c r="S3948" s="40"/>
      <c r="T3948" s="40"/>
      <c r="U3948" s="40"/>
      <c r="V3948" s="40"/>
      <c r="W3948" s="40"/>
    </row>
    <row r="3949">
      <c r="F3949" s="30"/>
      <c r="G3949" s="30"/>
      <c r="H3949" s="30"/>
      <c r="I3949" s="30"/>
      <c r="J3949" s="30"/>
      <c r="K3949" s="30"/>
      <c r="L3949" s="30"/>
      <c r="M3949" s="32"/>
      <c r="N3949" s="33"/>
      <c r="O3949" s="33"/>
      <c r="R3949" s="40"/>
      <c r="S3949" s="40"/>
      <c r="T3949" s="40"/>
      <c r="U3949" s="40"/>
      <c r="V3949" s="40"/>
      <c r="W3949" s="40"/>
    </row>
    <row r="3950">
      <c r="F3950" s="30"/>
      <c r="G3950" s="30"/>
      <c r="H3950" s="30"/>
      <c r="I3950" s="30"/>
      <c r="J3950" s="30"/>
      <c r="K3950" s="30"/>
      <c r="L3950" s="30"/>
      <c r="M3950" s="32"/>
      <c r="N3950" s="33"/>
      <c r="O3950" s="33"/>
      <c r="R3950" s="40"/>
      <c r="S3950" s="40"/>
      <c r="T3950" s="40"/>
      <c r="U3950" s="40"/>
      <c r="V3950" s="40"/>
      <c r="W3950" s="40"/>
    </row>
    <row r="3951">
      <c r="F3951" s="30"/>
      <c r="G3951" s="30"/>
      <c r="H3951" s="30"/>
      <c r="I3951" s="30"/>
      <c r="J3951" s="30"/>
      <c r="K3951" s="30"/>
      <c r="L3951" s="30"/>
      <c r="M3951" s="32"/>
      <c r="N3951" s="33"/>
      <c r="O3951" s="33"/>
      <c r="R3951" s="40"/>
      <c r="S3951" s="40"/>
      <c r="T3951" s="40"/>
      <c r="U3951" s="40"/>
      <c r="V3951" s="40"/>
      <c r="W3951" s="40"/>
    </row>
    <row r="3952">
      <c r="F3952" s="30"/>
      <c r="G3952" s="30"/>
      <c r="H3952" s="30"/>
      <c r="I3952" s="30"/>
      <c r="J3952" s="30"/>
      <c r="K3952" s="30"/>
      <c r="L3952" s="30"/>
      <c r="M3952" s="32"/>
      <c r="N3952" s="33"/>
      <c r="O3952" s="64"/>
      <c r="R3952" s="40"/>
      <c r="S3952" s="40"/>
      <c r="T3952" s="40"/>
      <c r="U3952" s="40"/>
      <c r="V3952" s="40"/>
      <c r="W3952" s="40"/>
    </row>
    <row r="3953">
      <c r="F3953" s="30"/>
      <c r="G3953" s="30"/>
      <c r="H3953" s="30"/>
      <c r="I3953" s="30"/>
      <c r="J3953" s="30"/>
      <c r="K3953" s="30"/>
      <c r="L3953" s="30"/>
      <c r="M3953" s="32"/>
      <c r="N3953" s="33"/>
      <c r="O3953" s="33"/>
      <c r="R3953" s="40"/>
      <c r="S3953" s="40"/>
      <c r="T3953" s="40"/>
      <c r="U3953" s="40"/>
      <c r="V3953" s="40"/>
      <c r="W3953" s="40"/>
    </row>
    <row r="3954">
      <c r="F3954" s="30"/>
      <c r="G3954" s="30"/>
      <c r="H3954" s="30"/>
      <c r="I3954" s="30"/>
      <c r="J3954" s="30"/>
      <c r="K3954" s="30"/>
      <c r="L3954" s="30"/>
      <c r="M3954" s="32"/>
      <c r="N3954" s="33"/>
      <c r="O3954" s="33"/>
      <c r="R3954" s="40"/>
      <c r="S3954" s="40"/>
      <c r="T3954" s="40"/>
      <c r="U3954" s="40"/>
      <c r="V3954" s="40"/>
      <c r="W3954" s="40"/>
    </row>
    <row r="3955">
      <c r="F3955" s="30"/>
      <c r="G3955" s="30"/>
      <c r="H3955" s="30"/>
      <c r="I3955" s="30"/>
      <c r="J3955" s="30"/>
      <c r="K3955" s="30"/>
      <c r="L3955" s="30"/>
      <c r="M3955" s="32"/>
      <c r="N3955" s="33"/>
      <c r="O3955" s="33"/>
      <c r="R3955" s="40"/>
      <c r="S3955" s="40"/>
      <c r="T3955" s="40"/>
      <c r="U3955" s="40"/>
      <c r="V3955" s="40"/>
      <c r="W3955" s="40"/>
    </row>
    <row r="3956">
      <c r="F3956" s="30"/>
      <c r="G3956" s="30"/>
      <c r="H3956" s="30"/>
      <c r="I3956" s="30"/>
      <c r="J3956" s="30"/>
      <c r="K3956" s="30"/>
      <c r="L3956" s="30"/>
      <c r="M3956" s="32"/>
      <c r="N3956" s="33"/>
      <c r="O3956" s="33"/>
      <c r="R3956" s="40"/>
      <c r="S3956" s="40"/>
      <c r="T3956" s="40"/>
      <c r="U3956" s="40"/>
      <c r="V3956" s="40"/>
      <c r="W3956" s="40"/>
    </row>
    <row r="3957">
      <c r="F3957" s="30"/>
      <c r="G3957" s="30"/>
      <c r="H3957" s="30"/>
      <c r="I3957" s="30"/>
      <c r="J3957" s="30"/>
      <c r="K3957" s="30"/>
      <c r="L3957" s="30"/>
      <c r="M3957" s="32"/>
      <c r="N3957" s="33"/>
      <c r="O3957" s="33"/>
      <c r="R3957" s="40"/>
      <c r="S3957" s="40"/>
      <c r="T3957" s="40"/>
      <c r="U3957" s="40"/>
      <c r="V3957" s="40"/>
      <c r="W3957" s="40"/>
    </row>
    <row r="3958">
      <c r="F3958" s="30"/>
      <c r="G3958" s="30"/>
      <c r="H3958" s="30"/>
      <c r="I3958" s="30"/>
      <c r="J3958" s="30"/>
      <c r="K3958" s="30"/>
      <c r="L3958" s="30"/>
      <c r="M3958" s="32"/>
      <c r="N3958" s="33"/>
      <c r="O3958" s="33"/>
      <c r="R3958" s="40"/>
      <c r="S3958" s="40"/>
      <c r="T3958" s="40"/>
      <c r="U3958" s="40"/>
      <c r="V3958" s="40"/>
      <c r="W3958" s="40"/>
    </row>
    <row r="3959">
      <c r="F3959" s="30"/>
      <c r="G3959" s="30"/>
      <c r="H3959" s="30"/>
      <c r="I3959" s="30"/>
      <c r="J3959" s="30"/>
      <c r="K3959" s="30"/>
      <c r="L3959" s="30"/>
      <c r="M3959" s="32"/>
      <c r="N3959" s="33"/>
      <c r="O3959" s="33"/>
      <c r="R3959" s="40"/>
      <c r="S3959" s="40"/>
      <c r="T3959" s="40"/>
      <c r="U3959" s="40"/>
      <c r="V3959" s="40"/>
      <c r="W3959" s="40"/>
    </row>
    <row r="3960">
      <c r="F3960" s="30"/>
      <c r="G3960" s="30"/>
      <c r="H3960" s="30"/>
      <c r="I3960" s="30"/>
      <c r="J3960" s="30"/>
      <c r="K3960" s="30"/>
      <c r="L3960" s="30"/>
      <c r="M3960" s="32"/>
      <c r="N3960" s="33"/>
      <c r="O3960" s="33"/>
      <c r="R3960" s="40"/>
      <c r="S3960" s="40"/>
      <c r="T3960" s="40"/>
      <c r="U3960" s="40"/>
      <c r="V3960" s="40"/>
      <c r="W3960" s="40"/>
    </row>
    <row r="3961">
      <c r="F3961" s="30"/>
      <c r="G3961" s="30"/>
      <c r="H3961" s="30"/>
      <c r="I3961" s="30"/>
      <c r="J3961" s="30"/>
      <c r="K3961" s="30"/>
      <c r="L3961" s="30"/>
      <c r="M3961" s="32"/>
      <c r="N3961" s="33"/>
      <c r="O3961" s="33"/>
      <c r="R3961" s="40"/>
      <c r="S3961" s="40"/>
      <c r="T3961" s="40"/>
      <c r="U3961" s="40"/>
      <c r="V3961" s="40"/>
      <c r="W3961" s="40"/>
    </row>
    <row r="3962">
      <c r="F3962" s="30"/>
      <c r="G3962" s="30"/>
      <c r="H3962" s="30"/>
      <c r="I3962" s="30"/>
      <c r="J3962" s="30"/>
      <c r="K3962" s="30"/>
      <c r="L3962" s="30"/>
      <c r="M3962" s="32"/>
      <c r="N3962" s="33"/>
      <c r="O3962" s="33"/>
      <c r="R3962" s="40"/>
      <c r="S3962" s="40"/>
      <c r="T3962" s="40"/>
      <c r="U3962" s="40"/>
      <c r="V3962" s="40"/>
      <c r="W3962" s="40"/>
    </row>
    <row r="3963">
      <c r="F3963" s="30"/>
      <c r="G3963" s="30"/>
      <c r="H3963" s="30"/>
      <c r="I3963" s="30"/>
      <c r="J3963" s="30"/>
      <c r="K3963" s="30"/>
      <c r="L3963" s="30"/>
      <c r="M3963" s="32"/>
      <c r="N3963" s="33"/>
      <c r="O3963" s="33"/>
      <c r="R3963" s="40"/>
      <c r="S3963" s="40"/>
      <c r="T3963" s="40"/>
      <c r="U3963" s="40"/>
      <c r="V3963" s="40"/>
      <c r="W3963" s="40"/>
    </row>
    <row r="3964">
      <c r="F3964" s="30"/>
      <c r="G3964" s="30"/>
      <c r="H3964" s="30"/>
      <c r="I3964" s="30"/>
      <c r="J3964" s="30"/>
      <c r="K3964" s="30"/>
      <c r="L3964" s="30"/>
      <c r="M3964" s="32"/>
      <c r="N3964" s="33"/>
      <c r="O3964" s="64"/>
      <c r="R3964" s="40"/>
      <c r="S3964" s="40"/>
      <c r="T3964" s="40"/>
      <c r="U3964" s="40"/>
      <c r="V3964" s="40"/>
      <c r="W3964" s="40"/>
    </row>
    <row r="3965">
      <c r="F3965" s="30"/>
      <c r="G3965" s="30"/>
      <c r="H3965" s="30"/>
      <c r="I3965" s="30"/>
      <c r="J3965" s="30"/>
      <c r="K3965" s="30"/>
      <c r="L3965" s="30"/>
      <c r="M3965" s="32"/>
      <c r="N3965" s="33"/>
      <c r="O3965" s="33"/>
      <c r="R3965" s="40"/>
      <c r="S3965" s="40"/>
      <c r="T3965" s="40"/>
      <c r="U3965" s="40"/>
      <c r="V3965" s="40"/>
      <c r="W3965" s="40"/>
    </row>
    <row r="3966">
      <c r="F3966" s="30"/>
      <c r="G3966" s="30"/>
      <c r="H3966" s="30"/>
      <c r="I3966" s="30"/>
      <c r="J3966" s="30"/>
      <c r="K3966" s="30"/>
      <c r="L3966" s="30"/>
      <c r="M3966" s="32"/>
      <c r="N3966" s="33"/>
      <c r="O3966" s="33"/>
      <c r="R3966" s="40"/>
      <c r="S3966" s="40"/>
      <c r="T3966" s="40"/>
      <c r="U3966" s="40"/>
      <c r="V3966" s="40"/>
      <c r="W3966" s="40"/>
    </row>
    <row r="3967">
      <c r="F3967" s="30"/>
      <c r="G3967" s="30"/>
      <c r="H3967" s="30"/>
      <c r="I3967" s="30"/>
      <c r="J3967" s="30"/>
      <c r="K3967" s="30"/>
      <c r="L3967" s="30"/>
      <c r="M3967" s="32"/>
      <c r="N3967" s="33"/>
      <c r="O3967" s="33"/>
      <c r="R3967" s="40"/>
      <c r="S3967" s="40"/>
      <c r="T3967" s="40"/>
      <c r="U3967" s="40"/>
      <c r="V3967" s="40"/>
      <c r="W3967" s="40"/>
    </row>
    <row r="3968">
      <c r="F3968" s="30"/>
      <c r="G3968" s="30"/>
      <c r="H3968" s="30"/>
      <c r="I3968" s="30"/>
      <c r="J3968" s="30"/>
      <c r="K3968" s="30"/>
      <c r="L3968" s="30"/>
      <c r="M3968" s="32"/>
      <c r="N3968" s="33"/>
      <c r="O3968" s="33"/>
      <c r="R3968" s="40"/>
      <c r="S3968" s="40"/>
      <c r="T3968" s="40"/>
      <c r="U3968" s="40"/>
      <c r="V3968" s="40"/>
      <c r="W3968" s="40"/>
    </row>
    <row r="3969">
      <c r="F3969" s="30"/>
      <c r="G3969" s="30"/>
      <c r="H3969" s="30"/>
      <c r="I3969" s="30"/>
      <c r="J3969" s="30"/>
      <c r="K3969" s="30"/>
      <c r="L3969" s="30"/>
      <c r="M3969" s="32"/>
      <c r="N3969" s="33"/>
      <c r="O3969" s="33"/>
      <c r="R3969" s="40"/>
      <c r="S3969" s="40"/>
      <c r="T3969" s="40"/>
      <c r="U3969" s="40"/>
      <c r="V3969" s="40"/>
      <c r="W3969" s="40"/>
    </row>
    <row r="3970">
      <c r="F3970" s="30"/>
      <c r="G3970" s="30"/>
      <c r="H3970" s="30"/>
      <c r="I3970" s="30"/>
      <c r="J3970" s="30"/>
      <c r="K3970" s="30"/>
      <c r="L3970" s="30"/>
      <c r="M3970" s="32"/>
      <c r="N3970" s="33"/>
      <c r="O3970" s="33"/>
      <c r="R3970" s="40"/>
      <c r="S3970" s="40"/>
      <c r="T3970" s="40"/>
      <c r="U3970" s="40"/>
      <c r="V3970" s="40"/>
      <c r="W3970" s="40"/>
    </row>
    <row r="3971">
      <c r="F3971" s="30"/>
      <c r="G3971" s="30"/>
      <c r="H3971" s="30"/>
      <c r="I3971" s="30"/>
      <c r="J3971" s="30"/>
      <c r="K3971" s="30"/>
      <c r="L3971" s="30"/>
      <c r="M3971" s="32"/>
      <c r="N3971" s="33"/>
      <c r="O3971" s="33"/>
      <c r="R3971" s="40"/>
      <c r="S3971" s="40"/>
      <c r="T3971" s="40"/>
      <c r="U3971" s="40"/>
      <c r="V3971" s="40"/>
      <c r="W3971" s="40"/>
    </row>
    <row r="3972">
      <c r="F3972" s="30"/>
      <c r="G3972" s="30"/>
      <c r="H3972" s="30"/>
      <c r="I3972" s="30"/>
      <c r="J3972" s="30"/>
      <c r="K3972" s="30"/>
      <c r="L3972" s="30"/>
      <c r="M3972" s="32"/>
      <c r="N3972" s="33"/>
      <c r="O3972" s="64"/>
      <c r="R3972" s="40"/>
      <c r="S3972" s="40"/>
      <c r="T3972" s="40"/>
      <c r="U3972" s="40"/>
      <c r="V3972" s="40"/>
      <c r="W3972" s="40"/>
    </row>
    <row r="3973">
      <c r="F3973" s="30"/>
      <c r="G3973" s="30"/>
      <c r="H3973" s="30"/>
      <c r="I3973" s="30"/>
      <c r="J3973" s="30"/>
      <c r="K3973" s="30"/>
      <c r="L3973" s="30"/>
      <c r="M3973" s="32"/>
      <c r="N3973" s="33"/>
      <c r="O3973" s="33"/>
      <c r="R3973" s="40"/>
      <c r="S3973" s="40"/>
      <c r="T3973" s="40"/>
      <c r="U3973" s="40"/>
      <c r="V3973" s="40"/>
      <c r="W3973" s="40"/>
    </row>
    <row r="3974">
      <c r="F3974" s="30"/>
      <c r="G3974" s="30"/>
      <c r="H3974" s="30"/>
      <c r="I3974" s="30"/>
      <c r="J3974" s="30"/>
      <c r="K3974" s="30"/>
      <c r="L3974" s="30"/>
      <c r="M3974" s="32"/>
      <c r="N3974" s="33"/>
      <c r="O3974" s="58"/>
      <c r="R3974" s="40"/>
      <c r="S3974" s="40"/>
      <c r="T3974" s="40"/>
      <c r="U3974" s="40"/>
      <c r="V3974" s="40"/>
      <c r="W3974" s="40"/>
    </row>
    <row r="3975">
      <c r="F3975" s="30"/>
      <c r="G3975" s="30"/>
      <c r="H3975" s="30"/>
      <c r="I3975" s="30"/>
      <c r="J3975" s="30"/>
      <c r="K3975" s="30"/>
      <c r="L3975" s="30"/>
      <c r="M3975" s="32"/>
      <c r="N3975" s="33"/>
      <c r="O3975" s="64"/>
      <c r="R3975" s="40"/>
      <c r="S3975" s="40"/>
      <c r="T3975" s="40"/>
      <c r="U3975" s="40"/>
      <c r="V3975" s="40"/>
      <c r="W3975" s="40"/>
    </row>
    <row r="3976">
      <c r="F3976" s="30"/>
      <c r="G3976" s="30"/>
      <c r="H3976" s="30"/>
      <c r="I3976" s="30"/>
      <c r="J3976" s="30"/>
      <c r="K3976" s="30"/>
      <c r="L3976" s="30"/>
      <c r="M3976" s="32"/>
      <c r="N3976" s="33"/>
      <c r="O3976" s="33"/>
      <c r="R3976" s="40"/>
      <c r="S3976" s="40"/>
      <c r="T3976" s="40"/>
      <c r="U3976" s="40"/>
      <c r="V3976" s="40"/>
      <c r="W3976" s="40"/>
    </row>
    <row r="3977">
      <c r="F3977" s="30"/>
      <c r="G3977" s="30"/>
      <c r="H3977" s="30"/>
      <c r="I3977" s="30"/>
      <c r="J3977" s="30"/>
      <c r="K3977" s="30"/>
      <c r="L3977" s="30"/>
      <c r="M3977" s="32"/>
      <c r="N3977" s="33"/>
      <c r="O3977" s="33"/>
      <c r="R3977" s="40"/>
      <c r="S3977" s="40"/>
      <c r="T3977" s="40"/>
      <c r="U3977" s="40"/>
      <c r="V3977" s="40"/>
      <c r="W3977" s="40"/>
    </row>
    <row r="3978">
      <c r="F3978" s="30"/>
      <c r="G3978" s="30"/>
      <c r="H3978" s="30"/>
      <c r="I3978" s="30"/>
      <c r="J3978" s="30"/>
      <c r="K3978" s="30"/>
      <c r="L3978" s="30"/>
      <c r="M3978" s="32"/>
      <c r="N3978" s="33"/>
      <c r="O3978" s="33"/>
      <c r="R3978" s="40"/>
      <c r="S3978" s="40"/>
      <c r="T3978" s="40"/>
      <c r="U3978" s="40"/>
      <c r="V3978" s="40"/>
      <c r="W3978" s="40"/>
    </row>
    <row r="3979">
      <c r="F3979" s="30"/>
      <c r="G3979" s="30"/>
      <c r="H3979" s="30"/>
      <c r="I3979" s="30"/>
      <c r="J3979" s="30"/>
      <c r="K3979" s="30"/>
      <c r="L3979" s="30"/>
      <c r="M3979" s="32"/>
      <c r="N3979" s="33"/>
      <c r="O3979" s="33"/>
      <c r="R3979" s="40"/>
      <c r="S3979" s="40"/>
      <c r="T3979" s="40"/>
      <c r="U3979" s="40"/>
      <c r="V3979" s="40"/>
      <c r="W3979" s="40"/>
    </row>
    <row r="3980">
      <c r="F3980" s="30"/>
      <c r="G3980" s="30"/>
      <c r="H3980" s="30"/>
      <c r="I3980" s="30"/>
      <c r="J3980" s="30"/>
      <c r="K3980" s="30"/>
      <c r="L3980" s="30"/>
      <c r="M3980" s="32"/>
      <c r="N3980" s="33"/>
      <c r="O3980" s="33"/>
      <c r="R3980" s="40"/>
      <c r="S3980" s="40"/>
      <c r="T3980" s="40"/>
      <c r="U3980" s="40"/>
      <c r="V3980" s="40"/>
      <c r="W3980" s="40"/>
    </row>
    <row r="3981">
      <c r="F3981" s="30"/>
      <c r="G3981" s="30"/>
      <c r="H3981" s="30"/>
      <c r="I3981" s="30"/>
      <c r="J3981" s="30"/>
      <c r="K3981" s="30"/>
      <c r="L3981" s="30"/>
      <c r="M3981" s="32"/>
      <c r="N3981" s="33"/>
      <c r="O3981" s="33"/>
      <c r="R3981" s="40"/>
      <c r="S3981" s="40"/>
      <c r="T3981" s="40"/>
      <c r="U3981" s="40"/>
      <c r="V3981" s="40"/>
      <c r="W3981" s="40"/>
    </row>
    <row r="3982">
      <c r="F3982" s="30"/>
      <c r="G3982" s="30"/>
      <c r="H3982" s="30"/>
      <c r="I3982" s="30"/>
      <c r="J3982" s="30"/>
      <c r="K3982" s="30"/>
      <c r="L3982" s="30"/>
      <c r="M3982" s="32"/>
      <c r="N3982" s="33"/>
      <c r="O3982" s="33"/>
      <c r="R3982" s="40"/>
      <c r="S3982" s="40"/>
      <c r="T3982" s="40"/>
      <c r="U3982" s="40"/>
      <c r="V3982" s="40"/>
      <c r="W3982" s="40"/>
    </row>
    <row r="3983">
      <c r="F3983" s="30"/>
      <c r="G3983" s="30"/>
      <c r="H3983" s="30"/>
      <c r="I3983" s="30"/>
      <c r="J3983" s="30"/>
      <c r="K3983" s="30"/>
      <c r="L3983" s="30"/>
      <c r="M3983" s="32"/>
      <c r="N3983" s="33"/>
      <c r="O3983" s="33"/>
      <c r="R3983" s="40"/>
      <c r="S3983" s="40"/>
      <c r="T3983" s="40"/>
      <c r="U3983" s="40"/>
      <c r="V3983" s="40"/>
      <c r="W3983" s="40"/>
    </row>
    <row r="3984">
      <c r="F3984" s="30"/>
      <c r="G3984" s="30"/>
      <c r="H3984" s="30"/>
      <c r="I3984" s="30"/>
      <c r="J3984" s="30"/>
      <c r="K3984" s="30"/>
      <c r="L3984" s="30"/>
      <c r="M3984" s="32"/>
      <c r="N3984" s="33"/>
      <c r="O3984" s="33"/>
      <c r="R3984" s="40"/>
      <c r="S3984" s="40"/>
      <c r="T3984" s="40"/>
      <c r="U3984" s="40"/>
      <c r="V3984" s="40"/>
      <c r="W3984" s="40"/>
    </row>
    <row r="3985">
      <c r="F3985" s="30"/>
      <c r="G3985" s="30"/>
      <c r="H3985" s="30"/>
      <c r="I3985" s="30"/>
      <c r="J3985" s="30"/>
      <c r="K3985" s="30"/>
      <c r="L3985" s="30"/>
      <c r="M3985" s="32"/>
      <c r="N3985" s="33"/>
      <c r="O3985" s="33"/>
      <c r="R3985" s="40"/>
      <c r="S3985" s="40"/>
      <c r="T3985" s="40"/>
      <c r="U3985" s="40"/>
      <c r="V3985" s="40"/>
      <c r="W3985" s="40"/>
    </row>
    <row r="3986">
      <c r="F3986" s="30"/>
      <c r="G3986" s="30"/>
      <c r="H3986" s="30"/>
      <c r="I3986" s="30"/>
      <c r="J3986" s="30"/>
      <c r="K3986" s="30"/>
      <c r="L3986" s="30"/>
      <c r="M3986" s="32"/>
      <c r="N3986" s="33"/>
      <c r="O3986" s="33"/>
      <c r="R3986" s="40"/>
      <c r="S3986" s="40"/>
      <c r="T3986" s="40"/>
      <c r="U3986" s="40"/>
      <c r="V3986" s="40"/>
      <c r="W3986" s="40"/>
    </row>
    <row r="3987">
      <c r="F3987" s="30"/>
      <c r="G3987" s="30"/>
      <c r="H3987" s="30"/>
      <c r="I3987" s="30"/>
      <c r="J3987" s="30"/>
      <c r="K3987" s="30"/>
      <c r="L3987" s="30"/>
      <c r="M3987" s="32"/>
      <c r="N3987" s="33"/>
      <c r="O3987" s="64"/>
      <c r="R3987" s="40"/>
      <c r="S3987" s="40"/>
      <c r="T3987" s="40"/>
      <c r="U3987" s="40"/>
      <c r="V3987" s="40"/>
      <c r="W3987" s="40"/>
    </row>
    <row r="3988">
      <c r="F3988" s="30"/>
      <c r="G3988" s="30"/>
      <c r="H3988" s="30"/>
      <c r="I3988" s="30"/>
      <c r="J3988" s="30"/>
      <c r="K3988" s="30"/>
      <c r="L3988" s="30"/>
      <c r="M3988" s="32"/>
      <c r="N3988" s="33"/>
      <c r="O3988" s="33"/>
      <c r="R3988" s="40"/>
      <c r="S3988" s="40"/>
      <c r="T3988" s="40"/>
      <c r="U3988" s="40"/>
      <c r="V3988" s="40"/>
      <c r="W3988" s="40"/>
    </row>
    <row r="3989">
      <c r="F3989" s="30"/>
      <c r="G3989" s="30"/>
      <c r="H3989" s="30"/>
      <c r="I3989" s="30"/>
      <c r="J3989" s="30"/>
      <c r="K3989" s="30"/>
      <c r="L3989" s="30"/>
      <c r="M3989" s="32"/>
      <c r="N3989" s="33"/>
      <c r="O3989" s="33"/>
      <c r="R3989" s="40"/>
      <c r="S3989" s="40"/>
      <c r="T3989" s="40"/>
      <c r="U3989" s="40"/>
      <c r="V3989" s="40"/>
      <c r="W3989" s="40"/>
    </row>
    <row r="3990">
      <c r="F3990" s="30"/>
      <c r="G3990" s="30"/>
      <c r="H3990" s="30"/>
      <c r="I3990" s="30"/>
      <c r="J3990" s="30"/>
      <c r="K3990" s="30"/>
      <c r="L3990" s="30"/>
      <c r="M3990" s="32"/>
      <c r="N3990" s="33"/>
      <c r="O3990" s="33"/>
      <c r="R3990" s="40"/>
      <c r="S3990" s="40"/>
      <c r="T3990" s="40"/>
      <c r="U3990" s="40"/>
      <c r="V3990" s="40"/>
      <c r="W3990" s="40"/>
    </row>
    <row r="3991">
      <c r="F3991" s="30"/>
      <c r="G3991" s="30"/>
      <c r="H3991" s="30"/>
      <c r="I3991" s="30"/>
      <c r="J3991" s="30"/>
      <c r="K3991" s="30"/>
      <c r="L3991" s="30"/>
      <c r="M3991" s="32"/>
      <c r="N3991" s="33"/>
      <c r="O3991" s="33"/>
      <c r="R3991" s="40"/>
      <c r="S3991" s="40"/>
      <c r="T3991" s="40"/>
      <c r="U3991" s="40"/>
      <c r="V3991" s="40"/>
      <c r="W3991" s="40"/>
    </row>
    <row r="3992">
      <c r="F3992" s="30"/>
      <c r="G3992" s="30"/>
      <c r="H3992" s="30"/>
      <c r="I3992" s="30"/>
      <c r="J3992" s="30"/>
      <c r="K3992" s="30"/>
      <c r="L3992" s="30"/>
      <c r="M3992" s="32"/>
      <c r="N3992" s="33"/>
      <c r="O3992" s="33"/>
      <c r="R3992" s="40"/>
      <c r="S3992" s="40"/>
      <c r="T3992" s="40"/>
      <c r="U3992" s="40"/>
      <c r="V3992" s="40"/>
      <c r="W3992" s="40"/>
    </row>
    <row r="3993">
      <c r="F3993" s="30"/>
      <c r="G3993" s="30"/>
      <c r="H3993" s="30"/>
      <c r="I3993" s="30"/>
      <c r="J3993" s="30"/>
      <c r="K3993" s="30"/>
      <c r="L3993" s="30"/>
      <c r="M3993" s="32"/>
      <c r="N3993" s="33"/>
      <c r="O3993" s="33"/>
      <c r="R3993" s="40"/>
      <c r="S3993" s="40"/>
      <c r="T3993" s="40"/>
      <c r="U3993" s="40"/>
      <c r="V3993" s="40"/>
      <c r="W3993" s="40"/>
    </row>
    <row r="3994">
      <c r="F3994" s="30"/>
      <c r="G3994" s="30"/>
      <c r="H3994" s="30"/>
      <c r="I3994" s="30"/>
      <c r="J3994" s="30"/>
      <c r="K3994" s="30"/>
      <c r="L3994" s="30"/>
      <c r="M3994" s="32"/>
      <c r="N3994" s="33"/>
      <c r="O3994" s="33"/>
      <c r="R3994" s="40"/>
      <c r="S3994" s="40"/>
      <c r="T3994" s="40"/>
      <c r="U3994" s="40"/>
      <c r="V3994" s="40"/>
      <c r="W3994" s="40"/>
    </row>
    <row r="3995">
      <c r="F3995" s="30"/>
      <c r="G3995" s="30"/>
      <c r="H3995" s="30"/>
      <c r="I3995" s="30"/>
      <c r="J3995" s="30"/>
      <c r="K3995" s="30"/>
      <c r="L3995" s="30"/>
      <c r="M3995" s="32"/>
      <c r="N3995" s="33"/>
      <c r="O3995" s="33"/>
      <c r="R3995" s="40"/>
      <c r="S3995" s="40"/>
      <c r="T3995" s="40"/>
      <c r="U3995" s="40"/>
      <c r="V3995" s="40"/>
      <c r="W3995" s="40"/>
    </row>
    <row r="3996">
      <c r="F3996" s="30"/>
      <c r="G3996" s="30"/>
      <c r="H3996" s="30"/>
      <c r="I3996" s="30"/>
      <c r="J3996" s="30"/>
      <c r="K3996" s="30"/>
      <c r="L3996" s="30"/>
      <c r="M3996" s="32"/>
      <c r="N3996" s="33"/>
      <c r="O3996" s="33"/>
      <c r="R3996" s="40"/>
      <c r="S3996" s="40"/>
      <c r="T3996" s="40"/>
      <c r="U3996" s="40"/>
      <c r="V3996" s="40"/>
      <c r="W3996" s="40"/>
    </row>
    <row r="3997">
      <c r="F3997" s="30"/>
      <c r="G3997" s="30"/>
      <c r="H3997" s="30"/>
      <c r="I3997" s="30"/>
      <c r="J3997" s="30"/>
      <c r="K3997" s="30"/>
      <c r="L3997" s="30"/>
      <c r="M3997" s="32"/>
      <c r="N3997" s="33"/>
      <c r="O3997" s="33"/>
      <c r="R3997" s="40"/>
      <c r="S3997" s="40"/>
      <c r="T3997" s="40"/>
      <c r="U3997" s="40"/>
      <c r="V3997" s="40"/>
      <c r="W3997" s="40"/>
    </row>
    <row r="3998">
      <c r="F3998" s="30"/>
      <c r="G3998" s="30"/>
      <c r="H3998" s="30"/>
      <c r="I3998" s="30"/>
      <c r="J3998" s="30"/>
      <c r="K3998" s="30"/>
      <c r="L3998" s="30"/>
      <c r="M3998" s="32"/>
      <c r="N3998" s="33"/>
      <c r="O3998" s="33"/>
      <c r="R3998" s="40"/>
      <c r="S3998" s="40"/>
      <c r="T3998" s="40"/>
      <c r="U3998" s="40"/>
      <c r="V3998" s="40"/>
      <c r="W3998" s="40"/>
    </row>
    <row r="3999">
      <c r="F3999" s="30"/>
      <c r="G3999" s="30"/>
      <c r="H3999" s="30"/>
      <c r="I3999" s="30"/>
      <c r="J3999" s="30"/>
      <c r="K3999" s="30"/>
      <c r="L3999" s="30"/>
      <c r="M3999" s="32"/>
      <c r="N3999" s="33"/>
      <c r="O3999" s="33"/>
      <c r="R3999" s="40"/>
      <c r="S3999" s="40"/>
      <c r="T3999" s="40"/>
      <c r="U3999" s="40"/>
      <c r="V3999" s="40"/>
      <c r="W3999" s="40"/>
    </row>
    <row r="4000">
      <c r="F4000" s="30"/>
      <c r="G4000" s="30"/>
      <c r="H4000" s="30"/>
      <c r="I4000" s="30"/>
      <c r="J4000" s="30"/>
      <c r="K4000" s="30"/>
      <c r="L4000" s="30"/>
      <c r="M4000" s="32"/>
      <c r="N4000" s="33"/>
      <c r="O4000" s="33"/>
      <c r="R4000" s="40"/>
      <c r="S4000" s="40"/>
      <c r="T4000" s="40"/>
      <c r="U4000" s="40"/>
      <c r="V4000" s="40"/>
      <c r="W4000" s="40"/>
    </row>
    <row r="4001">
      <c r="F4001" s="30"/>
      <c r="G4001" s="30"/>
      <c r="H4001" s="30"/>
      <c r="I4001" s="30"/>
      <c r="J4001" s="30"/>
      <c r="K4001" s="30"/>
      <c r="L4001" s="30"/>
      <c r="M4001" s="32"/>
      <c r="N4001" s="33"/>
      <c r="O4001" s="33"/>
      <c r="R4001" s="40"/>
      <c r="S4001" s="40"/>
      <c r="T4001" s="40"/>
      <c r="U4001" s="40"/>
      <c r="V4001" s="40"/>
      <c r="W4001" s="40"/>
    </row>
    <row r="4002">
      <c r="F4002" s="30"/>
      <c r="G4002" s="30"/>
      <c r="H4002" s="30"/>
      <c r="I4002" s="30"/>
      <c r="J4002" s="30"/>
      <c r="K4002" s="30"/>
      <c r="L4002" s="30"/>
      <c r="M4002" s="32"/>
      <c r="N4002" s="33"/>
      <c r="O4002" s="33"/>
      <c r="R4002" s="40"/>
      <c r="S4002" s="40"/>
      <c r="T4002" s="40"/>
      <c r="U4002" s="40"/>
      <c r="V4002" s="40"/>
      <c r="W4002" s="40"/>
    </row>
    <row r="4003">
      <c r="F4003" s="30"/>
      <c r="G4003" s="30"/>
      <c r="H4003" s="30"/>
      <c r="I4003" s="30"/>
      <c r="J4003" s="30"/>
      <c r="K4003" s="30"/>
      <c r="L4003" s="30"/>
      <c r="M4003" s="32"/>
      <c r="N4003" s="33"/>
      <c r="O4003" s="33"/>
      <c r="R4003" s="40"/>
      <c r="S4003" s="40"/>
      <c r="T4003" s="40"/>
      <c r="U4003" s="40"/>
      <c r="V4003" s="40"/>
      <c r="W4003" s="40"/>
    </row>
    <row r="4004">
      <c r="F4004" s="30"/>
      <c r="G4004" s="30"/>
      <c r="H4004" s="30"/>
      <c r="I4004" s="30"/>
      <c r="J4004" s="30"/>
      <c r="K4004" s="30"/>
      <c r="L4004" s="30"/>
      <c r="M4004" s="32"/>
      <c r="N4004" s="33"/>
      <c r="O4004" s="33"/>
      <c r="R4004" s="40"/>
      <c r="S4004" s="40"/>
      <c r="T4004" s="40"/>
      <c r="U4004" s="40"/>
      <c r="V4004" s="40"/>
      <c r="W4004" s="40"/>
    </row>
    <row r="4005">
      <c r="F4005" s="30"/>
      <c r="G4005" s="30"/>
      <c r="H4005" s="30"/>
      <c r="I4005" s="30"/>
      <c r="J4005" s="30"/>
      <c r="K4005" s="30"/>
      <c r="L4005" s="30"/>
      <c r="M4005" s="32"/>
      <c r="N4005" s="33"/>
      <c r="O4005" s="58"/>
      <c r="R4005" s="40"/>
      <c r="S4005" s="40"/>
      <c r="T4005" s="40"/>
      <c r="U4005" s="40"/>
      <c r="V4005" s="40"/>
      <c r="W4005" s="40"/>
    </row>
    <row r="4006">
      <c r="F4006" s="30"/>
      <c r="G4006" s="30"/>
      <c r="H4006" s="30"/>
      <c r="I4006" s="30"/>
      <c r="J4006" s="30"/>
      <c r="K4006" s="30"/>
      <c r="L4006" s="30"/>
      <c r="M4006" s="32"/>
      <c r="N4006" s="33"/>
      <c r="O4006" s="33"/>
      <c r="R4006" s="40"/>
      <c r="S4006" s="40"/>
      <c r="T4006" s="40"/>
      <c r="U4006" s="40"/>
      <c r="V4006" s="40"/>
      <c r="W4006" s="40"/>
    </row>
    <row r="4007">
      <c r="F4007" s="30"/>
      <c r="G4007" s="30"/>
      <c r="H4007" s="30"/>
      <c r="I4007" s="30"/>
      <c r="J4007" s="30"/>
      <c r="K4007" s="30"/>
      <c r="L4007" s="30"/>
      <c r="M4007" s="32"/>
      <c r="N4007" s="33"/>
      <c r="O4007" s="33"/>
      <c r="R4007" s="40"/>
      <c r="S4007" s="40"/>
      <c r="T4007" s="40"/>
      <c r="U4007" s="40"/>
      <c r="V4007" s="40"/>
      <c r="W4007" s="40"/>
    </row>
    <row r="4008">
      <c r="F4008" s="30"/>
      <c r="G4008" s="30"/>
      <c r="H4008" s="30"/>
      <c r="I4008" s="30"/>
      <c r="J4008" s="30"/>
      <c r="K4008" s="30"/>
      <c r="L4008" s="30"/>
      <c r="M4008" s="32"/>
      <c r="N4008" s="33"/>
      <c r="O4008" s="58"/>
      <c r="R4008" s="40"/>
      <c r="S4008" s="40"/>
      <c r="T4008" s="40"/>
      <c r="U4008" s="40"/>
      <c r="V4008" s="40"/>
      <c r="W4008" s="40"/>
    </row>
    <row r="4009">
      <c r="F4009" s="30"/>
      <c r="G4009" s="30"/>
      <c r="H4009" s="30"/>
      <c r="I4009" s="30"/>
      <c r="J4009" s="30"/>
      <c r="K4009" s="30"/>
      <c r="L4009" s="30"/>
      <c r="M4009" s="32"/>
      <c r="N4009" s="33"/>
      <c r="O4009" s="64"/>
      <c r="R4009" s="40"/>
      <c r="S4009" s="40"/>
      <c r="T4009" s="40"/>
      <c r="U4009" s="40"/>
      <c r="V4009" s="40"/>
      <c r="W4009" s="40"/>
    </row>
    <row r="4010">
      <c r="F4010" s="30"/>
      <c r="G4010" s="30"/>
      <c r="H4010" s="30"/>
      <c r="I4010" s="30"/>
      <c r="J4010" s="30"/>
      <c r="K4010" s="30"/>
      <c r="L4010" s="30"/>
      <c r="M4010" s="32"/>
      <c r="N4010" s="33"/>
      <c r="O4010" s="33"/>
      <c r="R4010" s="40"/>
      <c r="S4010" s="40"/>
      <c r="T4010" s="40"/>
      <c r="U4010" s="40"/>
      <c r="V4010" s="40"/>
      <c r="W4010" s="40"/>
    </row>
    <row r="4011">
      <c r="F4011" s="30"/>
      <c r="G4011" s="30"/>
      <c r="H4011" s="30"/>
      <c r="I4011" s="30"/>
      <c r="J4011" s="30"/>
      <c r="K4011" s="30"/>
      <c r="L4011" s="30"/>
      <c r="M4011" s="32"/>
      <c r="N4011" s="33"/>
      <c r="O4011" s="33"/>
      <c r="R4011" s="40"/>
      <c r="S4011" s="40"/>
      <c r="T4011" s="40"/>
      <c r="U4011" s="40"/>
      <c r="V4011" s="40"/>
      <c r="W4011" s="40"/>
    </row>
    <row r="4012">
      <c r="F4012" s="30"/>
      <c r="G4012" s="30"/>
      <c r="H4012" s="30"/>
      <c r="I4012" s="30"/>
      <c r="J4012" s="30"/>
      <c r="K4012" s="30"/>
      <c r="L4012" s="30"/>
      <c r="M4012" s="32"/>
      <c r="N4012" s="33"/>
      <c r="O4012" s="33"/>
      <c r="R4012" s="40"/>
      <c r="S4012" s="40"/>
      <c r="T4012" s="40"/>
      <c r="U4012" s="40"/>
      <c r="V4012" s="40"/>
      <c r="W4012" s="40"/>
    </row>
    <row r="4013">
      <c r="F4013" s="30"/>
      <c r="G4013" s="30"/>
      <c r="H4013" s="30"/>
      <c r="I4013" s="30"/>
      <c r="J4013" s="30"/>
      <c r="K4013" s="30"/>
      <c r="L4013" s="30"/>
      <c r="M4013" s="32"/>
      <c r="N4013" s="33"/>
      <c r="O4013" s="64"/>
      <c r="R4013" s="40"/>
      <c r="S4013" s="40"/>
      <c r="T4013" s="40"/>
      <c r="U4013" s="40"/>
      <c r="V4013" s="40"/>
      <c r="W4013" s="40"/>
    </row>
    <row r="4014">
      <c r="F4014" s="30"/>
      <c r="G4014" s="30"/>
      <c r="H4014" s="30"/>
      <c r="I4014" s="30"/>
      <c r="J4014" s="30"/>
      <c r="K4014" s="30"/>
      <c r="L4014" s="30"/>
      <c r="M4014" s="32"/>
      <c r="N4014" s="33"/>
      <c r="O4014" s="33"/>
      <c r="R4014" s="40"/>
      <c r="S4014" s="40"/>
      <c r="T4014" s="40"/>
      <c r="U4014" s="40"/>
      <c r="V4014" s="40"/>
      <c r="W4014" s="40"/>
    </row>
    <row r="4015">
      <c r="F4015" s="30"/>
      <c r="G4015" s="30"/>
      <c r="H4015" s="30"/>
      <c r="I4015" s="30"/>
      <c r="J4015" s="30"/>
      <c r="K4015" s="30"/>
      <c r="L4015" s="30"/>
      <c r="M4015" s="32"/>
      <c r="N4015" s="33"/>
      <c r="O4015" s="33"/>
      <c r="R4015" s="40"/>
      <c r="S4015" s="40"/>
      <c r="T4015" s="40"/>
      <c r="U4015" s="40"/>
      <c r="V4015" s="40"/>
      <c r="W4015" s="40"/>
    </row>
    <row r="4016">
      <c r="F4016" s="30"/>
      <c r="G4016" s="30"/>
      <c r="H4016" s="30"/>
      <c r="I4016" s="30"/>
      <c r="J4016" s="30"/>
      <c r="K4016" s="30"/>
      <c r="L4016" s="30"/>
      <c r="M4016" s="32"/>
      <c r="N4016" s="33"/>
      <c r="O4016" s="33"/>
      <c r="R4016" s="40"/>
      <c r="S4016" s="40"/>
      <c r="T4016" s="40"/>
      <c r="U4016" s="40"/>
      <c r="V4016" s="40"/>
      <c r="W4016" s="40"/>
    </row>
    <row r="4017">
      <c r="F4017" s="30"/>
      <c r="G4017" s="30"/>
      <c r="H4017" s="30"/>
      <c r="I4017" s="30"/>
      <c r="J4017" s="30"/>
      <c r="K4017" s="30"/>
      <c r="L4017" s="30"/>
      <c r="M4017" s="32"/>
      <c r="N4017" s="33"/>
      <c r="O4017" s="33"/>
      <c r="R4017" s="40"/>
      <c r="S4017" s="40"/>
      <c r="T4017" s="40"/>
      <c r="U4017" s="40"/>
      <c r="V4017" s="40"/>
      <c r="W4017" s="40"/>
    </row>
    <row r="4018">
      <c r="F4018" s="30"/>
      <c r="G4018" s="30"/>
      <c r="H4018" s="30"/>
      <c r="I4018" s="30"/>
      <c r="J4018" s="30"/>
      <c r="K4018" s="30"/>
      <c r="L4018" s="30"/>
      <c r="M4018" s="32"/>
      <c r="N4018" s="33"/>
      <c r="O4018" s="33"/>
      <c r="R4018" s="40"/>
      <c r="S4018" s="40"/>
      <c r="T4018" s="40"/>
      <c r="U4018" s="40"/>
      <c r="V4018" s="40"/>
      <c r="W4018" s="40"/>
    </row>
    <row r="4019">
      <c r="F4019" s="30"/>
      <c r="G4019" s="30"/>
      <c r="H4019" s="30"/>
      <c r="I4019" s="30"/>
      <c r="J4019" s="30"/>
      <c r="K4019" s="30"/>
      <c r="L4019" s="30"/>
      <c r="M4019" s="32"/>
      <c r="N4019" s="33"/>
      <c r="O4019" s="33"/>
      <c r="R4019" s="40"/>
      <c r="S4019" s="40"/>
      <c r="T4019" s="40"/>
      <c r="U4019" s="40"/>
      <c r="V4019" s="40"/>
      <c r="W4019" s="40"/>
    </row>
    <row r="4020">
      <c r="F4020" s="30"/>
      <c r="G4020" s="30"/>
      <c r="H4020" s="30"/>
      <c r="I4020" s="30"/>
      <c r="J4020" s="30"/>
      <c r="K4020" s="30"/>
      <c r="L4020" s="30"/>
      <c r="M4020" s="32"/>
      <c r="N4020" s="33"/>
      <c r="O4020" s="33"/>
      <c r="R4020" s="40"/>
      <c r="S4020" s="40"/>
      <c r="T4020" s="40"/>
      <c r="U4020" s="40"/>
      <c r="V4020" s="40"/>
      <c r="W4020" s="40"/>
    </row>
    <row r="4021">
      <c r="F4021" s="30"/>
      <c r="G4021" s="30"/>
      <c r="H4021" s="30"/>
      <c r="I4021" s="30"/>
      <c r="J4021" s="30"/>
      <c r="K4021" s="30"/>
      <c r="L4021" s="30"/>
      <c r="M4021" s="32"/>
      <c r="N4021" s="33"/>
      <c r="O4021" s="33"/>
      <c r="R4021" s="40"/>
      <c r="S4021" s="40"/>
      <c r="T4021" s="40"/>
      <c r="U4021" s="40"/>
      <c r="V4021" s="40"/>
      <c r="W4021" s="40"/>
    </row>
    <row r="4022">
      <c r="F4022" s="30"/>
      <c r="G4022" s="30"/>
      <c r="H4022" s="30"/>
      <c r="I4022" s="30"/>
      <c r="J4022" s="30"/>
      <c r="K4022" s="30"/>
      <c r="L4022" s="30"/>
      <c r="M4022" s="32"/>
      <c r="N4022" s="33"/>
      <c r="O4022" s="58"/>
      <c r="R4022" s="40"/>
      <c r="S4022" s="40"/>
      <c r="T4022" s="40"/>
      <c r="U4022" s="40"/>
      <c r="V4022" s="40"/>
      <c r="W4022" s="40"/>
    </row>
    <row r="4023">
      <c r="F4023" s="30"/>
      <c r="G4023" s="30"/>
      <c r="H4023" s="30"/>
      <c r="I4023" s="30"/>
      <c r="J4023" s="30"/>
      <c r="K4023" s="30"/>
      <c r="L4023" s="30"/>
      <c r="M4023" s="32"/>
      <c r="N4023" s="33"/>
      <c r="O4023" s="33"/>
      <c r="R4023" s="40"/>
      <c r="S4023" s="40"/>
      <c r="T4023" s="40"/>
      <c r="U4023" s="40"/>
      <c r="V4023" s="40"/>
      <c r="W4023" s="40"/>
    </row>
    <row r="4024">
      <c r="F4024" s="30"/>
      <c r="G4024" s="30"/>
      <c r="H4024" s="30"/>
      <c r="I4024" s="30"/>
      <c r="J4024" s="30"/>
      <c r="K4024" s="30"/>
      <c r="L4024" s="30"/>
      <c r="M4024" s="32"/>
      <c r="N4024" s="33"/>
      <c r="O4024" s="33"/>
      <c r="R4024" s="40"/>
      <c r="S4024" s="40"/>
      <c r="T4024" s="40"/>
      <c r="U4024" s="40"/>
      <c r="V4024" s="40"/>
      <c r="W4024" s="40"/>
    </row>
    <row r="4025">
      <c r="F4025" s="30"/>
      <c r="G4025" s="30"/>
      <c r="H4025" s="30"/>
      <c r="I4025" s="30"/>
      <c r="J4025" s="30"/>
      <c r="K4025" s="30"/>
      <c r="L4025" s="30"/>
      <c r="M4025" s="32"/>
      <c r="N4025" s="33"/>
      <c r="O4025" s="33"/>
      <c r="R4025" s="40"/>
      <c r="S4025" s="40"/>
      <c r="T4025" s="40"/>
      <c r="U4025" s="40"/>
      <c r="V4025" s="40"/>
      <c r="W4025" s="40"/>
    </row>
    <row r="4026">
      <c r="F4026" s="30"/>
      <c r="G4026" s="30"/>
      <c r="H4026" s="30"/>
      <c r="I4026" s="30"/>
      <c r="J4026" s="30"/>
      <c r="K4026" s="30"/>
      <c r="L4026" s="30"/>
      <c r="M4026" s="32"/>
      <c r="N4026" s="33"/>
      <c r="O4026" s="33"/>
      <c r="R4026" s="40"/>
      <c r="S4026" s="40"/>
      <c r="T4026" s="40"/>
      <c r="U4026" s="40"/>
      <c r="V4026" s="40"/>
      <c r="W4026" s="40"/>
    </row>
    <row r="4027">
      <c r="F4027" s="30"/>
      <c r="G4027" s="30"/>
      <c r="H4027" s="30"/>
      <c r="I4027" s="30"/>
      <c r="J4027" s="30"/>
      <c r="K4027" s="30"/>
      <c r="L4027" s="30"/>
      <c r="M4027" s="32"/>
      <c r="N4027" s="33"/>
      <c r="O4027" s="33"/>
      <c r="R4027" s="40"/>
      <c r="S4027" s="40"/>
      <c r="T4027" s="40"/>
      <c r="U4027" s="40"/>
      <c r="V4027" s="40"/>
      <c r="W4027" s="40"/>
    </row>
    <row r="4028">
      <c r="F4028" s="30"/>
      <c r="G4028" s="30"/>
      <c r="H4028" s="30"/>
      <c r="I4028" s="30"/>
      <c r="J4028" s="30"/>
      <c r="K4028" s="30"/>
      <c r="L4028" s="30"/>
      <c r="M4028" s="32"/>
      <c r="N4028" s="33"/>
      <c r="O4028" s="33"/>
      <c r="R4028" s="40"/>
      <c r="S4028" s="40"/>
      <c r="T4028" s="40"/>
      <c r="U4028" s="40"/>
      <c r="V4028" s="40"/>
      <c r="W4028" s="40"/>
    </row>
    <row r="4029">
      <c r="F4029" s="30"/>
      <c r="G4029" s="30"/>
      <c r="H4029" s="30"/>
      <c r="I4029" s="30"/>
      <c r="J4029" s="30"/>
      <c r="K4029" s="30"/>
      <c r="L4029" s="30"/>
      <c r="M4029" s="32"/>
      <c r="N4029" s="33"/>
      <c r="O4029" s="33"/>
      <c r="R4029" s="40"/>
      <c r="S4029" s="40"/>
      <c r="T4029" s="40"/>
      <c r="U4029" s="40"/>
      <c r="V4029" s="40"/>
      <c r="W4029" s="40"/>
    </row>
    <row r="4030">
      <c r="F4030" s="30"/>
      <c r="G4030" s="30"/>
      <c r="H4030" s="30"/>
      <c r="I4030" s="30"/>
      <c r="J4030" s="30"/>
      <c r="K4030" s="30"/>
      <c r="L4030" s="30"/>
      <c r="M4030" s="32"/>
      <c r="N4030" s="33"/>
      <c r="O4030" s="58"/>
      <c r="R4030" s="40"/>
      <c r="S4030" s="40"/>
      <c r="T4030" s="40"/>
      <c r="U4030" s="40"/>
      <c r="V4030" s="40"/>
      <c r="W4030" s="40"/>
    </row>
    <row r="4031">
      <c r="F4031" s="30"/>
      <c r="G4031" s="30"/>
      <c r="H4031" s="30"/>
      <c r="I4031" s="30"/>
      <c r="J4031" s="30"/>
      <c r="K4031" s="30"/>
      <c r="L4031" s="30"/>
      <c r="M4031" s="32"/>
      <c r="N4031" s="33"/>
      <c r="O4031" s="33"/>
      <c r="R4031" s="40"/>
      <c r="S4031" s="40"/>
      <c r="T4031" s="40"/>
      <c r="U4031" s="40"/>
      <c r="V4031" s="40"/>
      <c r="W4031" s="40"/>
    </row>
    <row r="4032">
      <c r="F4032" s="30"/>
      <c r="G4032" s="30"/>
      <c r="H4032" s="30"/>
      <c r="I4032" s="30"/>
      <c r="J4032" s="30"/>
      <c r="K4032" s="30"/>
      <c r="L4032" s="30"/>
      <c r="M4032" s="32"/>
      <c r="N4032" s="33"/>
      <c r="O4032" s="33"/>
      <c r="R4032" s="40"/>
      <c r="S4032" s="40"/>
      <c r="T4032" s="40"/>
      <c r="U4032" s="40"/>
      <c r="V4032" s="40"/>
      <c r="W4032" s="40"/>
    </row>
    <row r="4033">
      <c r="F4033" s="30"/>
      <c r="G4033" s="30"/>
      <c r="H4033" s="30"/>
      <c r="I4033" s="30"/>
      <c r="J4033" s="30"/>
      <c r="K4033" s="30"/>
      <c r="L4033" s="30"/>
      <c r="M4033" s="32"/>
      <c r="N4033" s="33"/>
      <c r="O4033" s="33"/>
      <c r="R4033" s="40"/>
      <c r="S4033" s="40"/>
      <c r="T4033" s="40"/>
      <c r="U4033" s="40"/>
      <c r="V4033" s="40"/>
      <c r="W4033" s="40"/>
    </row>
    <row r="4034">
      <c r="F4034" s="30"/>
      <c r="G4034" s="30"/>
      <c r="H4034" s="30"/>
      <c r="I4034" s="30"/>
      <c r="J4034" s="30"/>
      <c r="K4034" s="30"/>
      <c r="L4034" s="30"/>
      <c r="M4034" s="32"/>
      <c r="N4034" s="33"/>
      <c r="O4034" s="33"/>
      <c r="R4034" s="40"/>
      <c r="S4034" s="40"/>
      <c r="T4034" s="40"/>
      <c r="U4034" s="40"/>
      <c r="V4034" s="40"/>
      <c r="W4034" s="40"/>
    </row>
    <row r="4035">
      <c r="F4035" s="30"/>
      <c r="G4035" s="30"/>
      <c r="H4035" s="30"/>
      <c r="I4035" s="30"/>
      <c r="J4035" s="30"/>
      <c r="K4035" s="30"/>
      <c r="L4035" s="30"/>
      <c r="M4035" s="32"/>
      <c r="N4035" s="33"/>
      <c r="O4035" s="33"/>
      <c r="R4035" s="40"/>
      <c r="S4035" s="40"/>
      <c r="T4035" s="40"/>
      <c r="U4035" s="40"/>
      <c r="V4035" s="40"/>
      <c r="W4035" s="40"/>
    </row>
    <row r="4036">
      <c r="F4036" s="30"/>
      <c r="G4036" s="30"/>
      <c r="H4036" s="30"/>
      <c r="I4036" s="30"/>
      <c r="J4036" s="30"/>
      <c r="K4036" s="30"/>
      <c r="L4036" s="30"/>
      <c r="M4036" s="32"/>
      <c r="N4036" s="33"/>
      <c r="O4036" s="58"/>
      <c r="R4036" s="40"/>
      <c r="S4036" s="40"/>
      <c r="T4036" s="40"/>
      <c r="U4036" s="40"/>
      <c r="V4036" s="40"/>
      <c r="W4036" s="40"/>
    </row>
    <row r="4037">
      <c r="F4037" s="30"/>
      <c r="G4037" s="30"/>
      <c r="H4037" s="30"/>
      <c r="I4037" s="30"/>
      <c r="J4037" s="30"/>
      <c r="K4037" s="30"/>
      <c r="L4037" s="30"/>
      <c r="M4037" s="32"/>
      <c r="N4037" s="33"/>
      <c r="O4037" s="33"/>
      <c r="R4037" s="40"/>
      <c r="S4037" s="40"/>
      <c r="T4037" s="40"/>
      <c r="U4037" s="40"/>
      <c r="V4037" s="40"/>
      <c r="W4037" s="40"/>
    </row>
    <row r="4038">
      <c r="F4038" s="30"/>
      <c r="G4038" s="30"/>
      <c r="H4038" s="30"/>
      <c r="I4038" s="30"/>
      <c r="J4038" s="30"/>
      <c r="K4038" s="30"/>
      <c r="L4038" s="30"/>
      <c r="M4038" s="32"/>
      <c r="N4038" s="33"/>
      <c r="O4038" s="33"/>
      <c r="R4038" s="40"/>
      <c r="S4038" s="40"/>
      <c r="T4038" s="40"/>
      <c r="U4038" s="40"/>
      <c r="V4038" s="40"/>
      <c r="W4038" s="40"/>
    </row>
    <row r="4039">
      <c r="F4039" s="30"/>
      <c r="G4039" s="30"/>
      <c r="H4039" s="30"/>
      <c r="I4039" s="30"/>
      <c r="J4039" s="30"/>
      <c r="K4039" s="30"/>
      <c r="L4039" s="30"/>
      <c r="M4039" s="32"/>
      <c r="N4039" s="33"/>
      <c r="O4039" s="33"/>
      <c r="R4039" s="40"/>
      <c r="S4039" s="40"/>
      <c r="T4039" s="40"/>
      <c r="U4039" s="40"/>
      <c r="V4039" s="40"/>
      <c r="W4039" s="40"/>
    </row>
    <row r="4040">
      <c r="F4040" s="30"/>
      <c r="G4040" s="30"/>
      <c r="H4040" s="30"/>
      <c r="I4040" s="30"/>
      <c r="J4040" s="30"/>
      <c r="K4040" s="30"/>
      <c r="L4040" s="30"/>
      <c r="M4040" s="32"/>
      <c r="N4040" s="33"/>
      <c r="O4040" s="33"/>
      <c r="R4040" s="40"/>
      <c r="S4040" s="40"/>
      <c r="T4040" s="40"/>
      <c r="U4040" s="40"/>
      <c r="V4040" s="40"/>
      <c r="W4040" s="40"/>
    </row>
    <row r="4041">
      <c r="F4041" s="30"/>
      <c r="G4041" s="30"/>
      <c r="H4041" s="30"/>
      <c r="I4041" s="30"/>
      <c r="J4041" s="30"/>
      <c r="K4041" s="30"/>
      <c r="L4041" s="30"/>
      <c r="M4041" s="32"/>
      <c r="N4041" s="33"/>
      <c r="O4041" s="33"/>
      <c r="R4041" s="40"/>
      <c r="S4041" s="40"/>
      <c r="T4041" s="40"/>
      <c r="U4041" s="40"/>
      <c r="V4041" s="40"/>
      <c r="W4041" s="40"/>
    </row>
    <row r="4042">
      <c r="F4042" s="30"/>
      <c r="G4042" s="30"/>
      <c r="H4042" s="30"/>
      <c r="I4042" s="30"/>
      <c r="J4042" s="30"/>
      <c r="K4042" s="30"/>
      <c r="L4042" s="30"/>
      <c r="M4042" s="32"/>
      <c r="N4042" s="33"/>
      <c r="O4042" s="33"/>
      <c r="R4042" s="40"/>
      <c r="S4042" s="40"/>
      <c r="T4042" s="40"/>
      <c r="U4042" s="40"/>
      <c r="V4042" s="40"/>
      <c r="W4042" s="40"/>
    </row>
    <row r="4043">
      <c r="F4043" s="30"/>
      <c r="G4043" s="30"/>
      <c r="H4043" s="30"/>
      <c r="I4043" s="30"/>
      <c r="J4043" s="30"/>
      <c r="K4043" s="30"/>
      <c r="L4043" s="30"/>
      <c r="M4043" s="32"/>
      <c r="N4043" s="33"/>
      <c r="O4043" s="58"/>
      <c r="R4043" s="40"/>
      <c r="S4043" s="40"/>
      <c r="T4043" s="40"/>
      <c r="U4043" s="40"/>
      <c r="V4043" s="40"/>
      <c r="W4043" s="40"/>
    </row>
    <row r="4044">
      <c r="F4044" s="30"/>
      <c r="G4044" s="30"/>
      <c r="H4044" s="30"/>
      <c r="I4044" s="30"/>
      <c r="J4044" s="30"/>
      <c r="K4044" s="30"/>
      <c r="L4044" s="30"/>
      <c r="M4044" s="32"/>
      <c r="N4044" s="33"/>
      <c r="O4044" s="33"/>
      <c r="R4044" s="40"/>
      <c r="S4044" s="40"/>
      <c r="T4044" s="40"/>
      <c r="U4044" s="40"/>
      <c r="V4044" s="40"/>
      <c r="W4044" s="40"/>
    </row>
    <row r="4045">
      <c r="F4045" s="30"/>
      <c r="G4045" s="30"/>
      <c r="H4045" s="30"/>
      <c r="I4045" s="30"/>
      <c r="J4045" s="30"/>
      <c r="K4045" s="30"/>
      <c r="L4045" s="30"/>
      <c r="M4045" s="32"/>
      <c r="N4045" s="33"/>
      <c r="O4045" s="33"/>
      <c r="R4045" s="40"/>
      <c r="S4045" s="40"/>
      <c r="T4045" s="40"/>
      <c r="U4045" s="40"/>
      <c r="V4045" s="40"/>
      <c r="W4045" s="40"/>
    </row>
    <row r="4046">
      <c r="F4046" s="30"/>
      <c r="G4046" s="30"/>
      <c r="H4046" s="30"/>
      <c r="I4046" s="30"/>
      <c r="J4046" s="30"/>
      <c r="K4046" s="30"/>
      <c r="L4046" s="30"/>
      <c r="M4046" s="32"/>
      <c r="N4046" s="33"/>
      <c r="O4046" s="33"/>
      <c r="R4046" s="40"/>
      <c r="S4046" s="40"/>
      <c r="T4046" s="40"/>
      <c r="U4046" s="40"/>
      <c r="V4046" s="40"/>
      <c r="W4046" s="40"/>
    </row>
    <row r="4047">
      <c r="F4047" s="30"/>
      <c r="G4047" s="30"/>
      <c r="H4047" s="30"/>
      <c r="I4047" s="30"/>
      <c r="J4047" s="30"/>
      <c r="K4047" s="30"/>
      <c r="L4047" s="30"/>
      <c r="M4047" s="32"/>
      <c r="N4047" s="33"/>
      <c r="O4047" s="33"/>
      <c r="R4047" s="40"/>
      <c r="S4047" s="40"/>
      <c r="T4047" s="40"/>
      <c r="U4047" s="40"/>
      <c r="V4047" s="40"/>
      <c r="W4047" s="40"/>
    </row>
    <row r="4048">
      <c r="F4048" s="30"/>
      <c r="G4048" s="30"/>
      <c r="H4048" s="30"/>
      <c r="I4048" s="30"/>
      <c r="J4048" s="30"/>
      <c r="K4048" s="30"/>
      <c r="L4048" s="30"/>
      <c r="M4048" s="32"/>
      <c r="N4048" s="33"/>
      <c r="O4048" s="58"/>
      <c r="R4048" s="40"/>
      <c r="S4048" s="40"/>
      <c r="T4048" s="40"/>
      <c r="U4048" s="40"/>
      <c r="V4048" s="40"/>
      <c r="W4048" s="40"/>
    </row>
    <row r="4049">
      <c r="F4049" s="30"/>
      <c r="G4049" s="30"/>
      <c r="H4049" s="30"/>
      <c r="I4049" s="30"/>
      <c r="J4049" s="30"/>
      <c r="K4049" s="30"/>
      <c r="L4049" s="30"/>
      <c r="M4049" s="32"/>
      <c r="N4049" s="33"/>
      <c r="O4049" s="58"/>
      <c r="R4049" s="40"/>
      <c r="S4049" s="40"/>
      <c r="T4049" s="40"/>
      <c r="U4049" s="40"/>
      <c r="V4049" s="40"/>
      <c r="W4049" s="40"/>
    </row>
    <row r="4050">
      <c r="F4050" s="30"/>
      <c r="G4050" s="30"/>
      <c r="H4050" s="30"/>
      <c r="I4050" s="30"/>
      <c r="J4050" s="30"/>
      <c r="K4050" s="30"/>
      <c r="L4050" s="30"/>
      <c r="M4050" s="32"/>
      <c r="N4050" s="33"/>
      <c r="O4050" s="64"/>
      <c r="R4050" s="40"/>
      <c r="S4050" s="40"/>
      <c r="T4050" s="40"/>
      <c r="U4050" s="40"/>
      <c r="V4050" s="40"/>
      <c r="W4050" s="40"/>
    </row>
    <row r="4051">
      <c r="F4051" s="30"/>
      <c r="G4051" s="30"/>
      <c r="H4051" s="30"/>
      <c r="I4051" s="30"/>
      <c r="J4051" s="30"/>
      <c r="K4051" s="30"/>
      <c r="L4051" s="30"/>
      <c r="M4051" s="32"/>
      <c r="N4051" s="33"/>
      <c r="O4051" s="58"/>
      <c r="R4051" s="40"/>
      <c r="S4051" s="40"/>
      <c r="T4051" s="40"/>
      <c r="U4051" s="40"/>
      <c r="V4051" s="40"/>
      <c r="W4051" s="40"/>
    </row>
    <row r="4052">
      <c r="F4052" s="30"/>
      <c r="G4052" s="30"/>
      <c r="H4052" s="30"/>
      <c r="I4052" s="30"/>
      <c r="J4052" s="30"/>
      <c r="K4052" s="30"/>
      <c r="L4052" s="30"/>
      <c r="M4052" s="32"/>
      <c r="N4052" s="33"/>
      <c r="O4052" s="33"/>
      <c r="R4052" s="40"/>
      <c r="S4052" s="40"/>
      <c r="T4052" s="40"/>
      <c r="U4052" s="40"/>
      <c r="V4052" s="40"/>
      <c r="W4052" s="40"/>
    </row>
    <row r="4053">
      <c r="F4053" s="30"/>
      <c r="G4053" s="30"/>
      <c r="H4053" s="30"/>
      <c r="I4053" s="30"/>
      <c r="J4053" s="30"/>
      <c r="K4053" s="30"/>
      <c r="L4053" s="30"/>
      <c r="M4053" s="32"/>
      <c r="N4053" s="33"/>
      <c r="O4053" s="64"/>
      <c r="R4053" s="40"/>
      <c r="S4053" s="40"/>
      <c r="T4053" s="40"/>
      <c r="U4053" s="40"/>
      <c r="V4053" s="40"/>
      <c r="W4053" s="40"/>
    </row>
    <row r="4054">
      <c r="F4054" s="30"/>
      <c r="G4054" s="30"/>
      <c r="H4054" s="30"/>
      <c r="I4054" s="30"/>
      <c r="J4054" s="30"/>
      <c r="K4054" s="30"/>
      <c r="L4054" s="30"/>
      <c r="M4054" s="32"/>
      <c r="N4054" s="33"/>
      <c r="O4054" s="33"/>
      <c r="R4054" s="40"/>
      <c r="S4054" s="40"/>
      <c r="T4054" s="40"/>
      <c r="U4054" s="40"/>
      <c r="V4054" s="40"/>
      <c r="W4054" s="40"/>
    </row>
    <row r="4055">
      <c r="F4055" s="30"/>
      <c r="G4055" s="30"/>
      <c r="H4055" s="30"/>
      <c r="I4055" s="30"/>
      <c r="J4055" s="30"/>
      <c r="K4055" s="30"/>
      <c r="L4055" s="30"/>
      <c r="M4055" s="32"/>
      <c r="N4055" s="33"/>
      <c r="O4055" s="33"/>
      <c r="R4055" s="40"/>
      <c r="S4055" s="40"/>
      <c r="T4055" s="40"/>
      <c r="U4055" s="40"/>
      <c r="V4055" s="40"/>
      <c r="W4055" s="40"/>
    </row>
    <row r="4056">
      <c r="F4056" s="30"/>
      <c r="G4056" s="30"/>
      <c r="H4056" s="30"/>
      <c r="I4056" s="30"/>
      <c r="J4056" s="30"/>
      <c r="K4056" s="30"/>
      <c r="L4056" s="30"/>
      <c r="M4056" s="32"/>
      <c r="N4056" s="33"/>
      <c r="O4056" s="33"/>
      <c r="R4056" s="40"/>
      <c r="S4056" s="40"/>
      <c r="T4056" s="40"/>
      <c r="U4056" s="40"/>
      <c r="V4056" s="40"/>
      <c r="W4056" s="40"/>
    </row>
    <row r="4057">
      <c r="F4057" s="30"/>
      <c r="G4057" s="30"/>
      <c r="H4057" s="30"/>
      <c r="I4057" s="30"/>
      <c r="J4057" s="30"/>
      <c r="K4057" s="30"/>
      <c r="L4057" s="30"/>
      <c r="M4057" s="32"/>
      <c r="N4057" s="33"/>
      <c r="O4057" s="33"/>
      <c r="R4057" s="40"/>
      <c r="S4057" s="40"/>
      <c r="T4057" s="40"/>
      <c r="U4057" s="40"/>
      <c r="V4057" s="40"/>
      <c r="W4057" s="40"/>
    </row>
    <row r="4058">
      <c r="F4058" s="30"/>
      <c r="G4058" s="30"/>
      <c r="H4058" s="30"/>
      <c r="I4058" s="30"/>
      <c r="J4058" s="30"/>
      <c r="K4058" s="30"/>
      <c r="L4058" s="30"/>
      <c r="M4058" s="32"/>
      <c r="N4058" s="33"/>
      <c r="O4058" s="64"/>
      <c r="R4058" s="40"/>
      <c r="S4058" s="40"/>
      <c r="T4058" s="40"/>
      <c r="U4058" s="40"/>
      <c r="V4058" s="40"/>
      <c r="W4058" s="40"/>
    </row>
    <row r="4059">
      <c r="F4059" s="30"/>
      <c r="G4059" s="30"/>
      <c r="H4059" s="30"/>
      <c r="I4059" s="30"/>
      <c r="J4059" s="30"/>
      <c r="K4059" s="30"/>
      <c r="L4059" s="30"/>
      <c r="M4059" s="32"/>
      <c r="N4059" s="33"/>
      <c r="O4059" s="33"/>
      <c r="R4059" s="40"/>
      <c r="S4059" s="40"/>
      <c r="T4059" s="40"/>
      <c r="U4059" s="40"/>
      <c r="V4059" s="40"/>
      <c r="W4059" s="40"/>
    </row>
    <row r="4060">
      <c r="F4060" s="30"/>
      <c r="G4060" s="30"/>
      <c r="H4060" s="30"/>
      <c r="I4060" s="30"/>
      <c r="J4060" s="30"/>
      <c r="K4060" s="30"/>
      <c r="L4060" s="30"/>
      <c r="M4060" s="32"/>
      <c r="N4060" s="33"/>
      <c r="O4060" s="33"/>
      <c r="R4060" s="40"/>
      <c r="S4060" s="40"/>
      <c r="T4060" s="40"/>
      <c r="U4060" s="40"/>
      <c r="V4060" s="40"/>
      <c r="W4060" s="40"/>
    </row>
    <row r="4061">
      <c r="F4061" s="30"/>
      <c r="G4061" s="30"/>
      <c r="H4061" s="30"/>
      <c r="I4061" s="30"/>
      <c r="J4061" s="30"/>
      <c r="K4061" s="30"/>
      <c r="L4061" s="30"/>
      <c r="M4061" s="32"/>
      <c r="N4061" s="33"/>
      <c r="O4061" s="33"/>
      <c r="R4061" s="40"/>
      <c r="S4061" s="40"/>
      <c r="T4061" s="40"/>
      <c r="U4061" s="40"/>
      <c r="V4061" s="40"/>
      <c r="W4061" s="40"/>
    </row>
    <row r="4062">
      <c r="F4062" s="30"/>
      <c r="G4062" s="30"/>
      <c r="H4062" s="30"/>
      <c r="I4062" s="30"/>
      <c r="J4062" s="30"/>
      <c r="K4062" s="30"/>
      <c r="L4062" s="30"/>
      <c r="M4062" s="32"/>
      <c r="N4062" s="33"/>
      <c r="O4062" s="33"/>
      <c r="R4062" s="40"/>
      <c r="S4062" s="40"/>
      <c r="T4062" s="40"/>
      <c r="U4062" s="40"/>
      <c r="V4062" s="40"/>
      <c r="W4062" s="40"/>
    </row>
    <row r="4063">
      <c r="F4063" s="30"/>
      <c r="G4063" s="30"/>
      <c r="H4063" s="30"/>
      <c r="I4063" s="30"/>
      <c r="J4063" s="30"/>
      <c r="K4063" s="30"/>
      <c r="L4063" s="30"/>
      <c r="M4063" s="32"/>
      <c r="N4063" s="33"/>
      <c r="O4063" s="33"/>
      <c r="R4063" s="40"/>
      <c r="S4063" s="40"/>
      <c r="T4063" s="40"/>
      <c r="U4063" s="40"/>
      <c r="V4063" s="40"/>
      <c r="W4063" s="40"/>
    </row>
    <row r="4064">
      <c r="F4064" s="30"/>
      <c r="G4064" s="30"/>
      <c r="H4064" s="30"/>
      <c r="I4064" s="30"/>
      <c r="J4064" s="30"/>
      <c r="K4064" s="30"/>
      <c r="L4064" s="30"/>
      <c r="M4064" s="32"/>
      <c r="N4064" s="33"/>
      <c r="O4064" s="33"/>
      <c r="R4064" s="40"/>
      <c r="S4064" s="40"/>
      <c r="T4064" s="40"/>
      <c r="U4064" s="40"/>
      <c r="V4064" s="40"/>
      <c r="W4064" s="40"/>
    </row>
    <row r="4065">
      <c r="F4065" s="30"/>
      <c r="G4065" s="30"/>
      <c r="H4065" s="30"/>
      <c r="I4065" s="30"/>
      <c r="J4065" s="30"/>
      <c r="K4065" s="30"/>
      <c r="L4065" s="30"/>
      <c r="M4065" s="32"/>
      <c r="N4065" s="33"/>
      <c r="O4065" s="58"/>
      <c r="R4065" s="40"/>
      <c r="S4065" s="40"/>
      <c r="T4065" s="40"/>
      <c r="U4065" s="40"/>
      <c r="V4065" s="40"/>
      <c r="W4065" s="40"/>
    </row>
    <row r="4066">
      <c r="F4066" s="30"/>
      <c r="G4066" s="30"/>
      <c r="H4066" s="30"/>
      <c r="I4066" s="30"/>
      <c r="J4066" s="30"/>
      <c r="K4066" s="30"/>
      <c r="L4066" s="30"/>
      <c r="M4066" s="32"/>
      <c r="N4066" s="33"/>
      <c r="O4066" s="33"/>
      <c r="R4066" s="40"/>
      <c r="S4066" s="40"/>
      <c r="T4066" s="40"/>
      <c r="U4066" s="40"/>
      <c r="V4066" s="40"/>
      <c r="W4066" s="40"/>
    </row>
    <row r="4067">
      <c r="F4067" s="30"/>
      <c r="G4067" s="30"/>
      <c r="H4067" s="30"/>
      <c r="I4067" s="30"/>
      <c r="J4067" s="30"/>
      <c r="K4067" s="30"/>
      <c r="L4067" s="30"/>
      <c r="M4067" s="32"/>
      <c r="N4067" s="33"/>
      <c r="O4067" s="33"/>
      <c r="R4067" s="40"/>
      <c r="S4067" s="40"/>
      <c r="T4067" s="40"/>
      <c r="U4067" s="40"/>
      <c r="V4067" s="40"/>
      <c r="W4067" s="40"/>
    </row>
    <row r="4068">
      <c r="F4068" s="30"/>
      <c r="G4068" s="30"/>
      <c r="H4068" s="30"/>
      <c r="I4068" s="30"/>
      <c r="J4068" s="30"/>
      <c r="K4068" s="30"/>
      <c r="L4068" s="30"/>
      <c r="M4068" s="32"/>
      <c r="N4068" s="33"/>
      <c r="O4068" s="64"/>
      <c r="R4068" s="40"/>
      <c r="S4068" s="40"/>
      <c r="T4068" s="40"/>
      <c r="U4068" s="40"/>
      <c r="V4068" s="40"/>
      <c r="W4068" s="40"/>
    </row>
    <row r="4069">
      <c r="F4069" s="30"/>
      <c r="G4069" s="30"/>
      <c r="H4069" s="30"/>
      <c r="I4069" s="30"/>
      <c r="J4069" s="30"/>
      <c r="K4069" s="30"/>
      <c r="L4069" s="30"/>
      <c r="M4069" s="32"/>
      <c r="N4069" s="33"/>
      <c r="O4069" s="33"/>
      <c r="R4069" s="40"/>
      <c r="S4069" s="40"/>
      <c r="T4069" s="40"/>
      <c r="U4069" s="40"/>
      <c r="V4069" s="40"/>
      <c r="W4069" s="40"/>
    </row>
    <row r="4070">
      <c r="F4070" s="30"/>
      <c r="G4070" s="30"/>
      <c r="H4070" s="30"/>
      <c r="I4070" s="30"/>
      <c r="J4070" s="30"/>
      <c r="K4070" s="30"/>
      <c r="L4070" s="30"/>
      <c r="M4070" s="32"/>
      <c r="N4070" s="33"/>
      <c r="O4070" s="33"/>
      <c r="R4070" s="40"/>
      <c r="S4070" s="40"/>
      <c r="T4070" s="40"/>
      <c r="U4070" s="40"/>
      <c r="V4070" s="40"/>
      <c r="W4070" s="40"/>
    </row>
    <row r="4071">
      <c r="F4071" s="30"/>
      <c r="G4071" s="30"/>
      <c r="H4071" s="30"/>
      <c r="I4071" s="30"/>
      <c r="J4071" s="30"/>
      <c r="K4071" s="30"/>
      <c r="L4071" s="30"/>
      <c r="M4071" s="32"/>
      <c r="N4071" s="33"/>
      <c r="O4071" s="64"/>
      <c r="R4071" s="40"/>
      <c r="S4071" s="40"/>
      <c r="T4071" s="40"/>
      <c r="U4071" s="40"/>
      <c r="V4071" s="40"/>
      <c r="W4071" s="40"/>
    </row>
    <row r="4072">
      <c r="F4072" s="30"/>
      <c r="G4072" s="30"/>
      <c r="H4072" s="30"/>
      <c r="I4072" s="30"/>
      <c r="J4072" s="30"/>
      <c r="K4072" s="30"/>
      <c r="L4072" s="30"/>
      <c r="M4072" s="32"/>
      <c r="N4072" s="33"/>
      <c r="O4072" s="33"/>
      <c r="R4072" s="40"/>
      <c r="S4072" s="40"/>
      <c r="T4072" s="40"/>
      <c r="U4072" s="40"/>
      <c r="V4072" s="40"/>
      <c r="W4072" s="40"/>
    </row>
    <row r="4073">
      <c r="F4073" s="30"/>
      <c r="G4073" s="30"/>
      <c r="H4073" s="30"/>
      <c r="I4073" s="30"/>
      <c r="J4073" s="30"/>
      <c r="K4073" s="30"/>
      <c r="L4073" s="30"/>
      <c r="M4073" s="32"/>
      <c r="N4073" s="33"/>
      <c r="O4073" s="33"/>
      <c r="R4073" s="40"/>
      <c r="S4073" s="40"/>
      <c r="T4073" s="40"/>
      <c r="U4073" s="40"/>
      <c r="V4073" s="40"/>
      <c r="W4073" s="40"/>
    </row>
    <row r="4074">
      <c r="F4074" s="30"/>
      <c r="G4074" s="30"/>
      <c r="H4074" s="30"/>
      <c r="I4074" s="30"/>
      <c r="J4074" s="30"/>
      <c r="K4074" s="30"/>
      <c r="L4074" s="30"/>
      <c r="M4074" s="32"/>
      <c r="N4074" s="33"/>
      <c r="O4074" s="33"/>
      <c r="R4074" s="40"/>
      <c r="S4074" s="40"/>
      <c r="T4074" s="40"/>
      <c r="U4074" s="40"/>
      <c r="V4074" s="40"/>
      <c r="W4074" s="40"/>
    </row>
    <row r="4075">
      <c r="F4075" s="30"/>
      <c r="G4075" s="30"/>
      <c r="H4075" s="30"/>
      <c r="I4075" s="30"/>
      <c r="J4075" s="30"/>
      <c r="K4075" s="30"/>
      <c r="L4075" s="30"/>
      <c r="M4075" s="32"/>
      <c r="N4075" s="33"/>
      <c r="O4075" s="33"/>
      <c r="R4075" s="40"/>
      <c r="S4075" s="40"/>
      <c r="T4075" s="40"/>
      <c r="U4075" s="40"/>
      <c r="V4075" s="40"/>
      <c r="W4075" s="40"/>
    </row>
    <row r="4076">
      <c r="F4076" s="30"/>
      <c r="G4076" s="30"/>
      <c r="H4076" s="30"/>
      <c r="I4076" s="30"/>
      <c r="J4076" s="30"/>
      <c r="K4076" s="30"/>
      <c r="L4076" s="30"/>
      <c r="M4076" s="32"/>
      <c r="N4076" s="33"/>
      <c r="O4076" s="33"/>
      <c r="R4076" s="40"/>
      <c r="S4076" s="40"/>
      <c r="T4076" s="40"/>
      <c r="U4076" s="40"/>
      <c r="V4076" s="40"/>
      <c r="W4076" s="40"/>
    </row>
    <row r="4077">
      <c r="F4077" s="30"/>
      <c r="G4077" s="30"/>
      <c r="H4077" s="30"/>
      <c r="I4077" s="30"/>
      <c r="J4077" s="30"/>
      <c r="K4077" s="30"/>
      <c r="L4077" s="30"/>
      <c r="M4077" s="32"/>
      <c r="N4077" s="33"/>
      <c r="O4077" s="33"/>
      <c r="R4077" s="40"/>
      <c r="S4077" s="40"/>
      <c r="T4077" s="40"/>
      <c r="U4077" s="40"/>
      <c r="V4077" s="40"/>
      <c r="W4077" s="40"/>
    </row>
    <row r="4078">
      <c r="F4078" s="30"/>
      <c r="G4078" s="30"/>
      <c r="H4078" s="30"/>
      <c r="I4078" s="30"/>
      <c r="J4078" s="30"/>
      <c r="K4078" s="30"/>
      <c r="L4078" s="30"/>
      <c r="M4078" s="32"/>
      <c r="N4078" s="33"/>
      <c r="O4078" s="33"/>
      <c r="R4078" s="40"/>
      <c r="S4078" s="40"/>
      <c r="T4078" s="40"/>
      <c r="U4078" s="40"/>
      <c r="V4078" s="40"/>
      <c r="W4078" s="40"/>
    </row>
    <row r="4079">
      <c r="F4079" s="30"/>
      <c r="G4079" s="30"/>
      <c r="H4079" s="30"/>
      <c r="I4079" s="30"/>
      <c r="J4079" s="30"/>
      <c r="K4079" s="30"/>
      <c r="L4079" s="30"/>
      <c r="M4079" s="32"/>
      <c r="N4079" s="33"/>
      <c r="O4079" s="33"/>
      <c r="R4079" s="40"/>
      <c r="S4079" s="40"/>
      <c r="T4079" s="40"/>
      <c r="U4079" s="40"/>
      <c r="V4079" s="40"/>
      <c r="W4079" s="40"/>
    </row>
    <row r="4080">
      <c r="F4080" s="30"/>
      <c r="G4080" s="30"/>
      <c r="H4080" s="30"/>
      <c r="I4080" s="30"/>
      <c r="J4080" s="30"/>
      <c r="K4080" s="30"/>
      <c r="L4080" s="30"/>
      <c r="M4080" s="32"/>
      <c r="N4080" s="33"/>
      <c r="O4080" s="33"/>
      <c r="R4080" s="40"/>
      <c r="S4080" s="40"/>
      <c r="T4080" s="40"/>
      <c r="U4080" s="40"/>
      <c r="V4080" s="40"/>
      <c r="W4080" s="40"/>
    </row>
    <row r="4081">
      <c r="F4081" s="30"/>
      <c r="G4081" s="30"/>
      <c r="H4081" s="30"/>
      <c r="I4081" s="30"/>
      <c r="J4081" s="30"/>
      <c r="K4081" s="30"/>
      <c r="L4081" s="30"/>
      <c r="M4081" s="32"/>
      <c r="N4081" s="33"/>
      <c r="O4081" s="33"/>
      <c r="R4081" s="40"/>
      <c r="S4081" s="40"/>
      <c r="T4081" s="40"/>
      <c r="U4081" s="40"/>
      <c r="V4081" s="40"/>
      <c r="W4081" s="40"/>
    </row>
    <row r="4082">
      <c r="F4082" s="30"/>
      <c r="G4082" s="30"/>
      <c r="H4082" s="30"/>
      <c r="I4082" s="30"/>
      <c r="J4082" s="30"/>
      <c r="K4082" s="30"/>
      <c r="L4082" s="30"/>
      <c r="M4082" s="32"/>
      <c r="N4082" s="33"/>
      <c r="O4082" s="33"/>
      <c r="R4082" s="40"/>
      <c r="S4082" s="40"/>
      <c r="T4082" s="40"/>
      <c r="U4082" s="40"/>
      <c r="V4082" s="40"/>
      <c r="W4082" s="40"/>
    </row>
    <row r="4083">
      <c r="F4083" s="30"/>
      <c r="G4083" s="30"/>
      <c r="H4083" s="30"/>
      <c r="I4083" s="30"/>
      <c r="J4083" s="30"/>
      <c r="K4083" s="30"/>
      <c r="L4083" s="30"/>
      <c r="M4083" s="32"/>
      <c r="N4083" s="33"/>
      <c r="O4083" s="33"/>
      <c r="R4083" s="40"/>
      <c r="S4083" s="40"/>
      <c r="T4083" s="40"/>
      <c r="U4083" s="40"/>
      <c r="V4083" s="40"/>
      <c r="W4083" s="40"/>
    </row>
    <row r="4084">
      <c r="F4084" s="30"/>
      <c r="G4084" s="30"/>
      <c r="H4084" s="30"/>
      <c r="I4084" s="30"/>
      <c r="J4084" s="30"/>
      <c r="K4084" s="30"/>
      <c r="L4084" s="30"/>
      <c r="M4084" s="32"/>
      <c r="N4084" s="33"/>
      <c r="O4084" s="33"/>
      <c r="R4084" s="40"/>
      <c r="S4084" s="40"/>
      <c r="T4084" s="40"/>
      <c r="U4084" s="40"/>
      <c r="V4084" s="40"/>
      <c r="W4084" s="40"/>
    </row>
    <row r="4085">
      <c r="F4085" s="30"/>
      <c r="G4085" s="30"/>
      <c r="H4085" s="30"/>
      <c r="I4085" s="30"/>
      <c r="J4085" s="30"/>
      <c r="K4085" s="30"/>
      <c r="L4085" s="30"/>
      <c r="M4085" s="32"/>
      <c r="N4085" s="33"/>
      <c r="O4085" s="33"/>
      <c r="R4085" s="40"/>
      <c r="S4085" s="40"/>
      <c r="T4085" s="40"/>
      <c r="U4085" s="40"/>
      <c r="V4085" s="40"/>
      <c r="W4085" s="40"/>
    </row>
    <row r="4086">
      <c r="F4086" s="30"/>
      <c r="G4086" s="30"/>
      <c r="H4086" s="30"/>
      <c r="I4086" s="30"/>
      <c r="J4086" s="30"/>
      <c r="K4086" s="30"/>
      <c r="L4086" s="30"/>
      <c r="M4086" s="32"/>
      <c r="N4086" s="33"/>
      <c r="O4086" s="58"/>
      <c r="R4086" s="40"/>
      <c r="S4086" s="40"/>
      <c r="T4086" s="40"/>
      <c r="U4086" s="40"/>
      <c r="V4086" s="40"/>
      <c r="W4086" s="40"/>
    </row>
    <row r="4087">
      <c r="F4087" s="30"/>
      <c r="G4087" s="30"/>
      <c r="H4087" s="30"/>
      <c r="I4087" s="30"/>
      <c r="J4087" s="30"/>
      <c r="K4087" s="30"/>
      <c r="L4087" s="30"/>
      <c r="M4087" s="32"/>
      <c r="N4087" s="33"/>
      <c r="O4087" s="33"/>
      <c r="R4087" s="40"/>
      <c r="S4087" s="40"/>
      <c r="T4087" s="40"/>
      <c r="U4087" s="40"/>
      <c r="V4087" s="40"/>
      <c r="W4087" s="40"/>
    </row>
    <row r="4088">
      <c r="F4088" s="30"/>
      <c r="G4088" s="30"/>
      <c r="H4088" s="30"/>
      <c r="I4088" s="30"/>
      <c r="J4088" s="30"/>
      <c r="K4088" s="30"/>
      <c r="L4088" s="30"/>
      <c r="M4088" s="32"/>
      <c r="N4088" s="33"/>
      <c r="O4088" s="33"/>
      <c r="R4088" s="40"/>
      <c r="S4088" s="40"/>
      <c r="T4088" s="40"/>
      <c r="U4088" s="40"/>
      <c r="V4088" s="40"/>
      <c r="W4088" s="40"/>
    </row>
    <row r="4089">
      <c r="F4089" s="30"/>
      <c r="G4089" s="30"/>
      <c r="H4089" s="30"/>
      <c r="I4089" s="30"/>
      <c r="J4089" s="30"/>
      <c r="K4089" s="30"/>
      <c r="L4089" s="30"/>
      <c r="M4089" s="32"/>
      <c r="N4089" s="33"/>
      <c r="O4089" s="33"/>
      <c r="R4089" s="40"/>
      <c r="S4089" s="40"/>
      <c r="T4089" s="40"/>
      <c r="U4089" s="40"/>
      <c r="V4089" s="40"/>
      <c r="W4089" s="40"/>
    </row>
    <row r="4090">
      <c r="F4090" s="30"/>
      <c r="G4090" s="30"/>
      <c r="H4090" s="30"/>
      <c r="I4090" s="30"/>
      <c r="J4090" s="30"/>
      <c r="K4090" s="30"/>
      <c r="L4090" s="30"/>
      <c r="M4090" s="32"/>
      <c r="N4090" s="33"/>
      <c r="O4090" s="33"/>
      <c r="R4090" s="40"/>
      <c r="S4090" s="40"/>
      <c r="T4090" s="40"/>
      <c r="U4090" s="40"/>
      <c r="V4090" s="40"/>
      <c r="W4090" s="40"/>
    </row>
    <row r="4091">
      <c r="F4091" s="30"/>
      <c r="G4091" s="30"/>
      <c r="H4091" s="30"/>
      <c r="I4091" s="30"/>
      <c r="J4091" s="30"/>
      <c r="K4091" s="30"/>
      <c r="L4091" s="30"/>
      <c r="M4091" s="32"/>
      <c r="N4091" s="33"/>
      <c r="O4091" s="33"/>
      <c r="R4091" s="40"/>
      <c r="S4091" s="40"/>
      <c r="T4091" s="40"/>
      <c r="U4091" s="40"/>
      <c r="V4091" s="40"/>
      <c r="W4091" s="40"/>
    </row>
    <row r="4092">
      <c r="F4092" s="30"/>
      <c r="G4092" s="30"/>
      <c r="H4092" s="30"/>
      <c r="I4092" s="30"/>
      <c r="J4092" s="30"/>
      <c r="K4092" s="30"/>
      <c r="L4092" s="30"/>
      <c r="M4092" s="32"/>
      <c r="N4092" s="33"/>
      <c r="O4092" s="58"/>
      <c r="R4092" s="40"/>
      <c r="S4092" s="40"/>
      <c r="T4092" s="40"/>
      <c r="U4092" s="40"/>
      <c r="V4092" s="40"/>
      <c r="W4092" s="40"/>
    </row>
    <row r="4093">
      <c r="F4093" s="30"/>
      <c r="G4093" s="30"/>
      <c r="H4093" s="30"/>
      <c r="I4093" s="30"/>
      <c r="J4093" s="30"/>
      <c r="K4093" s="30"/>
      <c r="L4093" s="30"/>
      <c r="M4093" s="32"/>
      <c r="N4093" s="33"/>
      <c r="O4093" s="33"/>
      <c r="R4093" s="40"/>
      <c r="S4093" s="40"/>
      <c r="T4093" s="40"/>
      <c r="U4093" s="40"/>
      <c r="V4093" s="40"/>
      <c r="W4093" s="40"/>
    </row>
    <row r="4094">
      <c r="F4094" s="30"/>
      <c r="G4094" s="30"/>
      <c r="H4094" s="30"/>
      <c r="I4094" s="30"/>
      <c r="J4094" s="30"/>
      <c r="K4094" s="30"/>
      <c r="L4094" s="30"/>
      <c r="M4094" s="32"/>
      <c r="N4094" s="33"/>
      <c r="O4094" s="33"/>
      <c r="R4094" s="40"/>
      <c r="S4094" s="40"/>
      <c r="T4094" s="40"/>
      <c r="U4094" s="40"/>
      <c r="V4094" s="40"/>
      <c r="W4094" s="40"/>
    </row>
    <row r="4095">
      <c r="F4095" s="30"/>
      <c r="G4095" s="30"/>
      <c r="H4095" s="30"/>
      <c r="I4095" s="30"/>
      <c r="J4095" s="30"/>
      <c r="K4095" s="30"/>
      <c r="L4095" s="30"/>
      <c r="M4095" s="32"/>
      <c r="N4095" s="33"/>
      <c r="O4095" s="33"/>
      <c r="R4095" s="40"/>
      <c r="S4095" s="40"/>
      <c r="T4095" s="40"/>
      <c r="U4095" s="40"/>
      <c r="V4095" s="40"/>
      <c r="W4095" s="40"/>
    </row>
    <row r="4096">
      <c r="F4096" s="30"/>
      <c r="G4096" s="30"/>
      <c r="H4096" s="30"/>
      <c r="I4096" s="30"/>
      <c r="J4096" s="30"/>
      <c r="K4096" s="30"/>
      <c r="L4096" s="30"/>
      <c r="M4096" s="32"/>
      <c r="N4096" s="33"/>
      <c r="O4096" s="33"/>
      <c r="R4096" s="40"/>
      <c r="S4096" s="40"/>
      <c r="T4096" s="40"/>
      <c r="U4096" s="40"/>
      <c r="V4096" s="40"/>
      <c r="W4096" s="40"/>
    </row>
    <row r="4097">
      <c r="F4097" s="30"/>
      <c r="G4097" s="30"/>
      <c r="H4097" s="30"/>
      <c r="I4097" s="30"/>
      <c r="J4097" s="30"/>
      <c r="K4097" s="30"/>
      <c r="L4097" s="30"/>
      <c r="M4097" s="32"/>
      <c r="N4097" s="33"/>
      <c r="O4097" s="33"/>
      <c r="R4097" s="40"/>
      <c r="S4097" s="40"/>
      <c r="T4097" s="40"/>
      <c r="U4097" s="40"/>
      <c r="V4097" s="40"/>
      <c r="W4097" s="40"/>
    </row>
    <row r="4098">
      <c r="F4098" s="30"/>
      <c r="G4098" s="30"/>
      <c r="H4098" s="30"/>
      <c r="I4098" s="30"/>
      <c r="J4098" s="30"/>
      <c r="K4098" s="30"/>
      <c r="L4098" s="30"/>
      <c r="M4098" s="32"/>
      <c r="N4098" s="33"/>
      <c r="O4098" s="33"/>
      <c r="R4098" s="40"/>
      <c r="S4098" s="40"/>
      <c r="T4098" s="40"/>
      <c r="U4098" s="40"/>
      <c r="V4098" s="40"/>
      <c r="W4098" s="40"/>
    </row>
    <row r="4099">
      <c r="F4099" s="30"/>
      <c r="G4099" s="30"/>
      <c r="H4099" s="30"/>
      <c r="I4099" s="30"/>
      <c r="J4099" s="30"/>
      <c r="K4099" s="30"/>
      <c r="L4099" s="30"/>
      <c r="M4099" s="32"/>
      <c r="N4099" s="33"/>
      <c r="O4099" s="33"/>
      <c r="R4099" s="40"/>
      <c r="S4099" s="40"/>
      <c r="T4099" s="40"/>
      <c r="U4099" s="40"/>
      <c r="V4099" s="40"/>
      <c r="W4099" s="40"/>
    </row>
    <row r="4100">
      <c r="F4100" s="30"/>
      <c r="G4100" s="30"/>
      <c r="H4100" s="30"/>
      <c r="I4100" s="30"/>
      <c r="J4100" s="30"/>
      <c r="K4100" s="30"/>
      <c r="L4100" s="30"/>
      <c r="M4100" s="32"/>
      <c r="N4100" s="33"/>
      <c r="O4100" s="58"/>
      <c r="R4100" s="40"/>
      <c r="S4100" s="40"/>
      <c r="T4100" s="40"/>
      <c r="U4100" s="40"/>
      <c r="V4100" s="40"/>
      <c r="W4100" s="40"/>
    </row>
    <row r="4101">
      <c r="F4101" s="30"/>
      <c r="G4101" s="30"/>
      <c r="H4101" s="30"/>
      <c r="I4101" s="30"/>
      <c r="J4101" s="30"/>
      <c r="K4101" s="30"/>
      <c r="L4101" s="30"/>
      <c r="M4101" s="32"/>
      <c r="N4101" s="33"/>
      <c r="O4101" s="33"/>
      <c r="R4101" s="40"/>
      <c r="S4101" s="40"/>
      <c r="T4101" s="40"/>
      <c r="U4101" s="40"/>
      <c r="V4101" s="40"/>
      <c r="W4101" s="40"/>
    </row>
    <row r="4102">
      <c r="F4102" s="30"/>
      <c r="G4102" s="30"/>
      <c r="H4102" s="30"/>
      <c r="I4102" s="30"/>
      <c r="J4102" s="30"/>
      <c r="K4102" s="30"/>
      <c r="L4102" s="30"/>
      <c r="M4102" s="32"/>
      <c r="N4102" s="33"/>
      <c r="O4102" s="33"/>
      <c r="R4102" s="40"/>
      <c r="S4102" s="40"/>
      <c r="T4102" s="40"/>
      <c r="U4102" s="40"/>
      <c r="V4102" s="40"/>
      <c r="W4102" s="40"/>
    </row>
    <row r="4103">
      <c r="F4103" s="30"/>
      <c r="G4103" s="30"/>
      <c r="H4103" s="30"/>
      <c r="I4103" s="30"/>
      <c r="J4103" s="30"/>
      <c r="K4103" s="30"/>
      <c r="L4103" s="30"/>
      <c r="M4103" s="32"/>
      <c r="N4103" s="33"/>
      <c r="O4103" s="33"/>
      <c r="R4103" s="40"/>
      <c r="S4103" s="40"/>
      <c r="T4103" s="40"/>
      <c r="U4103" s="40"/>
      <c r="V4103" s="40"/>
      <c r="W4103" s="40"/>
    </row>
    <row r="4104">
      <c r="F4104" s="30"/>
      <c r="G4104" s="30"/>
      <c r="H4104" s="30"/>
      <c r="I4104" s="30"/>
      <c r="J4104" s="30"/>
      <c r="K4104" s="30"/>
      <c r="L4104" s="30"/>
      <c r="M4104" s="32"/>
      <c r="N4104" s="33"/>
      <c r="O4104" s="33"/>
      <c r="R4104" s="40"/>
      <c r="S4104" s="40"/>
      <c r="T4104" s="40"/>
      <c r="U4104" s="40"/>
      <c r="V4104" s="40"/>
      <c r="W4104" s="40"/>
    </row>
    <row r="4105">
      <c r="F4105" s="30"/>
      <c r="G4105" s="30"/>
      <c r="H4105" s="30"/>
      <c r="I4105" s="30"/>
      <c r="J4105" s="30"/>
      <c r="K4105" s="30"/>
      <c r="L4105" s="30"/>
      <c r="M4105" s="32"/>
      <c r="N4105" s="33"/>
      <c r="O4105" s="33"/>
      <c r="R4105" s="40"/>
      <c r="S4105" s="40"/>
      <c r="T4105" s="40"/>
      <c r="U4105" s="40"/>
      <c r="V4105" s="40"/>
      <c r="W4105" s="40"/>
    </row>
    <row r="4106">
      <c r="F4106" s="30"/>
      <c r="G4106" s="30"/>
      <c r="H4106" s="30"/>
      <c r="I4106" s="30"/>
      <c r="J4106" s="30"/>
      <c r="K4106" s="30"/>
      <c r="L4106" s="30"/>
      <c r="M4106" s="32"/>
      <c r="N4106" s="33"/>
      <c r="O4106" s="33"/>
      <c r="R4106" s="40"/>
      <c r="S4106" s="40"/>
      <c r="T4106" s="40"/>
      <c r="U4106" s="40"/>
      <c r="V4106" s="40"/>
      <c r="W4106" s="40"/>
    </row>
    <row r="4107">
      <c r="F4107" s="30"/>
      <c r="G4107" s="30"/>
      <c r="H4107" s="30"/>
      <c r="I4107" s="30"/>
      <c r="J4107" s="30"/>
      <c r="K4107" s="30"/>
      <c r="L4107" s="30"/>
      <c r="M4107" s="32"/>
      <c r="N4107" s="33"/>
      <c r="O4107" s="58"/>
      <c r="R4107" s="40"/>
      <c r="S4107" s="40"/>
      <c r="T4107" s="40"/>
      <c r="U4107" s="40"/>
      <c r="V4107" s="40"/>
      <c r="W4107" s="40"/>
    </row>
    <row r="4108">
      <c r="F4108" s="30"/>
      <c r="G4108" s="30"/>
      <c r="H4108" s="30"/>
      <c r="I4108" s="30"/>
      <c r="J4108" s="30"/>
      <c r="K4108" s="30"/>
      <c r="L4108" s="30"/>
      <c r="M4108" s="32"/>
      <c r="N4108" s="33"/>
      <c r="O4108" s="33"/>
      <c r="R4108" s="40"/>
      <c r="S4108" s="40"/>
      <c r="T4108" s="40"/>
      <c r="U4108" s="40"/>
      <c r="V4108" s="40"/>
      <c r="W4108" s="40"/>
    </row>
    <row r="4109">
      <c r="F4109" s="30"/>
      <c r="G4109" s="30"/>
      <c r="H4109" s="30"/>
      <c r="I4109" s="30"/>
      <c r="J4109" s="30"/>
      <c r="K4109" s="30"/>
      <c r="L4109" s="30"/>
      <c r="M4109" s="32"/>
      <c r="N4109" s="33"/>
      <c r="O4109" s="33"/>
      <c r="R4109" s="40"/>
      <c r="S4109" s="40"/>
      <c r="T4109" s="40"/>
      <c r="U4109" s="40"/>
      <c r="V4109" s="40"/>
      <c r="W4109" s="40"/>
    </row>
    <row r="4110">
      <c r="F4110" s="30"/>
      <c r="G4110" s="30"/>
      <c r="H4110" s="30"/>
      <c r="I4110" s="30"/>
      <c r="J4110" s="30"/>
      <c r="K4110" s="30"/>
      <c r="L4110" s="30"/>
      <c r="M4110" s="32"/>
      <c r="N4110" s="33"/>
      <c r="O4110" s="33"/>
      <c r="R4110" s="40"/>
      <c r="S4110" s="40"/>
      <c r="T4110" s="40"/>
      <c r="U4110" s="40"/>
      <c r="V4110" s="40"/>
      <c r="W4110" s="40"/>
    </row>
    <row r="4111">
      <c r="F4111" s="30"/>
      <c r="G4111" s="30"/>
      <c r="H4111" s="30"/>
      <c r="I4111" s="30"/>
      <c r="J4111" s="30"/>
      <c r="K4111" s="30"/>
      <c r="L4111" s="30"/>
      <c r="M4111" s="32"/>
      <c r="N4111" s="33"/>
      <c r="O4111" s="33"/>
      <c r="R4111" s="40"/>
      <c r="S4111" s="40"/>
      <c r="T4111" s="40"/>
      <c r="U4111" s="40"/>
      <c r="V4111" s="40"/>
      <c r="W4111" s="40"/>
    </row>
    <row r="4112">
      <c r="F4112" s="30"/>
      <c r="G4112" s="30"/>
      <c r="H4112" s="30"/>
      <c r="I4112" s="30"/>
      <c r="J4112" s="30"/>
      <c r="K4112" s="30"/>
      <c r="L4112" s="30"/>
      <c r="M4112" s="32"/>
      <c r="N4112" s="33"/>
      <c r="O4112" s="33"/>
      <c r="R4112" s="40"/>
      <c r="S4112" s="40"/>
      <c r="T4112" s="40"/>
      <c r="U4112" s="40"/>
      <c r="V4112" s="40"/>
      <c r="W4112" s="40"/>
    </row>
    <row r="4113">
      <c r="F4113" s="30"/>
      <c r="G4113" s="30"/>
      <c r="H4113" s="30"/>
      <c r="I4113" s="30"/>
      <c r="J4113" s="30"/>
      <c r="K4113" s="30"/>
      <c r="L4113" s="30"/>
      <c r="M4113" s="32"/>
      <c r="N4113" s="33"/>
      <c r="O4113" s="33"/>
      <c r="R4113" s="40"/>
      <c r="S4113" s="40"/>
      <c r="T4113" s="40"/>
      <c r="U4113" s="40"/>
      <c r="V4113" s="40"/>
      <c r="W4113" s="40"/>
    </row>
    <row r="4114">
      <c r="F4114" s="30"/>
      <c r="G4114" s="30"/>
      <c r="H4114" s="30"/>
      <c r="I4114" s="30"/>
      <c r="J4114" s="30"/>
      <c r="K4114" s="30"/>
      <c r="L4114" s="30"/>
      <c r="M4114" s="32"/>
      <c r="N4114" s="33"/>
      <c r="O4114" s="33"/>
      <c r="R4114" s="40"/>
      <c r="S4114" s="40"/>
      <c r="T4114" s="40"/>
      <c r="U4114" s="40"/>
      <c r="V4114" s="40"/>
      <c r="W4114" s="40"/>
    </row>
    <row r="4115">
      <c r="F4115" s="30"/>
      <c r="G4115" s="30"/>
      <c r="H4115" s="30"/>
      <c r="I4115" s="30"/>
      <c r="J4115" s="30"/>
      <c r="K4115" s="30"/>
      <c r="L4115" s="30"/>
      <c r="M4115" s="32"/>
      <c r="N4115" s="33"/>
      <c r="O4115" s="33"/>
      <c r="R4115" s="40"/>
      <c r="S4115" s="40"/>
      <c r="T4115" s="40"/>
      <c r="U4115" s="40"/>
      <c r="V4115" s="40"/>
      <c r="W4115" s="40"/>
    </row>
    <row r="4116">
      <c r="F4116" s="30"/>
      <c r="G4116" s="30"/>
      <c r="H4116" s="30"/>
      <c r="I4116" s="30"/>
      <c r="J4116" s="30"/>
      <c r="K4116" s="30"/>
      <c r="L4116" s="30"/>
      <c r="M4116" s="32"/>
      <c r="N4116" s="33"/>
      <c r="O4116" s="33"/>
      <c r="R4116" s="40"/>
      <c r="S4116" s="40"/>
      <c r="T4116" s="40"/>
      <c r="U4116" s="40"/>
      <c r="V4116" s="40"/>
      <c r="W4116" s="40"/>
    </row>
    <row r="4117">
      <c r="F4117" s="30"/>
      <c r="G4117" s="30"/>
      <c r="H4117" s="30"/>
      <c r="I4117" s="30"/>
      <c r="J4117" s="30"/>
      <c r="K4117" s="30"/>
      <c r="L4117" s="30"/>
      <c r="M4117" s="32"/>
      <c r="N4117" s="33"/>
      <c r="O4117" s="33"/>
      <c r="R4117" s="40"/>
      <c r="S4117" s="40"/>
      <c r="T4117" s="40"/>
      <c r="U4117" s="40"/>
      <c r="V4117" s="40"/>
      <c r="W4117" s="40"/>
    </row>
    <row r="4118">
      <c r="F4118" s="30"/>
      <c r="G4118" s="30"/>
      <c r="H4118" s="30"/>
      <c r="I4118" s="30"/>
      <c r="J4118" s="30"/>
      <c r="K4118" s="30"/>
      <c r="L4118" s="30"/>
      <c r="M4118" s="32"/>
      <c r="N4118" s="33"/>
      <c r="O4118" s="33"/>
      <c r="R4118" s="40"/>
      <c r="S4118" s="40"/>
      <c r="T4118" s="40"/>
      <c r="U4118" s="40"/>
      <c r="V4118" s="40"/>
      <c r="W4118" s="40"/>
    </row>
    <row r="4119">
      <c r="F4119" s="30"/>
      <c r="G4119" s="30"/>
      <c r="H4119" s="30"/>
      <c r="I4119" s="30"/>
      <c r="J4119" s="30"/>
      <c r="K4119" s="30"/>
      <c r="L4119" s="30"/>
      <c r="M4119" s="32"/>
      <c r="N4119" s="33"/>
      <c r="O4119" s="58"/>
      <c r="R4119" s="40"/>
      <c r="S4119" s="40"/>
      <c r="T4119" s="40"/>
      <c r="U4119" s="40"/>
      <c r="V4119" s="40"/>
      <c r="W4119" s="40"/>
    </row>
    <row r="4120">
      <c r="F4120" s="30"/>
      <c r="G4120" s="30"/>
      <c r="H4120" s="30"/>
      <c r="I4120" s="30"/>
      <c r="J4120" s="30"/>
      <c r="K4120" s="30"/>
      <c r="L4120" s="30"/>
      <c r="M4120" s="32"/>
      <c r="N4120" s="33"/>
      <c r="O4120" s="33"/>
      <c r="R4120" s="40"/>
      <c r="S4120" s="40"/>
      <c r="T4120" s="40"/>
      <c r="U4120" s="40"/>
      <c r="V4120" s="40"/>
      <c r="W4120" s="40"/>
    </row>
    <row r="4121">
      <c r="F4121" s="30"/>
      <c r="G4121" s="30"/>
      <c r="H4121" s="30"/>
      <c r="I4121" s="30"/>
      <c r="J4121" s="30"/>
      <c r="K4121" s="30"/>
      <c r="L4121" s="30"/>
      <c r="M4121" s="32"/>
      <c r="N4121" s="33"/>
      <c r="O4121" s="33"/>
      <c r="R4121" s="40"/>
      <c r="S4121" s="40"/>
      <c r="T4121" s="40"/>
      <c r="U4121" s="40"/>
      <c r="V4121" s="40"/>
      <c r="W4121" s="40"/>
    </row>
    <row r="4122">
      <c r="F4122" s="30"/>
      <c r="G4122" s="30"/>
      <c r="H4122" s="30"/>
      <c r="I4122" s="30"/>
      <c r="J4122" s="30"/>
      <c r="K4122" s="30"/>
      <c r="L4122" s="30"/>
      <c r="M4122" s="32"/>
      <c r="N4122" s="33"/>
      <c r="O4122" s="33"/>
      <c r="R4122" s="40"/>
      <c r="S4122" s="40"/>
      <c r="T4122" s="40"/>
      <c r="U4122" s="40"/>
      <c r="V4122" s="40"/>
      <c r="W4122" s="40"/>
    </row>
    <row r="4123">
      <c r="F4123" s="30"/>
      <c r="G4123" s="30"/>
      <c r="H4123" s="30"/>
      <c r="I4123" s="30"/>
      <c r="J4123" s="30"/>
      <c r="K4123" s="30"/>
      <c r="L4123" s="30"/>
      <c r="M4123" s="32"/>
      <c r="N4123" s="33"/>
      <c r="O4123" s="33"/>
      <c r="R4123" s="40"/>
      <c r="S4123" s="40"/>
      <c r="T4123" s="40"/>
      <c r="U4123" s="40"/>
      <c r="V4123" s="40"/>
      <c r="W4123" s="40"/>
    </row>
    <row r="4124">
      <c r="F4124" s="30"/>
      <c r="G4124" s="30"/>
      <c r="H4124" s="30"/>
      <c r="I4124" s="30"/>
      <c r="J4124" s="30"/>
      <c r="K4124" s="30"/>
      <c r="L4124" s="30"/>
      <c r="M4124" s="32"/>
      <c r="N4124" s="33"/>
      <c r="O4124" s="58"/>
      <c r="R4124" s="40"/>
      <c r="S4124" s="40"/>
      <c r="T4124" s="40"/>
      <c r="U4124" s="40"/>
      <c r="V4124" s="40"/>
      <c r="W4124" s="40"/>
    </row>
    <row r="4125">
      <c r="F4125" s="30"/>
      <c r="G4125" s="30"/>
      <c r="H4125" s="30"/>
      <c r="I4125" s="30"/>
      <c r="J4125" s="30"/>
      <c r="K4125" s="30"/>
      <c r="L4125" s="30"/>
      <c r="M4125" s="32"/>
      <c r="N4125" s="33"/>
      <c r="O4125" s="33"/>
      <c r="R4125" s="40"/>
      <c r="S4125" s="40"/>
      <c r="T4125" s="40"/>
      <c r="U4125" s="40"/>
      <c r="V4125" s="40"/>
      <c r="W4125" s="40"/>
    </row>
    <row r="4126">
      <c r="F4126" s="30"/>
      <c r="G4126" s="30"/>
      <c r="H4126" s="30"/>
      <c r="I4126" s="30"/>
      <c r="J4126" s="30"/>
      <c r="K4126" s="30"/>
      <c r="L4126" s="30"/>
      <c r="M4126" s="32"/>
      <c r="N4126" s="33"/>
      <c r="O4126" s="64"/>
      <c r="R4126" s="40"/>
      <c r="S4126" s="40"/>
      <c r="T4126" s="40"/>
      <c r="U4126" s="40"/>
      <c r="V4126" s="40"/>
      <c r="W4126" s="40"/>
    </row>
    <row r="4127">
      <c r="F4127" s="30"/>
      <c r="G4127" s="30"/>
      <c r="H4127" s="30"/>
      <c r="I4127" s="30"/>
      <c r="J4127" s="30"/>
      <c r="K4127" s="30"/>
      <c r="L4127" s="30"/>
      <c r="M4127" s="32"/>
      <c r="N4127" s="33"/>
      <c r="O4127" s="33"/>
      <c r="R4127" s="40"/>
      <c r="S4127" s="40"/>
      <c r="T4127" s="40"/>
      <c r="U4127" s="40"/>
      <c r="V4127" s="40"/>
      <c r="W4127" s="40"/>
    </row>
    <row r="4128">
      <c r="F4128" s="30"/>
      <c r="G4128" s="30"/>
      <c r="H4128" s="30"/>
      <c r="I4128" s="30"/>
      <c r="J4128" s="30"/>
      <c r="K4128" s="30"/>
      <c r="L4128" s="30"/>
      <c r="M4128" s="32"/>
      <c r="N4128" s="33"/>
      <c r="O4128" s="33"/>
      <c r="R4128" s="40"/>
      <c r="S4128" s="40"/>
      <c r="T4128" s="40"/>
      <c r="U4128" s="40"/>
      <c r="V4128" s="40"/>
      <c r="W4128" s="40"/>
    </row>
    <row r="4129">
      <c r="F4129" s="30"/>
      <c r="G4129" s="30"/>
      <c r="H4129" s="30"/>
      <c r="I4129" s="30"/>
      <c r="J4129" s="30"/>
      <c r="K4129" s="30"/>
      <c r="L4129" s="30"/>
      <c r="M4129" s="32"/>
      <c r="N4129" s="33"/>
      <c r="O4129" s="33"/>
      <c r="R4129" s="40"/>
      <c r="S4129" s="40"/>
      <c r="T4129" s="40"/>
      <c r="U4129" s="40"/>
      <c r="V4129" s="40"/>
      <c r="W4129" s="40"/>
    </row>
    <row r="4130">
      <c r="F4130" s="30"/>
      <c r="G4130" s="30"/>
      <c r="H4130" s="30"/>
      <c r="I4130" s="30"/>
      <c r="J4130" s="30"/>
      <c r="K4130" s="30"/>
      <c r="L4130" s="30"/>
      <c r="M4130" s="32"/>
      <c r="N4130" s="33"/>
      <c r="O4130" s="33"/>
      <c r="R4130" s="40"/>
      <c r="S4130" s="40"/>
      <c r="T4130" s="40"/>
      <c r="U4130" s="40"/>
      <c r="V4130" s="40"/>
      <c r="W4130" s="40"/>
    </row>
    <row r="4131">
      <c r="F4131" s="30"/>
      <c r="G4131" s="30"/>
      <c r="H4131" s="30"/>
      <c r="I4131" s="30"/>
      <c r="J4131" s="30"/>
      <c r="K4131" s="30"/>
      <c r="L4131" s="30"/>
      <c r="M4131" s="32"/>
      <c r="N4131" s="33"/>
      <c r="O4131" s="33"/>
      <c r="R4131" s="40"/>
      <c r="S4131" s="40"/>
      <c r="T4131" s="40"/>
      <c r="U4131" s="40"/>
      <c r="V4131" s="40"/>
      <c r="W4131" s="40"/>
    </row>
    <row r="4132">
      <c r="F4132" s="30"/>
      <c r="G4132" s="30"/>
      <c r="H4132" s="30"/>
      <c r="I4132" s="30"/>
      <c r="J4132" s="30"/>
      <c r="K4132" s="30"/>
      <c r="L4132" s="30"/>
      <c r="M4132" s="32"/>
      <c r="N4132" s="33"/>
      <c r="O4132" s="58"/>
      <c r="R4132" s="40"/>
      <c r="S4132" s="40"/>
      <c r="T4132" s="40"/>
      <c r="U4132" s="40"/>
      <c r="V4132" s="40"/>
      <c r="W4132" s="40"/>
    </row>
    <row r="4133">
      <c r="F4133" s="30"/>
      <c r="G4133" s="30"/>
      <c r="H4133" s="30"/>
      <c r="I4133" s="30"/>
      <c r="J4133" s="30"/>
      <c r="K4133" s="30"/>
      <c r="L4133" s="30"/>
      <c r="M4133" s="32"/>
      <c r="N4133" s="33"/>
      <c r="O4133" s="33"/>
      <c r="R4133" s="40"/>
      <c r="S4133" s="40"/>
      <c r="T4133" s="40"/>
      <c r="U4133" s="40"/>
      <c r="V4133" s="40"/>
      <c r="W4133" s="40"/>
    </row>
    <row r="4134">
      <c r="F4134" s="30"/>
      <c r="G4134" s="30"/>
      <c r="H4134" s="30"/>
      <c r="I4134" s="30"/>
      <c r="J4134" s="30"/>
      <c r="K4134" s="30"/>
      <c r="L4134" s="30"/>
      <c r="M4134" s="32"/>
      <c r="N4134" s="33"/>
      <c r="O4134" s="33"/>
      <c r="R4134" s="40"/>
      <c r="S4134" s="40"/>
      <c r="T4134" s="40"/>
      <c r="U4134" s="40"/>
      <c r="V4134" s="40"/>
      <c r="W4134" s="40"/>
    </row>
    <row r="4135">
      <c r="F4135" s="30"/>
      <c r="G4135" s="30"/>
      <c r="H4135" s="30"/>
      <c r="I4135" s="30"/>
      <c r="J4135" s="30"/>
      <c r="K4135" s="30"/>
      <c r="L4135" s="30"/>
      <c r="M4135" s="32"/>
      <c r="N4135" s="33"/>
      <c r="O4135" s="33"/>
      <c r="R4135" s="40"/>
      <c r="S4135" s="40"/>
      <c r="T4135" s="40"/>
      <c r="U4135" s="40"/>
      <c r="V4135" s="40"/>
      <c r="W4135" s="40"/>
    </row>
    <row r="4136">
      <c r="F4136" s="30"/>
      <c r="G4136" s="30"/>
      <c r="H4136" s="30"/>
      <c r="I4136" s="30"/>
      <c r="J4136" s="30"/>
      <c r="K4136" s="30"/>
      <c r="L4136" s="30"/>
      <c r="M4136" s="32"/>
      <c r="N4136" s="33"/>
      <c r="O4136" s="58"/>
      <c r="R4136" s="40"/>
      <c r="S4136" s="40"/>
      <c r="T4136" s="40"/>
      <c r="U4136" s="40"/>
      <c r="V4136" s="40"/>
      <c r="W4136" s="40"/>
    </row>
    <row r="4137">
      <c r="F4137" s="30"/>
      <c r="G4137" s="30"/>
      <c r="H4137" s="30"/>
      <c r="I4137" s="30"/>
      <c r="J4137" s="30"/>
      <c r="K4137" s="30"/>
      <c r="L4137" s="30"/>
      <c r="M4137" s="32"/>
      <c r="N4137" s="33"/>
      <c r="O4137" s="58"/>
      <c r="R4137" s="40"/>
      <c r="S4137" s="40"/>
      <c r="T4137" s="40"/>
      <c r="U4137" s="40"/>
      <c r="V4137" s="40"/>
      <c r="W4137" s="40"/>
    </row>
    <row r="4138">
      <c r="F4138" s="30"/>
      <c r="G4138" s="30"/>
      <c r="H4138" s="30"/>
      <c r="I4138" s="30"/>
      <c r="J4138" s="30"/>
      <c r="K4138" s="30"/>
      <c r="L4138" s="30"/>
      <c r="M4138" s="32"/>
      <c r="N4138" s="33"/>
      <c r="O4138" s="64"/>
      <c r="R4138" s="40"/>
      <c r="S4138" s="40"/>
      <c r="T4138" s="40"/>
      <c r="U4138" s="40"/>
      <c r="V4138" s="40"/>
      <c r="W4138" s="40"/>
    </row>
    <row r="4139">
      <c r="F4139" s="30"/>
      <c r="G4139" s="30"/>
      <c r="H4139" s="30"/>
      <c r="I4139" s="30"/>
      <c r="J4139" s="30"/>
      <c r="K4139" s="30"/>
      <c r="L4139" s="30"/>
      <c r="M4139" s="32"/>
      <c r="N4139" s="33"/>
      <c r="O4139" s="33"/>
      <c r="R4139" s="40"/>
      <c r="S4139" s="40"/>
      <c r="T4139" s="40"/>
      <c r="U4139" s="40"/>
      <c r="V4139" s="40"/>
      <c r="W4139" s="40"/>
    </row>
    <row r="4140">
      <c r="F4140" s="30"/>
      <c r="G4140" s="30"/>
      <c r="H4140" s="30"/>
      <c r="I4140" s="30"/>
      <c r="J4140" s="30"/>
      <c r="K4140" s="30"/>
      <c r="L4140" s="30"/>
      <c r="M4140" s="32"/>
      <c r="N4140" s="33"/>
      <c r="O4140" s="64"/>
      <c r="R4140" s="40"/>
      <c r="S4140" s="40"/>
      <c r="T4140" s="40"/>
      <c r="U4140" s="40"/>
      <c r="V4140" s="40"/>
      <c r="W4140" s="40"/>
    </row>
    <row r="4141">
      <c r="F4141" s="30"/>
      <c r="G4141" s="30"/>
      <c r="H4141" s="30"/>
      <c r="I4141" s="30"/>
      <c r="J4141" s="30"/>
      <c r="K4141" s="30"/>
      <c r="L4141" s="30"/>
      <c r="M4141" s="32"/>
      <c r="N4141" s="33"/>
      <c r="O4141" s="33"/>
      <c r="R4141" s="40"/>
      <c r="S4141" s="40"/>
      <c r="T4141" s="40"/>
      <c r="U4141" s="40"/>
      <c r="V4141" s="40"/>
      <c r="W4141" s="40"/>
    </row>
    <row r="4142">
      <c r="F4142" s="30"/>
      <c r="G4142" s="30"/>
      <c r="H4142" s="30"/>
      <c r="I4142" s="30"/>
      <c r="J4142" s="30"/>
      <c r="K4142" s="30"/>
      <c r="L4142" s="30"/>
      <c r="M4142" s="32"/>
      <c r="N4142" s="33"/>
      <c r="O4142" s="33"/>
      <c r="R4142" s="40"/>
      <c r="S4142" s="40"/>
      <c r="T4142" s="40"/>
      <c r="U4142" s="40"/>
      <c r="V4142" s="40"/>
      <c r="W4142" s="40"/>
    </row>
    <row r="4143">
      <c r="F4143" s="30"/>
      <c r="G4143" s="30"/>
      <c r="H4143" s="30"/>
      <c r="I4143" s="30"/>
      <c r="J4143" s="30"/>
      <c r="K4143" s="30"/>
      <c r="L4143" s="30"/>
      <c r="M4143" s="32"/>
      <c r="N4143" s="33"/>
      <c r="O4143" s="58"/>
      <c r="R4143" s="40"/>
      <c r="S4143" s="40"/>
      <c r="T4143" s="40"/>
      <c r="U4143" s="40"/>
      <c r="V4143" s="40"/>
      <c r="W4143" s="40"/>
    </row>
    <row r="4144">
      <c r="F4144" s="30"/>
      <c r="G4144" s="30"/>
      <c r="H4144" s="30"/>
      <c r="I4144" s="30"/>
      <c r="J4144" s="30"/>
      <c r="K4144" s="30"/>
      <c r="L4144" s="30"/>
      <c r="M4144" s="32"/>
      <c r="N4144" s="33"/>
      <c r="O4144" s="33"/>
      <c r="R4144" s="40"/>
      <c r="S4144" s="40"/>
      <c r="T4144" s="40"/>
      <c r="U4144" s="40"/>
      <c r="V4144" s="40"/>
      <c r="W4144" s="40"/>
    </row>
    <row r="4145">
      <c r="F4145" s="30"/>
      <c r="G4145" s="30"/>
      <c r="H4145" s="30"/>
      <c r="I4145" s="30"/>
      <c r="J4145" s="30"/>
      <c r="K4145" s="30"/>
      <c r="L4145" s="30"/>
      <c r="M4145" s="32"/>
      <c r="N4145" s="33"/>
      <c r="O4145" s="58"/>
      <c r="R4145" s="40"/>
      <c r="S4145" s="40"/>
      <c r="T4145" s="40"/>
      <c r="U4145" s="40"/>
      <c r="V4145" s="40"/>
      <c r="W4145" s="40"/>
    </row>
    <row r="4146">
      <c r="F4146" s="30"/>
      <c r="G4146" s="30"/>
      <c r="H4146" s="30"/>
      <c r="I4146" s="30"/>
      <c r="J4146" s="30"/>
      <c r="K4146" s="30"/>
      <c r="L4146" s="30"/>
      <c r="M4146" s="32"/>
      <c r="N4146" s="33"/>
      <c r="O4146" s="33"/>
      <c r="R4146" s="40"/>
      <c r="S4146" s="40"/>
      <c r="T4146" s="40"/>
      <c r="U4146" s="40"/>
      <c r="V4146" s="40"/>
      <c r="W4146" s="40"/>
    </row>
    <row r="4147">
      <c r="F4147" s="30"/>
      <c r="G4147" s="30"/>
      <c r="H4147" s="30"/>
      <c r="I4147" s="30"/>
      <c r="J4147" s="30"/>
      <c r="K4147" s="30"/>
      <c r="L4147" s="30"/>
      <c r="M4147" s="32"/>
      <c r="N4147" s="33"/>
      <c r="O4147" s="33"/>
      <c r="R4147" s="40"/>
      <c r="S4147" s="40"/>
      <c r="T4147" s="40"/>
      <c r="U4147" s="40"/>
      <c r="V4147" s="40"/>
      <c r="W4147" s="40"/>
    </row>
    <row r="4148">
      <c r="F4148" s="30"/>
      <c r="G4148" s="30"/>
      <c r="H4148" s="30"/>
      <c r="I4148" s="30"/>
      <c r="J4148" s="30"/>
      <c r="K4148" s="30"/>
      <c r="L4148" s="30"/>
      <c r="M4148" s="32"/>
      <c r="N4148" s="33"/>
      <c r="O4148" s="33"/>
      <c r="R4148" s="40"/>
      <c r="S4148" s="40"/>
      <c r="T4148" s="40"/>
      <c r="U4148" s="40"/>
      <c r="V4148" s="40"/>
      <c r="W4148" s="40"/>
    </row>
    <row r="4149">
      <c r="F4149" s="30"/>
      <c r="G4149" s="30"/>
      <c r="H4149" s="30"/>
      <c r="I4149" s="30"/>
      <c r="J4149" s="30"/>
      <c r="K4149" s="30"/>
      <c r="L4149" s="30"/>
      <c r="M4149" s="32"/>
      <c r="N4149" s="33"/>
      <c r="O4149" s="33"/>
      <c r="R4149" s="40"/>
      <c r="S4149" s="40"/>
      <c r="T4149" s="40"/>
      <c r="U4149" s="40"/>
      <c r="V4149" s="40"/>
      <c r="W4149" s="40"/>
    </row>
    <row r="4150">
      <c r="F4150" s="30"/>
      <c r="G4150" s="30"/>
      <c r="H4150" s="30"/>
      <c r="I4150" s="30"/>
      <c r="J4150" s="30"/>
      <c r="K4150" s="30"/>
      <c r="L4150" s="30"/>
      <c r="M4150" s="32"/>
      <c r="N4150" s="33"/>
      <c r="O4150" s="33"/>
      <c r="R4150" s="40"/>
      <c r="S4150" s="40"/>
      <c r="T4150" s="40"/>
      <c r="U4150" s="40"/>
      <c r="V4150" s="40"/>
      <c r="W4150" s="40"/>
    </row>
    <row r="4151">
      <c r="F4151" s="30"/>
      <c r="G4151" s="30"/>
      <c r="H4151" s="30"/>
      <c r="I4151" s="30"/>
      <c r="J4151" s="30"/>
      <c r="K4151" s="30"/>
      <c r="L4151" s="30"/>
      <c r="M4151" s="32"/>
      <c r="N4151" s="33"/>
      <c r="O4151" s="33"/>
      <c r="R4151" s="40"/>
      <c r="S4151" s="40"/>
      <c r="T4151" s="40"/>
      <c r="U4151" s="40"/>
      <c r="V4151" s="40"/>
      <c r="W4151" s="40"/>
    </row>
    <row r="4152">
      <c r="F4152" s="30"/>
      <c r="G4152" s="30"/>
      <c r="H4152" s="30"/>
      <c r="I4152" s="30"/>
      <c r="J4152" s="30"/>
      <c r="K4152" s="30"/>
      <c r="L4152" s="30"/>
      <c r="M4152" s="32"/>
      <c r="N4152" s="33"/>
      <c r="O4152" s="58"/>
      <c r="R4152" s="40"/>
      <c r="S4152" s="40"/>
      <c r="T4152" s="40"/>
      <c r="U4152" s="40"/>
      <c r="V4152" s="40"/>
      <c r="W4152" s="40"/>
    </row>
    <row r="4153">
      <c r="F4153" s="30"/>
      <c r="G4153" s="30"/>
      <c r="H4153" s="30"/>
      <c r="I4153" s="30"/>
      <c r="J4153" s="30"/>
      <c r="K4153" s="30"/>
      <c r="L4153" s="30"/>
      <c r="M4153" s="32"/>
      <c r="N4153" s="33"/>
      <c r="O4153" s="33"/>
      <c r="R4153" s="40"/>
      <c r="S4153" s="40"/>
      <c r="T4153" s="40"/>
      <c r="U4153" s="40"/>
      <c r="V4153" s="40"/>
      <c r="W4153" s="40"/>
    </row>
    <row r="4154">
      <c r="F4154" s="30"/>
      <c r="G4154" s="30"/>
      <c r="H4154" s="30"/>
      <c r="I4154" s="30"/>
      <c r="J4154" s="30"/>
      <c r="K4154" s="30"/>
      <c r="L4154" s="30"/>
      <c r="M4154" s="32"/>
      <c r="N4154" s="33"/>
      <c r="O4154" s="33"/>
      <c r="R4154" s="40"/>
      <c r="S4154" s="40"/>
      <c r="T4154" s="40"/>
      <c r="U4154" s="40"/>
      <c r="V4154" s="40"/>
      <c r="W4154" s="40"/>
    </row>
    <row r="4155">
      <c r="F4155" s="30"/>
      <c r="G4155" s="30"/>
      <c r="H4155" s="30"/>
      <c r="I4155" s="30"/>
      <c r="J4155" s="30"/>
      <c r="K4155" s="30"/>
      <c r="L4155" s="30"/>
      <c r="M4155" s="32"/>
      <c r="N4155" s="33"/>
      <c r="O4155" s="58"/>
      <c r="R4155" s="40"/>
      <c r="S4155" s="40"/>
      <c r="T4155" s="40"/>
      <c r="U4155" s="40"/>
      <c r="V4155" s="40"/>
      <c r="W4155" s="40"/>
    </row>
    <row r="4156">
      <c r="F4156" s="30"/>
      <c r="G4156" s="30"/>
      <c r="H4156" s="30"/>
      <c r="I4156" s="30"/>
      <c r="J4156" s="30"/>
      <c r="K4156" s="30"/>
      <c r="L4156" s="30"/>
      <c r="M4156" s="32"/>
      <c r="N4156" s="33"/>
      <c r="O4156" s="33"/>
      <c r="R4156" s="40"/>
      <c r="S4156" s="40"/>
      <c r="T4156" s="40"/>
      <c r="U4156" s="40"/>
      <c r="V4156" s="40"/>
      <c r="W4156" s="40"/>
    </row>
    <row r="4157">
      <c r="F4157" s="30"/>
      <c r="G4157" s="30"/>
      <c r="H4157" s="30"/>
      <c r="I4157" s="30"/>
      <c r="J4157" s="30"/>
      <c r="K4157" s="30"/>
      <c r="L4157" s="30"/>
      <c r="M4157" s="32"/>
      <c r="N4157" s="33"/>
      <c r="O4157" s="33"/>
      <c r="R4157" s="40"/>
      <c r="S4157" s="40"/>
      <c r="T4157" s="40"/>
      <c r="U4157" s="40"/>
      <c r="V4157" s="40"/>
      <c r="W4157" s="40"/>
    </row>
    <row r="4158">
      <c r="F4158" s="30"/>
      <c r="G4158" s="30"/>
      <c r="H4158" s="30"/>
      <c r="I4158" s="30"/>
      <c r="J4158" s="30"/>
      <c r="K4158" s="30"/>
      <c r="L4158" s="30"/>
      <c r="M4158" s="32"/>
      <c r="N4158" s="33"/>
      <c r="O4158" s="58"/>
      <c r="R4158" s="40"/>
      <c r="S4158" s="40"/>
      <c r="T4158" s="40"/>
      <c r="U4158" s="40"/>
      <c r="V4158" s="40"/>
      <c r="W4158" s="40"/>
    </row>
    <row r="4159">
      <c r="F4159" s="30"/>
      <c r="G4159" s="30"/>
      <c r="H4159" s="30"/>
      <c r="I4159" s="30"/>
      <c r="J4159" s="30"/>
      <c r="K4159" s="30"/>
      <c r="L4159" s="30"/>
      <c r="M4159" s="32"/>
      <c r="N4159" s="33"/>
      <c r="O4159" s="64"/>
      <c r="R4159" s="40"/>
      <c r="S4159" s="40"/>
      <c r="T4159" s="40"/>
      <c r="U4159" s="40"/>
      <c r="V4159" s="40"/>
      <c r="W4159" s="40"/>
    </row>
    <row r="4160">
      <c r="F4160" s="30"/>
      <c r="G4160" s="30"/>
      <c r="H4160" s="30"/>
      <c r="I4160" s="30"/>
      <c r="J4160" s="30"/>
      <c r="K4160" s="30"/>
      <c r="L4160" s="30"/>
      <c r="M4160" s="32"/>
      <c r="N4160" s="33"/>
      <c r="O4160" s="33"/>
      <c r="R4160" s="40"/>
      <c r="S4160" s="40"/>
      <c r="T4160" s="40"/>
      <c r="U4160" s="40"/>
      <c r="V4160" s="40"/>
      <c r="W4160" s="40"/>
    </row>
    <row r="4161">
      <c r="F4161" s="30"/>
      <c r="G4161" s="30"/>
      <c r="H4161" s="30"/>
      <c r="I4161" s="30"/>
      <c r="J4161" s="30"/>
      <c r="K4161" s="30"/>
      <c r="L4161" s="30"/>
      <c r="M4161" s="32"/>
      <c r="N4161" s="33"/>
      <c r="O4161" s="33"/>
      <c r="R4161" s="40"/>
      <c r="S4161" s="40"/>
      <c r="T4161" s="40"/>
      <c r="U4161" s="40"/>
      <c r="V4161" s="40"/>
      <c r="W4161" s="40"/>
    </row>
    <row r="4162">
      <c r="F4162" s="30"/>
      <c r="G4162" s="30"/>
      <c r="H4162" s="30"/>
      <c r="I4162" s="30"/>
      <c r="J4162" s="30"/>
      <c r="K4162" s="30"/>
      <c r="L4162" s="30"/>
      <c r="M4162" s="32"/>
      <c r="N4162" s="33"/>
      <c r="O4162" s="64"/>
      <c r="R4162" s="40"/>
      <c r="S4162" s="40"/>
      <c r="T4162" s="40"/>
      <c r="U4162" s="40"/>
      <c r="V4162" s="40"/>
      <c r="W4162" s="40"/>
    </row>
    <row r="4163">
      <c r="F4163" s="30"/>
      <c r="G4163" s="30"/>
      <c r="H4163" s="30"/>
      <c r="I4163" s="30"/>
      <c r="J4163" s="30"/>
      <c r="K4163" s="30"/>
      <c r="L4163" s="30"/>
      <c r="M4163" s="32"/>
      <c r="N4163" s="33"/>
      <c r="O4163" s="64"/>
      <c r="R4163" s="40"/>
      <c r="S4163" s="40"/>
      <c r="T4163" s="40"/>
      <c r="U4163" s="40"/>
      <c r="V4163" s="40"/>
      <c r="W4163" s="40"/>
    </row>
    <row r="4164">
      <c r="F4164" s="30"/>
      <c r="G4164" s="30"/>
      <c r="H4164" s="30"/>
      <c r="I4164" s="30"/>
      <c r="J4164" s="30"/>
      <c r="K4164" s="30"/>
      <c r="L4164" s="30"/>
      <c r="M4164" s="32"/>
      <c r="N4164" s="33"/>
      <c r="O4164" s="33"/>
      <c r="R4164" s="40"/>
      <c r="S4164" s="40"/>
      <c r="T4164" s="40"/>
      <c r="U4164" s="40"/>
      <c r="V4164" s="40"/>
      <c r="W4164" s="40"/>
    </row>
    <row r="4165">
      <c r="F4165" s="30"/>
      <c r="G4165" s="30"/>
      <c r="H4165" s="30"/>
      <c r="I4165" s="30"/>
      <c r="J4165" s="30"/>
      <c r="K4165" s="30"/>
      <c r="L4165" s="30"/>
      <c r="M4165" s="32"/>
      <c r="N4165" s="33"/>
      <c r="O4165" s="33"/>
      <c r="R4165" s="40"/>
      <c r="S4165" s="40"/>
      <c r="T4165" s="40"/>
      <c r="U4165" s="40"/>
      <c r="V4165" s="40"/>
      <c r="W4165" s="40"/>
    </row>
    <row r="4166">
      <c r="F4166" s="30"/>
      <c r="G4166" s="30"/>
      <c r="H4166" s="30"/>
      <c r="I4166" s="30"/>
      <c r="J4166" s="30"/>
      <c r="K4166" s="30"/>
      <c r="L4166" s="30"/>
      <c r="M4166" s="32"/>
      <c r="N4166" s="33"/>
      <c r="O4166" s="33"/>
      <c r="R4166" s="40"/>
      <c r="S4166" s="40"/>
      <c r="T4166" s="40"/>
      <c r="U4166" s="40"/>
      <c r="V4166" s="40"/>
      <c r="W4166" s="40"/>
    </row>
    <row r="4167">
      <c r="F4167" s="30"/>
      <c r="G4167" s="30"/>
      <c r="H4167" s="30"/>
      <c r="I4167" s="30"/>
      <c r="J4167" s="30"/>
      <c r="K4167" s="30"/>
      <c r="L4167" s="30"/>
      <c r="M4167" s="32"/>
      <c r="N4167" s="33"/>
      <c r="O4167" s="33"/>
      <c r="R4167" s="40"/>
      <c r="S4167" s="40"/>
      <c r="T4167" s="40"/>
      <c r="U4167" s="40"/>
      <c r="V4167" s="40"/>
      <c r="W4167" s="40"/>
    </row>
    <row r="4168">
      <c r="F4168" s="30"/>
      <c r="G4168" s="30"/>
      <c r="H4168" s="30"/>
      <c r="I4168" s="30"/>
      <c r="J4168" s="30"/>
      <c r="K4168" s="30"/>
      <c r="L4168" s="30"/>
      <c r="M4168" s="32"/>
      <c r="N4168" s="33"/>
      <c r="O4168" s="33"/>
      <c r="R4168" s="40"/>
      <c r="S4168" s="40"/>
      <c r="T4168" s="40"/>
      <c r="U4168" s="40"/>
      <c r="V4168" s="40"/>
      <c r="W4168" s="40"/>
    </row>
    <row r="4169">
      <c r="F4169" s="30"/>
      <c r="G4169" s="30"/>
      <c r="H4169" s="30"/>
      <c r="I4169" s="30"/>
      <c r="J4169" s="30"/>
      <c r="K4169" s="30"/>
      <c r="L4169" s="30"/>
      <c r="M4169" s="32"/>
      <c r="N4169" s="33"/>
      <c r="O4169" s="33"/>
      <c r="R4169" s="40"/>
      <c r="S4169" s="40"/>
      <c r="T4169" s="40"/>
      <c r="U4169" s="40"/>
      <c r="V4169" s="40"/>
      <c r="W4169" s="40"/>
    </row>
    <row r="4170">
      <c r="F4170" s="30"/>
      <c r="G4170" s="30"/>
      <c r="H4170" s="30"/>
      <c r="I4170" s="30"/>
      <c r="J4170" s="30"/>
      <c r="K4170" s="30"/>
      <c r="L4170" s="30"/>
      <c r="M4170" s="32"/>
      <c r="N4170" s="33"/>
      <c r="O4170" s="64"/>
      <c r="R4170" s="40"/>
      <c r="S4170" s="40"/>
      <c r="T4170" s="40"/>
      <c r="U4170" s="40"/>
      <c r="V4170" s="40"/>
      <c r="W4170" s="40"/>
    </row>
    <row r="4171">
      <c r="F4171" s="30"/>
      <c r="G4171" s="30"/>
      <c r="H4171" s="30"/>
      <c r="I4171" s="30"/>
      <c r="J4171" s="30"/>
      <c r="K4171" s="30"/>
      <c r="L4171" s="30"/>
      <c r="M4171" s="32"/>
      <c r="N4171" s="33"/>
      <c r="O4171" s="33"/>
      <c r="R4171" s="40"/>
      <c r="S4171" s="40"/>
      <c r="T4171" s="40"/>
      <c r="U4171" s="40"/>
      <c r="V4171" s="40"/>
      <c r="W4171" s="40"/>
    </row>
    <row r="4172">
      <c r="F4172" s="30"/>
      <c r="G4172" s="30"/>
      <c r="H4172" s="30"/>
      <c r="I4172" s="30"/>
      <c r="J4172" s="30"/>
      <c r="K4172" s="30"/>
      <c r="L4172" s="30"/>
      <c r="M4172" s="32"/>
      <c r="N4172" s="33"/>
      <c r="O4172" s="58"/>
      <c r="R4172" s="40"/>
      <c r="S4172" s="40"/>
      <c r="T4172" s="40"/>
      <c r="U4172" s="40"/>
      <c r="V4172" s="40"/>
      <c r="W4172" s="40"/>
    </row>
    <row r="4173">
      <c r="F4173" s="30"/>
      <c r="G4173" s="30"/>
      <c r="H4173" s="30"/>
      <c r="I4173" s="30"/>
      <c r="J4173" s="30"/>
      <c r="K4173" s="30"/>
      <c r="L4173" s="30"/>
      <c r="M4173" s="32"/>
      <c r="N4173" s="33"/>
      <c r="O4173" s="33"/>
      <c r="R4173" s="40"/>
      <c r="S4173" s="40"/>
      <c r="T4173" s="40"/>
      <c r="U4173" s="40"/>
      <c r="V4173" s="40"/>
      <c r="W4173" s="40"/>
    </row>
    <row r="4174">
      <c r="F4174" s="30"/>
      <c r="G4174" s="30"/>
      <c r="H4174" s="30"/>
      <c r="I4174" s="30"/>
      <c r="J4174" s="30"/>
      <c r="K4174" s="30"/>
      <c r="L4174" s="30"/>
      <c r="M4174" s="32"/>
      <c r="N4174" s="33"/>
      <c r="O4174" s="33"/>
      <c r="R4174" s="40"/>
      <c r="S4174" s="40"/>
      <c r="T4174" s="40"/>
      <c r="U4174" s="40"/>
      <c r="V4174" s="40"/>
      <c r="W4174" s="40"/>
    </row>
    <row r="4175">
      <c r="F4175" s="30"/>
      <c r="G4175" s="30"/>
      <c r="H4175" s="30"/>
      <c r="I4175" s="30"/>
      <c r="J4175" s="30"/>
      <c r="K4175" s="30"/>
      <c r="L4175" s="30"/>
      <c r="M4175" s="32"/>
      <c r="N4175" s="33"/>
      <c r="O4175" s="33"/>
      <c r="R4175" s="40"/>
      <c r="S4175" s="40"/>
      <c r="T4175" s="40"/>
      <c r="U4175" s="40"/>
      <c r="V4175" s="40"/>
      <c r="W4175" s="40"/>
    </row>
    <row r="4176">
      <c r="F4176" s="30"/>
      <c r="G4176" s="30"/>
      <c r="H4176" s="30"/>
      <c r="I4176" s="30"/>
      <c r="J4176" s="30"/>
      <c r="K4176" s="30"/>
      <c r="L4176" s="30"/>
      <c r="M4176" s="32"/>
      <c r="N4176" s="33"/>
      <c r="O4176" s="33"/>
      <c r="R4176" s="40"/>
      <c r="S4176" s="40"/>
      <c r="T4176" s="40"/>
      <c r="U4176" s="40"/>
      <c r="V4176" s="40"/>
      <c r="W4176" s="40"/>
    </row>
    <row r="4177">
      <c r="F4177" s="30"/>
      <c r="G4177" s="30"/>
      <c r="H4177" s="30"/>
      <c r="I4177" s="30"/>
      <c r="J4177" s="30"/>
      <c r="K4177" s="30"/>
      <c r="L4177" s="30"/>
      <c r="M4177" s="32"/>
      <c r="N4177" s="33"/>
      <c r="O4177" s="33"/>
      <c r="R4177" s="40"/>
      <c r="S4177" s="40"/>
      <c r="T4177" s="40"/>
      <c r="U4177" s="40"/>
      <c r="V4177" s="40"/>
      <c r="W4177" s="40"/>
    </row>
    <row r="4178">
      <c r="F4178" s="30"/>
      <c r="G4178" s="30"/>
      <c r="H4178" s="30"/>
      <c r="I4178" s="30"/>
      <c r="J4178" s="30"/>
      <c r="K4178" s="30"/>
      <c r="L4178" s="30"/>
      <c r="M4178" s="32"/>
      <c r="N4178" s="33"/>
      <c r="O4178" s="33"/>
      <c r="R4178" s="40"/>
      <c r="S4178" s="40"/>
      <c r="T4178" s="40"/>
      <c r="U4178" s="40"/>
      <c r="V4178" s="40"/>
      <c r="W4178" s="40"/>
    </row>
    <row r="4179">
      <c r="F4179" s="30"/>
      <c r="G4179" s="30"/>
      <c r="H4179" s="30"/>
      <c r="I4179" s="30"/>
      <c r="J4179" s="30"/>
      <c r="K4179" s="30"/>
      <c r="L4179" s="30"/>
      <c r="M4179" s="32"/>
      <c r="N4179" s="33"/>
      <c r="O4179" s="33"/>
      <c r="R4179" s="40"/>
      <c r="S4179" s="40"/>
      <c r="T4179" s="40"/>
      <c r="U4179" s="40"/>
      <c r="V4179" s="40"/>
      <c r="W4179" s="40"/>
    </row>
    <row r="4180">
      <c r="F4180" s="30"/>
      <c r="G4180" s="30"/>
      <c r="H4180" s="30"/>
      <c r="I4180" s="30"/>
      <c r="J4180" s="30"/>
      <c r="K4180" s="30"/>
      <c r="L4180" s="30"/>
      <c r="M4180" s="32"/>
      <c r="N4180" s="33"/>
      <c r="O4180" s="33"/>
      <c r="R4180" s="40"/>
      <c r="S4180" s="40"/>
      <c r="T4180" s="40"/>
      <c r="U4180" s="40"/>
      <c r="V4180" s="40"/>
      <c r="W4180" s="40"/>
    </row>
    <row r="4181">
      <c r="F4181" s="30"/>
      <c r="G4181" s="30"/>
      <c r="H4181" s="30"/>
      <c r="I4181" s="30"/>
      <c r="J4181" s="30"/>
      <c r="K4181" s="30"/>
      <c r="L4181" s="30"/>
      <c r="M4181" s="32"/>
      <c r="N4181" s="33"/>
      <c r="O4181" s="33"/>
      <c r="R4181" s="40"/>
      <c r="S4181" s="40"/>
      <c r="T4181" s="40"/>
      <c r="U4181" s="40"/>
      <c r="V4181" s="40"/>
      <c r="W4181" s="40"/>
    </row>
    <row r="4182">
      <c r="F4182" s="30"/>
      <c r="G4182" s="30"/>
      <c r="H4182" s="30"/>
      <c r="I4182" s="30"/>
      <c r="J4182" s="30"/>
      <c r="K4182" s="30"/>
      <c r="L4182" s="30"/>
      <c r="M4182" s="32"/>
      <c r="N4182" s="33"/>
      <c r="O4182" s="33"/>
      <c r="R4182" s="40"/>
      <c r="S4182" s="40"/>
      <c r="T4182" s="40"/>
      <c r="U4182" s="40"/>
      <c r="V4182" s="40"/>
      <c r="W4182" s="40"/>
    </row>
    <row r="4183">
      <c r="F4183" s="30"/>
      <c r="G4183" s="30"/>
      <c r="H4183" s="30"/>
      <c r="I4183" s="30"/>
      <c r="J4183" s="30"/>
      <c r="K4183" s="30"/>
      <c r="L4183" s="30"/>
      <c r="M4183" s="32"/>
      <c r="N4183" s="33"/>
      <c r="O4183" s="64"/>
      <c r="R4183" s="40"/>
      <c r="S4183" s="40"/>
      <c r="T4183" s="40"/>
      <c r="U4183" s="40"/>
      <c r="V4183" s="40"/>
      <c r="W4183" s="40"/>
    </row>
    <row r="4184">
      <c r="F4184" s="30"/>
      <c r="G4184" s="30"/>
      <c r="H4184" s="30"/>
      <c r="I4184" s="30"/>
      <c r="J4184" s="30"/>
      <c r="K4184" s="30"/>
      <c r="L4184" s="30"/>
      <c r="M4184" s="32"/>
      <c r="N4184" s="33"/>
      <c r="O4184" s="33"/>
      <c r="R4184" s="40"/>
      <c r="S4184" s="40"/>
      <c r="T4184" s="40"/>
      <c r="U4184" s="40"/>
      <c r="V4184" s="40"/>
      <c r="W4184" s="40"/>
    </row>
    <row r="4185">
      <c r="F4185" s="30"/>
      <c r="G4185" s="30"/>
      <c r="H4185" s="30"/>
      <c r="I4185" s="30"/>
      <c r="J4185" s="30"/>
      <c r="K4185" s="30"/>
      <c r="L4185" s="30"/>
      <c r="M4185" s="32"/>
      <c r="N4185" s="33"/>
      <c r="O4185" s="33"/>
      <c r="R4185" s="40"/>
      <c r="S4185" s="40"/>
      <c r="T4185" s="40"/>
      <c r="U4185" s="40"/>
      <c r="V4185" s="40"/>
      <c r="W4185" s="40"/>
    </row>
    <row r="4186">
      <c r="F4186" s="30"/>
      <c r="G4186" s="30"/>
      <c r="H4186" s="30"/>
      <c r="I4186" s="30"/>
      <c r="J4186" s="30"/>
      <c r="K4186" s="30"/>
      <c r="L4186" s="30"/>
      <c r="M4186" s="32"/>
      <c r="N4186" s="33"/>
      <c r="O4186" s="64"/>
      <c r="R4186" s="40"/>
      <c r="S4186" s="40"/>
      <c r="T4186" s="40"/>
      <c r="U4186" s="40"/>
      <c r="V4186" s="40"/>
      <c r="W4186" s="40"/>
    </row>
    <row r="4187">
      <c r="F4187" s="30"/>
      <c r="G4187" s="30"/>
      <c r="H4187" s="30"/>
      <c r="I4187" s="30"/>
      <c r="J4187" s="30"/>
      <c r="K4187" s="30"/>
      <c r="L4187" s="30"/>
      <c r="M4187" s="32"/>
      <c r="N4187" s="33"/>
      <c r="O4187" s="33"/>
      <c r="R4187" s="40"/>
      <c r="S4187" s="40"/>
      <c r="T4187" s="40"/>
      <c r="U4187" s="40"/>
      <c r="V4187" s="40"/>
      <c r="W4187" s="40"/>
    </row>
    <row r="4188">
      <c r="F4188" s="30"/>
      <c r="G4188" s="30"/>
      <c r="H4188" s="30"/>
      <c r="I4188" s="30"/>
      <c r="J4188" s="30"/>
      <c r="K4188" s="30"/>
      <c r="L4188" s="30"/>
      <c r="M4188" s="32"/>
      <c r="N4188" s="33"/>
      <c r="O4188" s="33"/>
      <c r="R4188" s="40"/>
      <c r="S4188" s="40"/>
      <c r="T4188" s="40"/>
      <c r="U4188" s="40"/>
      <c r="V4188" s="40"/>
      <c r="W4188" s="40"/>
    </row>
    <row r="4189">
      <c r="F4189" s="30"/>
      <c r="G4189" s="30"/>
      <c r="H4189" s="30"/>
      <c r="I4189" s="30"/>
      <c r="J4189" s="30"/>
      <c r="K4189" s="30"/>
      <c r="L4189" s="30"/>
      <c r="M4189" s="32"/>
      <c r="N4189" s="33"/>
      <c r="O4189" s="33"/>
      <c r="R4189" s="40"/>
      <c r="S4189" s="40"/>
      <c r="T4189" s="40"/>
      <c r="U4189" s="40"/>
      <c r="V4189" s="40"/>
      <c r="W4189" s="40"/>
    </row>
    <row r="4190">
      <c r="F4190" s="30"/>
      <c r="G4190" s="30"/>
      <c r="H4190" s="30"/>
      <c r="I4190" s="30"/>
      <c r="J4190" s="30"/>
      <c r="K4190" s="30"/>
      <c r="L4190" s="30"/>
      <c r="M4190" s="32"/>
      <c r="N4190" s="33"/>
      <c r="O4190" s="33"/>
      <c r="R4190" s="40"/>
      <c r="S4190" s="40"/>
      <c r="T4190" s="40"/>
      <c r="U4190" s="40"/>
      <c r="V4190" s="40"/>
      <c r="W4190" s="40"/>
    </row>
    <row r="4191">
      <c r="F4191" s="30"/>
      <c r="G4191" s="30"/>
      <c r="H4191" s="30"/>
      <c r="I4191" s="30"/>
      <c r="J4191" s="30"/>
      <c r="K4191" s="30"/>
      <c r="L4191" s="30"/>
      <c r="M4191" s="32"/>
      <c r="N4191" s="33"/>
      <c r="O4191" s="33"/>
      <c r="R4191" s="40"/>
      <c r="S4191" s="40"/>
      <c r="T4191" s="40"/>
      <c r="U4191" s="40"/>
      <c r="V4191" s="40"/>
      <c r="W4191" s="40"/>
    </row>
    <row r="4192">
      <c r="F4192" s="30"/>
      <c r="G4192" s="30"/>
      <c r="H4192" s="30"/>
      <c r="I4192" s="30"/>
      <c r="J4192" s="30"/>
      <c r="K4192" s="30"/>
      <c r="L4192" s="30"/>
      <c r="M4192" s="32"/>
      <c r="N4192" s="33"/>
      <c r="O4192" s="33"/>
      <c r="R4192" s="40"/>
      <c r="S4192" s="40"/>
      <c r="T4192" s="40"/>
      <c r="U4192" s="40"/>
      <c r="V4192" s="40"/>
      <c r="W4192" s="40"/>
    </row>
    <row r="4193">
      <c r="F4193" s="30"/>
      <c r="G4193" s="30"/>
      <c r="H4193" s="30"/>
      <c r="I4193" s="30"/>
      <c r="J4193" s="30"/>
      <c r="K4193" s="30"/>
      <c r="L4193" s="30"/>
      <c r="M4193" s="32"/>
      <c r="N4193" s="33"/>
      <c r="O4193" s="33"/>
      <c r="R4193" s="40"/>
      <c r="S4193" s="40"/>
      <c r="T4193" s="40"/>
      <c r="U4193" s="40"/>
      <c r="V4193" s="40"/>
      <c r="W4193" s="40"/>
    </row>
    <row r="4194">
      <c r="F4194" s="30"/>
      <c r="G4194" s="30"/>
      <c r="H4194" s="30"/>
      <c r="I4194" s="30"/>
      <c r="J4194" s="30"/>
      <c r="K4194" s="30"/>
      <c r="L4194" s="30"/>
      <c r="M4194" s="32"/>
      <c r="N4194" s="33"/>
      <c r="O4194" s="33"/>
      <c r="R4194" s="40"/>
      <c r="S4194" s="40"/>
      <c r="T4194" s="40"/>
      <c r="U4194" s="40"/>
      <c r="V4194" s="40"/>
      <c r="W4194" s="40"/>
    </row>
    <row r="4195">
      <c r="F4195" s="30"/>
      <c r="G4195" s="30"/>
      <c r="H4195" s="30"/>
      <c r="I4195" s="30"/>
      <c r="J4195" s="30"/>
      <c r="K4195" s="30"/>
      <c r="L4195" s="30"/>
      <c r="M4195" s="32"/>
      <c r="N4195" s="33"/>
      <c r="O4195" s="64"/>
      <c r="R4195" s="40"/>
      <c r="S4195" s="40"/>
      <c r="T4195" s="40"/>
      <c r="U4195" s="40"/>
      <c r="V4195" s="40"/>
      <c r="W4195" s="40"/>
    </row>
    <row r="4196">
      <c r="F4196" s="30"/>
      <c r="G4196" s="30"/>
      <c r="H4196" s="30"/>
      <c r="I4196" s="30"/>
      <c r="J4196" s="30"/>
      <c r="K4196" s="30"/>
      <c r="L4196" s="30"/>
      <c r="M4196" s="32"/>
      <c r="N4196" s="33"/>
      <c r="O4196" s="33"/>
      <c r="R4196" s="40"/>
      <c r="S4196" s="40"/>
      <c r="T4196" s="40"/>
      <c r="U4196" s="40"/>
      <c r="V4196" s="40"/>
      <c r="W4196" s="40"/>
    </row>
    <row r="4197">
      <c r="F4197" s="30"/>
      <c r="G4197" s="30"/>
      <c r="H4197" s="30"/>
      <c r="I4197" s="30"/>
      <c r="J4197" s="30"/>
      <c r="K4197" s="30"/>
      <c r="L4197" s="30"/>
      <c r="M4197" s="32"/>
      <c r="N4197" s="33"/>
      <c r="O4197" s="33"/>
      <c r="R4197" s="40"/>
      <c r="S4197" s="40"/>
      <c r="T4197" s="40"/>
      <c r="U4197" s="40"/>
      <c r="V4197" s="40"/>
      <c r="W4197" s="40"/>
    </row>
    <row r="4198">
      <c r="F4198" s="30"/>
      <c r="G4198" s="30"/>
      <c r="H4198" s="30"/>
      <c r="I4198" s="30"/>
      <c r="J4198" s="30"/>
      <c r="K4198" s="30"/>
      <c r="L4198" s="30"/>
      <c r="M4198" s="32"/>
      <c r="N4198" s="33"/>
      <c r="O4198" s="33"/>
      <c r="R4198" s="40"/>
      <c r="S4198" s="40"/>
      <c r="T4198" s="40"/>
      <c r="U4198" s="40"/>
      <c r="V4198" s="40"/>
      <c r="W4198" s="40"/>
    </row>
    <row r="4199">
      <c r="F4199" s="30"/>
      <c r="G4199" s="30"/>
      <c r="H4199" s="30"/>
      <c r="I4199" s="30"/>
      <c r="J4199" s="30"/>
      <c r="K4199" s="30"/>
      <c r="L4199" s="30"/>
      <c r="M4199" s="32"/>
      <c r="N4199" s="33"/>
      <c r="O4199" s="33"/>
      <c r="R4199" s="40"/>
      <c r="S4199" s="40"/>
      <c r="T4199" s="40"/>
      <c r="U4199" s="40"/>
      <c r="V4199" s="40"/>
      <c r="W4199" s="40"/>
    </row>
    <row r="4200">
      <c r="F4200" s="30"/>
      <c r="G4200" s="30"/>
      <c r="H4200" s="30"/>
      <c r="I4200" s="30"/>
      <c r="J4200" s="30"/>
      <c r="K4200" s="30"/>
      <c r="L4200" s="30"/>
      <c r="M4200" s="32"/>
      <c r="N4200" s="33"/>
      <c r="O4200" s="33"/>
      <c r="R4200" s="40"/>
      <c r="S4200" s="40"/>
      <c r="T4200" s="40"/>
      <c r="U4200" s="40"/>
      <c r="V4200" s="40"/>
      <c r="W4200" s="40"/>
    </row>
    <row r="4201">
      <c r="F4201" s="30"/>
      <c r="G4201" s="30"/>
      <c r="H4201" s="30"/>
      <c r="I4201" s="30"/>
      <c r="J4201" s="30"/>
      <c r="K4201" s="30"/>
      <c r="L4201" s="30"/>
      <c r="M4201" s="32"/>
      <c r="N4201" s="33"/>
      <c r="O4201" s="33"/>
      <c r="R4201" s="40"/>
      <c r="S4201" s="40"/>
      <c r="T4201" s="40"/>
      <c r="U4201" s="40"/>
      <c r="V4201" s="40"/>
      <c r="W4201" s="40"/>
    </row>
    <row r="4202">
      <c r="F4202" s="30"/>
      <c r="G4202" s="30"/>
      <c r="H4202" s="30"/>
      <c r="I4202" s="30"/>
      <c r="J4202" s="30"/>
      <c r="K4202" s="30"/>
      <c r="L4202" s="30"/>
      <c r="M4202" s="32"/>
      <c r="N4202" s="33"/>
      <c r="O4202" s="33"/>
      <c r="R4202" s="40"/>
      <c r="S4202" s="40"/>
      <c r="T4202" s="40"/>
      <c r="U4202" s="40"/>
      <c r="V4202" s="40"/>
      <c r="W4202" s="40"/>
    </row>
    <row r="4203">
      <c r="F4203" s="30"/>
      <c r="G4203" s="30"/>
      <c r="H4203" s="30"/>
      <c r="I4203" s="30"/>
      <c r="J4203" s="30"/>
      <c r="K4203" s="30"/>
      <c r="L4203" s="30"/>
      <c r="M4203" s="32"/>
      <c r="N4203" s="33"/>
      <c r="O4203" s="33"/>
      <c r="R4203" s="40"/>
      <c r="S4203" s="40"/>
      <c r="T4203" s="40"/>
      <c r="U4203" s="40"/>
      <c r="V4203" s="40"/>
      <c r="W4203" s="40"/>
    </row>
    <row r="4204">
      <c r="F4204" s="30"/>
      <c r="G4204" s="30"/>
      <c r="H4204" s="30"/>
      <c r="I4204" s="30"/>
      <c r="J4204" s="30"/>
      <c r="K4204" s="30"/>
      <c r="L4204" s="30"/>
      <c r="M4204" s="32"/>
      <c r="N4204" s="33"/>
      <c r="O4204" s="33"/>
      <c r="R4204" s="40"/>
      <c r="S4204" s="40"/>
      <c r="T4204" s="40"/>
      <c r="U4204" s="40"/>
      <c r="V4204" s="40"/>
      <c r="W4204" s="40"/>
    </row>
    <row r="4205">
      <c r="F4205" s="30"/>
      <c r="G4205" s="30"/>
      <c r="H4205" s="30"/>
      <c r="I4205" s="30"/>
      <c r="J4205" s="30"/>
      <c r="K4205" s="30"/>
      <c r="L4205" s="30"/>
      <c r="M4205" s="32"/>
      <c r="N4205" s="33"/>
      <c r="O4205" s="33"/>
      <c r="R4205" s="40"/>
      <c r="S4205" s="40"/>
      <c r="T4205" s="40"/>
      <c r="U4205" s="40"/>
      <c r="V4205" s="40"/>
      <c r="W4205" s="40"/>
    </row>
    <row r="4206">
      <c r="F4206" s="30"/>
      <c r="G4206" s="30"/>
      <c r="H4206" s="30"/>
      <c r="I4206" s="30"/>
      <c r="J4206" s="30"/>
      <c r="K4206" s="30"/>
      <c r="L4206" s="30"/>
      <c r="M4206" s="32"/>
      <c r="N4206" s="33"/>
      <c r="O4206" s="64"/>
      <c r="R4206" s="40"/>
      <c r="S4206" s="40"/>
      <c r="T4206" s="40"/>
      <c r="U4206" s="40"/>
      <c r="V4206" s="40"/>
      <c r="W4206" s="40"/>
    </row>
    <row r="4207">
      <c r="F4207" s="30"/>
      <c r="G4207" s="30"/>
      <c r="H4207" s="30"/>
      <c r="I4207" s="30"/>
      <c r="J4207" s="30"/>
      <c r="K4207" s="30"/>
      <c r="L4207" s="30"/>
      <c r="M4207" s="32"/>
      <c r="N4207" s="33"/>
      <c r="O4207" s="33"/>
      <c r="R4207" s="40"/>
      <c r="S4207" s="40"/>
      <c r="T4207" s="40"/>
      <c r="U4207" s="40"/>
      <c r="V4207" s="40"/>
      <c r="W4207" s="40"/>
    </row>
    <row r="4208">
      <c r="F4208" s="30"/>
      <c r="G4208" s="30"/>
      <c r="H4208" s="30"/>
      <c r="I4208" s="30"/>
      <c r="J4208" s="30"/>
      <c r="K4208" s="30"/>
      <c r="L4208" s="30"/>
      <c r="M4208" s="32"/>
      <c r="N4208" s="33"/>
      <c r="O4208" s="33"/>
      <c r="R4208" s="40"/>
      <c r="S4208" s="40"/>
      <c r="T4208" s="40"/>
      <c r="U4208" s="40"/>
      <c r="V4208" s="40"/>
      <c r="W4208" s="40"/>
    </row>
    <row r="4209">
      <c r="F4209" s="30"/>
      <c r="G4209" s="30"/>
      <c r="H4209" s="30"/>
      <c r="I4209" s="30"/>
      <c r="J4209" s="30"/>
      <c r="K4209" s="30"/>
      <c r="L4209" s="30"/>
      <c r="M4209" s="32"/>
      <c r="N4209" s="33"/>
      <c r="O4209" s="33"/>
      <c r="R4209" s="40"/>
      <c r="S4209" s="40"/>
      <c r="T4209" s="40"/>
      <c r="U4209" s="40"/>
      <c r="V4209" s="40"/>
      <c r="W4209" s="40"/>
    </row>
    <row r="4210">
      <c r="F4210" s="30"/>
      <c r="G4210" s="30"/>
      <c r="H4210" s="30"/>
      <c r="I4210" s="30"/>
      <c r="J4210" s="30"/>
      <c r="K4210" s="30"/>
      <c r="L4210" s="30"/>
      <c r="M4210" s="32"/>
      <c r="N4210" s="33"/>
      <c r="O4210" s="58"/>
      <c r="R4210" s="40"/>
      <c r="S4210" s="40"/>
      <c r="T4210" s="40"/>
      <c r="U4210" s="40"/>
      <c r="V4210" s="40"/>
      <c r="W4210" s="40"/>
    </row>
    <row r="4211">
      <c r="F4211" s="30"/>
      <c r="G4211" s="30"/>
      <c r="H4211" s="30"/>
      <c r="I4211" s="30"/>
      <c r="J4211" s="30"/>
      <c r="K4211" s="30"/>
      <c r="L4211" s="30"/>
      <c r="M4211" s="32"/>
      <c r="N4211" s="33"/>
      <c r="O4211" s="33"/>
      <c r="R4211" s="40"/>
      <c r="S4211" s="40"/>
      <c r="T4211" s="40"/>
      <c r="U4211" s="40"/>
      <c r="V4211" s="40"/>
      <c r="W4211" s="40"/>
    </row>
    <row r="4212">
      <c r="F4212" s="30"/>
      <c r="G4212" s="30"/>
      <c r="H4212" s="30"/>
      <c r="I4212" s="30"/>
      <c r="J4212" s="30"/>
      <c r="K4212" s="30"/>
      <c r="L4212" s="30"/>
      <c r="M4212" s="32"/>
      <c r="N4212" s="33"/>
      <c r="O4212" s="33"/>
      <c r="R4212" s="40"/>
      <c r="S4212" s="40"/>
      <c r="T4212" s="40"/>
      <c r="U4212" s="40"/>
      <c r="V4212" s="40"/>
      <c r="W4212" s="40"/>
    </row>
    <row r="4213">
      <c r="F4213" s="30"/>
      <c r="G4213" s="30"/>
      <c r="H4213" s="30"/>
      <c r="I4213" s="30"/>
      <c r="J4213" s="30"/>
      <c r="K4213" s="30"/>
      <c r="L4213" s="30"/>
      <c r="M4213" s="32"/>
      <c r="N4213" s="33"/>
      <c r="O4213" s="58"/>
      <c r="R4213" s="40"/>
      <c r="S4213" s="40"/>
      <c r="T4213" s="40"/>
      <c r="U4213" s="40"/>
      <c r="V4213" s="40"/>
      <c r="W4213" s="40"/>
    </row>
    <row r="4214">
      <c r="F4214" s="30"/>
      <c r="G4214" s="30"/>
      <c r="H4214" s="30"/>
      <c r="I4214" s="30"/>
      <c r="J4214" s="30"/>
      <c r="K4214" s="30"/>
      <c r="L4214" s="30"/>
      <c r="M4214" s="32"/>
      <c r="N4214" s="33"/>
      <c r="O4214" s="33"/>
      <c r="R4214" s="40"/>
      <c r="S4214" s="40"/>
      <c r="T4214" s="40"/>
      <c r="U4214" s="40"/>
      <c r="V4214" s="40"/>
      <c r="W4214" s="40"/>
    </row>
    <row r="4215">
      <c r="F4215" s="30"/>
      <c r="G4215" s="30"/>
      <c r="H4215" s="30"/>
      <c r="I4215" s="30"/>
      <c r="J4215" s="30"/>
      <c r="K4215" s="30"/>
      <c r="L4215" s="30"/>
      <c r="M4215" s="32"/>
      <c r="N4215" s="33"/>
      <c r="O4215" s="33"/>
      <c r="R4215" s="40"/>
      <c r="S4215" s="40"/>
      <c r="T4215" s="40"/>
      <c r="U4215" s="40"/>
      <c r="V4215" s="40"/>
      <c r="W4215" s="40"/>
    </row>
    <row r="4216">
      <c r="F4216" s="30"/>
      <c r="G4216" s="30"/>
      <c r="H4216" s="30"/>
      <c r="I4216" s="30"/>
      <c r="J4216" s="30"/>
      <c r="K4216" s="30"/>
      <c r="L4216" s="30"/>
      <c r="M4216" s="32"/>
      <c r="N4216" s="33"/>
      <c r="O4216" s="64"/>
      <c r="R4216" s="40"/>
      <c r="S4216" s="40"/>
      <c r="T4216" s="40"/>
      <c r="U4216" s="40"/>
      <c r="V4216" s="40"/>
      <c r="W4216" s="40"/>
    </row>
    <row r="4217">
      <c r="F4217" s="30"/>
      <c r="G4217" s="30"/>
      <c r="H4217" s="30"/>
      <c r="I4217" s="30"/>
      <c r="J4217" s="30"/>
      <c r="K4217" s="30"/>
      <c r="L4217" s="30"/>
      <c r="M4217" s="32"/>
      <c r="N4217" s="33"/>
      <c r="O4217" s="33"/>
      <c r="R4217" s="40"/>
      <c r="S4217" s="40"/>
      <c r="T4217" s="40"/>
      <c r="U4217" s="40"/>
      <c r="V4217" s="40"/>
      <c r="W4217" s="40"/>
    </row>
    <row r="4218">
      <c r="F4218" s="30"/>
      <c r="G4218" s="30"/>
      <c r="H4218" s="30"/>
      <c r="I4218" s="30"/>
      <c r="J4218" s="30"/>
      <c r="K4218" s="30"/>
      <c r="L4218" s="30"/>
      <c r="M4218" s="32"/>
      <c r="N4218" s="33"/>
      <c r="O4218" s="33"/>
      <c r="R4218" s="40"/>
      <c r="S4218" s="40"/>
      <c r="T4218" s="40"/>
      <c r="U4218" s="40"/>
      <c r="V4218" s="40"/>
      <c r="W4218" s="40"/>
    </row>
    <row r="4219">
      <c r="F4219" s="30"/>
      <c r="G4219" s="30"/>
      <c r="H4219" s="30"/>
      <c r="I4219" s="30"/>
      <c r="J4219" s="30"/>
      <c r="K4219" s="30"/>
      <c r="L4219" s="30"/>
      <c r="M4219" s="32"/>
      <c r="N4219" s="33"/>
      <c r="O4219" s="33"/>
      <c r="R4219" s="40"/>
      <c r="S4219" s="40"/>
      <c r="T4219" s="40"/>
      <c r="U4219" s="40"/>
      <c r="V4219" s="40"/>
      <c r="W4219" s="40"/>
    </row>
    <row r="4220">
      <c r="F4220" s="30"/>
      <c r="G4220" s="30"/>
      <c r="H4220" s="30"/>
      <c r="I4220" s="30"/>
      <c r="J4220" s="30"/>
      <c r="K4220" s="30"/>
      <c r="L4220" s="30"/>
      <c r="M4220" s="32"/>
      <c r="N4220" s="33"/>
      <c r="O4220" s="58"/>
      <c r="R4220" s="40"/>
      <c r="S4220" s="40"/>
      <c r="T4220" s="40"/>
      <c r="U4220" s="40"/>
      <c r="V4220" s="40"/>
      <c r="W4220" s="40"/>
    </row>
    <row r="4221">
      <c r="F4221" s="30"/>
      <c r="G4221" s="30"/>
      <c r="H4221" s="30"/>
      <c r="I4221" s="30"/>
      <c r="J4221" s="30"/>
      <c r="K4221" s="30"/>
      <c r="L4221" s="30"/>
      <c r="M4221" s="32"/>
      <c r="N4221" s="33"/>
      <c r="O4221" s="33"/>
      <c r="R4221" s="40"/>
      <c r="S4221" s="40"/>
      <c r="T4221" s="40"/>
      <c r="U4221" s="40"/>
      <c r="V4221" s="40"/>
      <c r="W4221" s="40"/>
    </row>
    <row r="4222">
      <c r="F4222" s="30"/>
      <c r="G4222" s="30"/>
      <c r="H4222" s="30"/>
      <c r="I4222" s="30"/>
      <c r="J4222" s="30"/>
      <c r="K4222" s="30"/>
      <c r="L4222" s="30"/>
      <c r="M4222" s="32"/>
      <c r="N4222" s="33"/>
      <c r="O4222" s="33"/>
      <c r="R4222" s="40"/>
      <c r="S4222" s="40"/>
      <c r="T4222" s="40"/>
      <c r="U4222" s="40"/>
      <c r="V4222" s="40"/>
      <c r="W4222" s="40"/>
    </row>
    <row r="4223">
      <c r="F4223" s="30"/>
      <c r="G4223" s="30"/>
      <c r="H4223" s="30"/>
      <c r="I4223" s="30"/>
      <c r="J4223" s="30"/>
      <c r="K4223" s="30"/>
      <c r="L4223" s="30"/>
      <c r="M4223" s="32"/>
      <c r="N4223" s="33"/>
      <c r="O4223" s="33"/>
      <c r="R4223" s="40"/>
      <c r="S4223" s="40"/>
      <c r="T4223" s="40"/>
      <c r="U4223" s="40"/>
      <c r="V4223" s="40"/>
      <c r="W4223" s="40"/>
    </row>
    <row r="4224">
      <c r="F4224" s="30"/>
      <c r="G4224" s="30"/>
      <c r="H4224" s="30"/>
      <c r="I4224" s="30"/>
      <c r="J4224" s="30"/>
      <c r="K4224" s="30"/>
      <c r="L4224" s="30"/>
      <c r="M4224" s="32"/>
      <c r="N4224" s="33"/>
      <c r="O4224" s="64"/>
      <c r="R4224" s="40"/>
      <c r="S4224" s="40"/>
      <c r="T4224" s="40"/>
      <c r="U4224" s="40"/>
      <c r="V4224" s="40"/>
      <c r="W4224" s="40"/>
    </row>
    <row r="4225">
      <c r="F4225" s="30"/>
      <c r="G4225" s="30"/>
      <c r="H4225" s="30"/>
      <c r="I4225" s="30"/>
      <c r="J4225" s="30"/>
      <c r="K4225" s="30"/>
      <c r="L4225" s="30"/>
      <c r="M4225" s="32"/>
      <c r="N4225" s="33"/>
      <c r="O4225" s="33"/>
      <c r="R4225" s="40"/>
      <c r="S4225" s="40"/>
      <c r="T4225" s="40"/>
      <c r="U4225" s="40"/>
      <c r="V4225" s="40"/>
      <c r="W4225" s="40"/>
    </row>
    <row r="4226">
      <c r="F4226" s="30"/>
      <c r="G4226" s="30"/>
      <c r="H4226" s="30"/>
      <c r="I4226" s="30"/>
      <c r="J4226" s="30"/>
      <c r="K4226" s="30"/>
      <c r="L4226" s="30"/>
      <c r="M4226" s="32"/>
      <c r="N4226" s="33"/>
      <c r="O4226" s="58"/>
      <c r="R4226" s="40"/>
      <c r="S4226" s="40"/>
      <c r="T4226" s="40"/>
      <c r="U4226" s="40"/>
      <c r="V4226" s="40"/>
      <c r="W4226" s="40"/>
    </row>
    <row r="4227">
      <c r="F4227" s="30"/>
      <c r="G4227" s="30"/>
      <c r="H4227" s="30"/>
      <c r="I4227" s="30"/>
      <c r="J4227" s="30"/>
      <c r="K4227" s="30"/>
      <c r="L4227" s="30"/>
      <c r="M4227" s="32"/>
      <c r="N4227" s="33"/>
      <c r="O4227" s="64"/>
      <c r="R4227" s="40"/>
      <c r="S4227" s="40"/>
      <c r="T4227" s="40"/>
      <c r="U4227" s="40"/>
      <c r="V4227" s="40"/>
      <c r="W4227" s="40"/>
    </row>
    <row r="4228">
      <c r="F4228" s="30"/>
      <c r="G4228" s="30"/>
      <c r="H4228" s="30"/>
      <c r="I4228" s="30"/>
      <c r="J4228" s="30"/>
      <c r="K4228" s="30"/>
      <c r="L4228" s="30"/>
      <c r="M4228" s="32"/>
      <c r="N4228" s="33"/>
      <c r="O4228" s="33"/>
      <c r="R4228" s="40"/>
      <c r="S4228" s="40"/>
      <c r="T4228" s="40"/>
      <c r="U4228" s="40"/>
      <c r="V4228" s="40"/>
      <c r="W4228" s="40"/>
    </row>
    <row r="4229">
      <c r="F4229" s="30"/>
      <c r="G4229" s="30"/>
      <c r="H4229" s="30"/>
      <c r="I4229" s="30"/>
      <c r="J4229" s="30"/>
      <c r="K4229" s="30"/>
      <c r="L4229" s="30"/>
      <c r="M4229" s="32"/>
      <c r="N4229" s="33"/>
      <c r="O4229" s="33"/>
      <c r="R4229" s="40"/>
      <c r="S4229" s="40"/>
      <c r="T4229" s="40"/>
      <c r="U4229" s="40"/>
      <c r="V4229" s="40"/>
      <c r="W4229" s="40"/>
    </row>
    <row r="4230">
      <c r="F4230" s="30"/>
      <c r="G4230" s="30"/>
      <c r="H4230" s="30"/>
      <c r="I4230" s="30"/>
      <c r="J4230" s="30"/>
      <c r="K4230" s="30"/>
      <c r="L4230" s="30"/>
      <c r="M4230" s="32"/>
      <c r="N4230" s="33"/>
      <c r="O4230" s="33"/>
      <c r="R4230" s="40"/>
      <c r="S4230" s="40"/>
      <c r="T4230" s="40"/>
      <c r="U4230" s="40"/>
      <c r="V4230" s="40"/>
      <c r="W4230" s="40"/>
    </row>
    <row r="4231">
      <c r="F4231" s="30"/>
      <c r="G4231" s="30"/>
      <c r="H4231" s="30"/>
      <c r="I4231" s="30"/>
      <c r="J4231" s="30"/>
      <c r="K4231" s="30"/>
      <c r="L4231" s="30"/>
      <c r="M4231" s="32"/>
      <c r="N4231" s="33"/>
      <c r="O4231" s="58"/>
      <c r="R4231" s="40"/>
      <c r="S4231" s="40"/>
      <c r="T4231" s="40"/>
      <c r="U4231" s="40"/>
      <c r="V4231" s="40"/>
      <c r="W4231" s="40"/>
    </row>
    <row r="4232">
      <c r="F4232" s="30"/>
      <c r="G4232" s="30"/>
      <c r="H4232" s="30"/>
      <c r="I4232" s="30"/>
      <c r="J4232" s="30"/>
      <c r="K4232" s="30"/>
      <c r="L4232" s="30"/>
      <c r="M4232" s="32"/>
      <c r="N4232" s="33"/>
      <c r="O4232" s="33"/>
      <c r="R4232" s="40"/>
      <c r="S4232" s="40"/>
      <c r="T4232" s="40"/>
      <c r="U4232" s="40"/>
      <c r="V4232" s="40"/>
      <c r="W4232" s="40"/>
    </row>
    <row r="4233">
      <c r="F4233" s="30"/>
      <c r="G4233" s="30"/>
      <c r="H4233" s="30"/>
      <c r="I4233" s="30"/>
      <c r="J4233" s="30"/>
      <c r="K4233" s="30"/>
      <c r="L4233" s="30"/>
      <c r="M4233" s="32"/>
      <c r="N4233" s="33"/>
      <c r="O4233" s="33"/>
      <c r="R4233" s="40"/>
      <c r="S4233" s="40"/>
      <c r="T4233" s="40"/>
      <c r="U4233" s="40"/>
      <c r="V4233" s="40"/>
      <c r="W4233" s="40"/>
    </row>
    <row r="4234">
      <c r="F4234" s="30"/>
      <c r="G4234" s="30"/>
      <c r="H4234" s="30"/>
      <c r="I4234" s="30"/>
      <c r="J4234" s="30"/>
      <c r="K4234" s="30"/>
      <c r="L4234" s="30"/>
      <c r="M4234" s="32"/>
      <c r="N4234" s="33"/>
      <c r="O4234" s="33"/>
      <c r="R4234" s="40"/>
      <c r="S4234" s="40"/>
      <c r="T4234" s="40"/>
      <c r="U4234" s="40"/>
      <c r="V4234" s="40"/>
      <c r="W4234" s="40"/>
    </row>
    <row r="4235">
      <c r="F4235" s="30"/>
      <c r="G4235" s="30"/>
      <c r="H4235" s="30"/>
      <c r="I4235" s="30"/>
      <c r="J4235" s="30"/>
      <c r="K4235" s="30"/>
      <c r="L4235" s="30"/>
      <c r="M4235" s="32"/>
      <c r="N4235" s="33"/>
      <c r="O4235" s="58"/>
      <c r="R4235" s="40"/>
      <c r="S4235" s="40"/>
      <c r="T4235" s="40"/>
      <c r="U4235" s="40"/>
      <c r="V4235" s="40"/>
      <c r="W4235" s="40"/>
    </row>
    <row r="4236">
      <c r="F4236" s="30"/>
      <c r="G4236" s="30"/>
      <c r="H4236" s="30"/>
      <c r="I4236" s="30"/>
      <c r="J4236" s="30"/>
      <c r="K4236" s="30"/>
      <c r="L4236" s="30"/>
      <c r="M4236" s="32"/>
      <c r="N4236" s="33"/>
      <c r="O4236" s="33"/>
      <c r="R4236" s="40"/>
      <c r="S4236" s="40"/>
      <c r="T4236" s="40"/>
      <c r="U4236" s="40"/>
      <c r="V4236" s="40"/>
      <c r="W4236" s="40"/>
    </row>
    <row r="4237">
      <c r="F4237" s="30"/>
      <c r="G4237" s="30"/>
      <c r="H4237" s="30"/>
      <c r="I4237" s="30"/>
      <c r="J4237" s="30"/>
      <c r="K4237" s="30"/>
      <c r="L4237" s="30"/>
      <c r="M4237" s="32"/>
      <c r="N4237" s="33"/>
      <c r="O4237" s="33"/>
      <c r="R4237" s="40"/>
      <c r="S4237" s="40"/>
      <c r="T4237" s="40"/>
      <c r="U4237" s="40"/>
      <c r="V4237" s="40"/>
      <c r="W4237" s="40"/>
    </row>
    <row r="4238">
      <c r="F4238" s="30"/>
      <c r="G4238" s="30"/>
      <c r="H4238" s="30"/>
      <c r="I4238" s="30"/>
      <c r="J4238" s="30"/>
      <c r="K4238" s="30"/>
      <c r="L4238" s="30"/>
      <c r="M4238" s="32"/>
      <c r="N4238" s="33"/>
      <c r="O4238" s="33"/>
      <c r="R4238" s="40"/>
      <c r="S4238" s="40"/>
      <c r="T4238" s="40"/>
      <c r="U4238" s="40"/>
      <c r="V4238" s="40"/>
      <c r="W4238" s="40"/>
    </row>
    <row r="4239">
      <c r="F4239" s="30"/>
      <c r="G4239" s="30"/>
      <c r="H4239" s="30"/>
      <c r="I4239" s="30"/>
      <c r="J4239" s="30"/>
      <c r="K4239" s="30"/>
      <c r="L4239" s="30"/>
      <c r="M4239" s="32"/>
      <c r="N4239" s="33"/>
      <c r="O4239" s="33"/>
      <c r="R4239" s="40"/>
      <c r="S4239" s="40"/>
      <c r="T4239" s="40"/>
      <c r="U4239" s="40"/>
      <c r="V4239" s="40"/>
      <c r="W4239" s="40"/>
    </row>
    <row r="4240">
      <c r="F4240" s="30"/>
      <c r="G4240" s="30"/>
      <c r="H4240" s="30"/>
      <c r="I4240" s="30"/>
      <c r="J4240" s="30"/>
      <c r="K4240" s="30"/>
      <c r="L4240" s="30"/>
      <c r="M4240" s="32"/>
      <c r="N4240" s="33"/>
      <c r="O4240" s="33"/>
      <c r="R4240" s="40"/>
      <c r="S4240" s="40"/>
      <c r="T4240" s="40"/>
      <c r="U4240" s="40"/>
      <c r="V4240" s="40"/>
      <c r="W4240" s="40"/>
    </row>
    <row r="4241">
      <c r="F4241" s="30"/>
      <c r="G4241" s="30"/>
      <c r="H4241" s="30"/>
      <c r="I4241" s="30"/>
      <c r="J4241" s="30"/>
      <c r="K4241" s="30"/>
      <c r="L4241" s="30"/>
      <c r="M4241" s="32"/>
      <c r="N4241" s="33"/>
      <c r="O4241" s="33"/>
      <c r="R4241" s="40"/>
      <c r="S4241" s="40"/>
      <c r="T4241" s="40"/>
      <c r="U4241" s="40"/>
      <c r="V4241" s="40"/>
      <c r="W4241" s="40"/>
    </row>
    <row r="4242">
      <c r="F4242" s="30"/>
      <c r="G4242" s="30"/>
      <c r="H4242" s="30"/>
      <c r="I4242" s="30"/>
      <c r="J4242" s="30"/>
      <c r="K4242" s="30"/>
      <c r="L4242" s="30"/>
      <c r="M4242" s="32"/>
      <c r="N4242" s="33"/>
      <c r="O4242" s="33"/>
      <c r="R4242" s="40"/>
      <c r="S4242" s="40"/>
      <c r="T4242" s="40"/>
      <c r="U4242" s="40"/>
      <c r="V4242" s="40"/>
      <c r="W4242" s="40"/>
    </row>
    <row r="4243">
      <c r="F4243" s="30"/>
      <c r="G4243" s="30"/>
      <c r="H4243" s="30"/>
      <c r="I4243" s="30"/>
      <c r="J4243" s="30"/>
      <c r="K4243" s="30"/>
      <c r="L4243" s="30"/>
      <c r="M4243" s="32"/>
      <c r="N4243" s="33"/>
      <c r="O4243" s="33"/>
      <c r="R4243" s="40"/>
      <c r="S4243" s="40"/>
      <c r="T4243" s="40"/>
      <c r="U4243" s="40"/>
      <c r="V4243" s="40"/>
      <c r="W4243" s="40"/>
    </row>
    <row r="4244">
      <c r="F4244" s="30"/>
      <c r="G4244" s="30"/>
      <c r="H4244" s="30"/>
      <c r="I4244" s="30"/>
      <c r="J4244" s="30"/>
      <c r="K4244" s="30"/>
      <c r="L4244" s="30"/>
      <c r="M4244" s="32"/>
      <c r="N4244" s="33"/>
      <c r="O4244" s="33"/>
      <c r="R4244" s="40"/>
      <c r="S4244" s="40"/>
      <c r="T4244" s="40"/>
      <c r="U4244" s="40"/>
      <c r="V4244" s="40"/>
      <c r="W4244" s="40"/>
    </row>
    <row r="4245">
      <c r="F4245" s="30"/>
      <c r="G4245" s="30"/>
      <c r="H4245" s="30"/>
      <c r="I4245" s="30"/>
      <c r="J4245" s="30"/>
      <c r="K4245" s="30"/>
      <c r="L4245" s="30"/>
      <c r="M4245" s="32"/>
      <c r="N4245" s="33"/>
      <c r="O4245" s="33"/>
      <c r="R4245" s="40"/>
      <c r="S4245" s="40"/>
      <c r="T4245" s="40"/>
      <c r="U4245" s="40"/>
      <c r="V4245" s="40"/>
      <c r="W4245" s="40"/>
    </row>
    <row r="4246">
      <c r="F4246" s="30"/>
      <c r="G4246" s="30"/>
      <c r="H4246" s="30"/>
      <c r="I4246" s="30"/>
      <c r="J4246" s="30"/>
      <c r="K4246" s="30"/>
      <c r="L4246" s="30"/>
      <c r="M4246" s="32"/>
      <c r="N4246" s="33"/>
      <c r="O4246" s="33"/>
      <c r="R4246" s="40"/>
      <c r="S4246" s="40"/>
      <c r="T4246" s="40"/>
      <c r="U4246" s="40"/>
      <c r="V4246" s="40"/>
      <c r="W4246" s="40"/>
    </row>
    <row r="4247">
      <c r="F4247" s="30"/>
      <c r="G4247" s="30"/>
      <c r="H4247" s="30"/>
      <c r="I4247" s="30"/>
      <c r="J4247" s="30"/>
      <c r="K4247" s="30"/>
      <c r="L4247" s="30"/>
      <c r="M4247" s="32"/>
      <c r="N4247" s="33"/>
      <c r="O4247" s="33"/>
      <c r="R4247" s="40"/>
      <c r="S4247" s="40"/>
      <c r="T4247" s="40"/>
      <c r="U4247" s="40"/>
      <c r="V4247" s="40"/>
      <c r="W4247" s="40"/>
    </row>
    <row r="4248">
      <c r="F4248" s="30"/>
      <c r="G4248" s="30"/>
      <c r="H4248" s="30"/>
      <c r="I4248" s="30"/>
      <c r="J4248" s="30"/>
      <c r="K4248" s="30"/>
      <c r="L4248" s="30"/>
      <c r="M4248" s="32"/>
      <c r="N4248" s="33"/>
      <c r="O4248" s="33"/>
      <c r="R4248" s="40"/>
      <c r="S4248" s="40"/>
      <c r="T4248" s="40"/>
      <c r="U4248" s="40"/>
      <c r="V4248" s="40"/>
      <c r="W4248" s="40"/>
    </row>
    <row r="4249">
      <c r="F4249" s="30"/>
      <c r="G4249" s="30"/>
      <c r="H4249" s="30"/>
      <c r="I4249" s="30"/>
      <c r="J4249" s="30"/>
      <c r="K4249" s="30"/>
      <c r="L4249" s="30"/>
      <c r="M4249" s="32"/>
      <c r="N4249" s="33"/>
      <c r="O4249" s="33"/>
      <c r="R4249" s="40"/>
      <c r="S4249" s="40"/>
      <c r="T4249" s="40"/>
      <c r="U4249" s="40"/>
      <c r="V4249" s="40"/>
      <c r="W4249" s="40"/>
    </row>
    <row r="4250">
      <c r="F4250" s="30"/>
      <c r="G4250" s="30"/>
      <c r="H4250" s="30"/>
      <c r="I4250" s="30"/>
      <c r="J4250" s="30"/>
      <c r="K4250" s="30"/>
      <c r="L4250" s="30"/>
      <c r="M4250" s="32"/>
      <c r="N4250" s="33"/>
      <c r="O4250" s="58"/>
      <c r="R4250" s="40"/>
      <c r="S4250" s="40"/>
      <c r="T4250" s="40"/>
      <c r="U4250" s="40"/>
      <c r="V4250" s="40"/>
      <c r="W4250" s="40"/>
    </row>
    <row r="4251">
      <c r="F4251" s="30"/>
      <c r="G4251" s="30"/>
      <c r="H4251" s="30"/>
      <c r="I4251" s="30"/>
      <c r="J4251" s="30"/>
      <c r="K4251" s="30"/>
      <c r="L4251" s="30"/>
      <c r="M4251" s="32"/>
      <c r="N4251" s="33"/>
      <c r="O4251" s="33"/>
      <c r="R4251" s="40"/>
      <c r="S4251" s="40"/>
      <c r="T4251" s="40"/>
      <c r="U4251" s="40"/>
      <c r="V4251" s="40"/>
      <c r="W4251" s="40"/>
    </row>
    <row r="4252">
      <c r="F4252" s="30"/>
      <c r="G4252" s="30"/>
      <c r="H4252" s="30"/>
      <c r="I4252" s="30"/>
      <c r="J4252" s="30"/>
      <c r="K4252" s="30"/>
      <c r="L4252" s="30"/>
      <c r="M4252" s="32"/>
      <c r="N4252" s="33"/>
      <c r="O4252" s="33"/>
      <c r="R4252" s="40"/>
      <c r="S4252" s="40"/>
      <c r="T4252" s="40"/>
      <c r="U4252" s="40"/>
      <c r="V4252" s="40"/>
      <c r="W4252" s="40"/>
    </row>
    <row r="4253">
      <c r="F4253" s="30"/>
      <c r="G4253" s="30"/>
      <c r="H4253" s="30"/>
      <c r="I4253" s="30"/>
      <c r="J4253" s="30"/>
      <c r="K4253" s="30"/>
      <c r="L4253" s="30"/>
      <c r="M4253" s="32"/>
      <c r="N4253" s="33"/>
      <c r="O4253" s="33"/>
      <c r="R4253" s="40"/>
      <c r="S4253" s="40"/>
      <c r="T4253" s="40"/>
      <c r="U4253" s="40"/>
      <c r="V4253" s="40"/>
      <c r="W4253" s="40"/>
    </row>
    <row r="4254">
      <c r="F4254" s="30"/>
      <c r="G4254" s="30"/>
      <c r="H4254" s="30"/>
      <c r="I4254" s="30"/>
      <c r="J4254" s="30"/>
      <c r="K4254" s="30"/>
      <c r="L4254" s="30"/>
      <c r="M4254" s="32"/>
      <c r="N4254" s="33"/>
      <c r="O4254" s="33"/>
      <c r="R4254" s="40"/>
      <c r="S4254" s="40"/>
      <c r="T4254" s="40"/>
      <c r="U4254" s="40"/>
      <c r="V4254" s="40"/>
      <c r="W4254" s="40"/>
    </row>
    <row r="4255">
      <c r="F4255" s="30"/>
      <c r="G4255" s="30"/>
      <c r="H4255" s="30"/>
      <c r="I4255" s="30"/>
      <c r="J4255" s="30"/>
      <c r="K4255" s="30"/>
      <c r="L4255" s="30"/>
      <c r="M4255" s="32"/>
      <c r="N4255" s="33"/>
      <c r="O4255" s="33"/>
      <c r="R4255" s="40"/>
      <c r="S4255" s="40"/>
      <c r="T4255" s="40"/>
      <c r="U4255" s="40"/>
      <c r="V4255" s="40"/>
      <c r="W4255" s="40"/>
    </row>
    <row r="4256">
      <c r="F4256" s="30"/>
      <c r="G4256" s="30"/>
      <c r="H4256" s="30"/>
      <c r="I4256" s="30"/>
      <c r="J4256" s="30"/>
      <c r="K4256" s="30"/>
      <c r="L4256" s="30"/>
      <c r="M4256" s="32"/>
      <c r="N4256" s="33"/>
      <c r="O4256" s="33"/>
      <c r="R4256" s="40"/>
      <c r="S4256" s="40"/>
      <c r="T4256" s="40"/>
      <c r="U4256" s="40"/>
      <c r="V4256" s="40"/>
      <c r="W4256" s="40"/>
    </row>
    <row r="4257">
      <c r="F4257" s="30"/>
      <c r="G4257" s="30"/>
      <c r="H4257" s="30"/>
      <c r="I4257" s="30"/>
      <c r="J4257" s="30"/>
      <c r="K4257" s="30"/>
      <c r="L4257" s="30"/>
      <c r="M4257" s="32"/>
      <c r="N4257" s="33"/>
      <c r="O4257" s="33"/>
      <c r="R4257" s="40"/>
      <c r="S4257" s="40"/>
      <c r="T4257" s="40"/>
      <c r="U4257" s="40"/>
      <c r="V4257" s="40"/>
      <c r="W4257" s="40"/>
    </row>
    <row r="4258">
      <c r="F4258" s="30"/>
      <c r="G4258" s="30"/>
      <c r="H4258" s="30"/>
      <c r="I4258" s="30"/>
      <c r="J4258" s="30"/>
      <c r="K4258" s="30"/>
      <c r="L4258" s="30"/>
      <c r="M4258" s="32"/>
      <c r="N4258" s="33"/>
      <c r="O4258" s="33"/>
      <c r="R4258" s="40"/>
      <c r="S4258" s="40"/>
      <c r="T4258" s="40"/>
      <c r="U4258" s="40"/>
      <c r="V4258" s="40"/>
      <c r="W4258" s="40"/>
    </row>
    <row r="4259">
      <c r="F4259" s="30"/>
      <c r="G4259" s="30"/>
      <c r="H4259" s="30"/>
      <c r="I4259" s="30"/>
      <c r="J4259" s="30"/>
      <c r="K4259" s="30"/>
      <c r="L4259" s="30"/>
      <c r="M4259" s="32"/>
      <c r="N4259" s="33"/>
      <c r="O4259" s="33"/>
      <c r="R4259" s="40"/>
      <c r="S4259" s="40"/>
      <c r="T4259" s="40"/>
      <c r="U4259" s="40"/>
      <c r="V4259" s="40"/>
      <c r="W4259" s="40"/>
    </row>
    <row r="4260">
      <c r="F4260" s="30"/>
      <c r="G4260" s="30"/>
      <c r="H4260" s="30"/>
      <c r="I4260" s="30"/>
      <c r="J4260" s="30"/>
      <c r="K4260" s="30"/>
      <c r="L4260" s="30"/>
      <c r="M4260" s="32"/>
      <c r="N4260" s="33"/>
      <c r="O4260" s="64"/>
      <c r="R4260" s="40"/>
      <c r="S4260" s="40"/>
      <c r="T4260" s="40"/>
      <c r="U4260" s="40"/>
      <c r="V4260" s="40"/>
      <c r="W4260" s="40"/>
    </row>
    <row r="4261">
      <c r="F4261" s="30"/>
      <c r="G4261" s="30"/>
      <c r="H4261" s="30"/>
      <c r="I4261" s="30"/>
      <c r="J4261" s="30"/>
      <c r="K4261" s="30"/>
      <c r="L4261" s="30"/>
      <c r="M4261" s="32"/>
      <c r="N4261" s="33"/>
      <c r="O4261" s="33"/>
      <c r="R4261" s="40"/>
      <c r="S4261" s="40"/>
      <c r="T4261" s="40"/>
      <c r="U4261" s="40"/>
      <c r="V4261" s="40"/>
      <c r="W4261" s="40"/>
    </row>
    <row r="4262">
      <c r="F4262" s="30"/>
      <c r="G4262" s="30"/>
      <c r="H4262" s="30"/>
      <c r="I4262" s="30"/>
      <c r="J4262" s="30"/>
      <c r="K4262" s="30"/>
      <c r="L4262" s="30"/>
      <c r="M4262" s="32"/>
      <c r="N4262" s="33"/>
      <c r="O4262" s="33"/>
      <c r="R4262" s="40"/>
      <c r="S4262" s="40"/>
      <c r="T4262" s="40"/>
      <c r="U4262" s="40"/>
      <c r="V4262" s="40"/>
      <c r="W4262" s="40"/>
    </row>
    <row r="4263">
      <c r="F4263" s="30"/>
      <c r="G4263" s="30"/>
      <c r="H4263" s="30"/>
      <c r="I4263" s="30"/>
      <c r="J4263" s="30"/>
      <c r="K4263" s="30"/>
      <c r="L4263" s="30"/>
      <c r="M4263" s="32"/>
      <c r="N4263" s="33"/>
      <c r="O4263" s="33"/>
      <c r="R4263" s="40"/>
      <c r="S4263" s="40"/>
      <c r="T4263" s="40"/>
      <c r="U4263" s="40"/>
      <c r="V4263" s="40"/>
      <c r="W4263" s="40"/>
    </row>
    <row r="4264">
      <c r="F4264" s="30"/>
      <c r="G4264" s="30"/>
      <c r="H4264" s="30"/>
      <c r="I4264" s="30"/>
      <c r="J4264" s="30"/>
      <c r="K4264" s="30"/>
      <c r="L4264" s="30"/>
      <c r="M4264" s="32"/>
      <c r="N4264" s="33"/>
      <c r="O4264" s="33"/>
      <c r="R4264" s="40"/>
      <c r="S4264" s="40"/>
      <c r="T4264" s="40"/>
      <c r="U4264" s="40"/>
      <c r="V4264" s="40"/>
      <c r="W4264" s="40"/>
    </row>
    <row r="4265">
      <c r="F4265" s="30"/>
      <c r="G4265" s="30"/>
      <c r="H4265" s="30"/>
      <c r="I4265" s="30"/>
      <c r="J4265" s="30"/>
      <c r="K4265" s="30"/>
      <c r="L4265" s="30"/>
      <c r="M4265" s="32"/>
      <c r="N4265" s="33"/>
      <c r="O4265" s="33"/>
      <c r="R4265" s="40"/>
      <c r="S4265" s="40"/>
      <c r="T4265" s="40"/>
      <c r="U4265" s="40"/>
      <c r="V4265" s="40"/>
      <c r="W4265" s="40"/>
    </row>
    <row r="4266">
      <c r="F4266" s="30"/>
      <c r="G4266" s="30"/>
      <c r="H4266" s="30"/>
      <c r="I4266" s="30"/>
      <c r="J4266" s="30"/>
      <c r="K4266" s="30"/>
      <c r="L4266" s="30"/>
      <c r="M4266" s="32"/>
      <c r="N4266" s="33"/>
      <c r="O4266" s="33"/>
      <c r="R4266" s="40"/>
      <c r="S4266" s="40"/>
      <c r="T4266" s="40"/>
      <c r="U4266" s="40"/>
      <c r="V4266" s="40"/>
      <c r="W4266" s="40"/>
    </row>
    <row r="4267">
      <c r="F4267" s="30"/>
      <c r="G4267" s="30"/>
      <c r="H4267" s="30"/>
      <c r="I4267" s="30"/>
      <c r="J4267" s="30"/>
      <c r="K4267" s="30"/>
      <c r="L4267" s="30"/>
      <c r="M4267" s="32"/>
      <c r="N4267" s="33"/>
      <c r="O4267" s="33"/>
      <c r="R4267" s="40"/>
      <c r="S4267" s="40"/>
      <c r="T4267" s="40"/>
      <c r="U4267" s="40"/>
      <c r="V4267" s="40"/>
      <c r="W4267" s="40"/>
    </row>
    <row r="4268">
      <c r="F4268" s="30"/>
      <c r="G4268" s="30"/>
      <c r="H4268" s="30"/>
      <c r="I4268" s="30"/>
      <c r="J4268" s="30"/>
      <c r="K4268" s="30"/>
      <c r="L4268" s="30"/>
      <c r="M4268" s="32"/>
      <c r="N4268" s="33"/>
      <c r="O4268" s="33"/>
      <c r="R4268" s="40"/>
      <c r="S4268" s="40"/>
      <c r="T4268" s="40"/>
      <c r="U4268" s="40"/>
      <c r="V4268" s="40"/>
      <c r="W4268" s="40"/>
    </row>
    <row r="4269">
      <c r="F4269" s="30"/>
      <c r="G4269" s="30"/>
      <c r="H4269" s="30"/>
      <c r="I4269" s="30"/>
      <c r="J4269" s="30"/>
      <c r="K4269" s="30"/>
      <c r="L4269" s="30"/>
      <c r="M4269" s="32"/>
      <c r="N4269" s="33"/>
      <c r="O4269" s="33"/>
      <c r="R4269" s="40"/>
      <c r="S4269" s="40"/>
      <c r="T4269" s="40"/>
      <c r="U4269" s="40"/>
      <c r="V4269" s="40"/>
      <c r="W4269" s="40"/>
    </row>
    <row r="4270">
      <c r="F4270" s="30"/>
      <c r="G4270" s="30"/>
      <c r="H4270" s="30"/>
      <c r="I4270" s="30"/>
      <c r="J4270" s="30"/>
      <c r="K4270" s="30"/>
      <c r="L4270" s="30"/>
      <c r="M4270" s="32"/>
      <c r="N4270" s="33"/>
      <c r="O4270" s="33"/>
      <c r="R4270" s="40"/>
      <c r="S4270" s="40"/>
      <c r="T4270" s="40"/>
      <c r="U4270" s="40"/>
      <c r="V4270" s="40"/>
      <c r="W4270" s="40"/>
    </row>
    <row r="4271">
      <c r="F4271" s="30"/>
      <c r="G4271" s="30"/>
      <c r="H4271" s="30"/>
      <c r="I4271" s="30"/>
      <c r="J4271" s="30"/>
      <c r="K4271" s="30"/>
      <c r="L4271" s="30"/>
      <c r="M4271" s="32"/>
      <c r="N4271" s="33"/>
      <c r="O4271" s="33"/>
      <c r="R4271" s="40"/>
      <c r="S4271" s="40"/>
      <c r="T4271" s="40"/>
      <c r="U4271" s="40"/>
      <c r="V4271" s="40"/>
      <c r="W4271" s="40"/>
    </row>
    <row r="4272">
      <c r="F4272" s="30"/>
      <c r="G4272" s="30"/>
      <c r="H4272" s="30"/>
      <c r="I4272" s="30"/>
      <c r="J4272" s="30"/>
      <c r="K4272" s="30"/>
      <c r="L4272" s="30"/>
      <c r="M4272" s="32"/>
      <c r="N4272" s="33"/>
      <c r="O4272" s="33"/>
      <c r="R4272" s="40"/>
      <c r="S4272" s="40"/>
      <c r="T4272" s="40"/>
      <c r="U4272" s="40"/>
      <c r="V4272" s="40"/>
      <c r="W4272" s="40"/>
    </row>
    <row r="4273">
      <c r="F4273" s="30"/>
      <c r="G4273" s="30"/>
      <c r="H4273" s="30"/>
      <c r="I4273" s="30"/>
      <c r="J4273" s="30"/>
      <c r="K4273" s="30"/>
      <c r="L4273" s="30"/>
      <c r="M4273" s="32"/>
      <c r="N4273" s="33"/>
      <c r="O4273" s="33"/>
      <c r="R4273" s="40"/>
      <c r="S4273" s="40"/>
      <c r="T4273" s="40"/>
      <c r="U4273" s="40"/>
      <c r="V4273" s="40"/>
      <c r="W4273" s="40"/>
    </row>
    <row r="4274">
      <c r="F4274" s="30"/>
      <c r="G4274" s="30"/>
      <c r="H4274" s="30"/>
      <c r="I4274" s="30"/>
      <c r="J4274" s="30"/>
      <c r="K4274" s="30"/>
      <c r="L4274" s="30"/>
      <c r="M4274" s="32"/>
      <c r="N4274" s="33"/>
      <c r="O4274" s="33"/>
      <c r="R4274" s="40"/>
      <c r="S4274" s="40"/>
      <c r="T4274" s="40"/>
      <c r="U4274" s="40"/>
      <c r="V4274" s="40"/>
      <c r="W4274" s="40"/>
    </row>
    <row r="4275">
      <c r="F4275" s="30"/>
      <c r="G4275" s="30"/>
      <c r="H4275" s="30"/>
      <c r="I4275" s="30"/>
      <c r="J4275" s="30"/>
      <c r="K4275" s="30"/>
      <c r="L4275" s="30"/>
      <c r="M4275" s="32"/>
      <c r="N4275" s="33"/>
      <c r="O4275" s="33"/>
      <c r="R4275" s="40"/>
      <c r="S4275" s="40"/>
      <c r="T4275" s="40"/>
      <c r="U4275" s="40"/>
      <c r="V4275" s="40"/>
      <c r="W4275" s="40"/>
    </row>
    <row r="4276">
      <c r="F4276" s="30"/>
      <c r="G4276" s="30"/>
      <c r="H4276" s="30"/>
      <c r="I4276" s="30"/>
      <c r="J4276" s="30"/>
      <c r="K4276" s="30"/>
      <c r="L4276" s="30"/>
      <c r="M4276" s="32"/>
      <c r="N4276" s="33"/>
      <c r="O4276" s="58"/>
      <c r="R4276" s="40"/>
      <c r="S4276" s="40"/>
      <c r="T4276" s="40"/>
      <c r="U4276" s="40"/>
      <c r="V4276" s="40"/>
      <c r="W4276" s="40"/>
    </row>
    <row r="4277">
      <c r="F4277" s="30"/>
      <c r="G4277" s="30"/>
      <c r="H4277" s="30"/>
      <c r="I4277" s="30"/>
      <c r="J4277" s="30"/>
      <c r="K4277" s="30"/>
      <c r="L4277" s="30"/>
      <c r="M4277" s="32"/>
      <c r="N4277" s="33"/>
      <c r="O4277" s="33"/>
      <c r="R4277" s="40"/>
      <c r="S4277" s="40"/>
      <c r="T4277" s="40"/>
      <c r="U4277" s="40"/>
      <c r="V4277" s="40"/>
      <c r="W4277" s="40"/>
    </row>
    <row r="4278">
      <c r="F4278" s="30"/>
      <c r="G4278" s="30"/>
      <c r="H4278" s="30"/>
      <c r="I4278" s="30"/>
      <c r="J4278" s="30"/>
      <c r="K4278" s="30"/>
      <c r="L4278" s="30"/>
      <c r="M4278" s="32"/>
      <c r="N4278" s="33"/>
      <c r="O4278" s="33"/>
      <c r="R4278" s="40"/>
      <c r="S4278" s="40"/>
      <c r="T4278" s="40"/>
      <c r="U4278" s="40"/>
      <c r="V4278" s="40"/>
      <c r="W4278" s="40"/>
    </row>
    <row r="4279">
      <c r="F4279" s="30"/>
      <c r="G4279" s="30"/>
      <c r="H4279" s="30"/>
      <c r="I4279" s="30"/>
      <c r="J4279" s="30"/>
      <c r="K4279" s="30"/>
      <c r="L4279" s="30"/>
      <c r="M4279" s="32"/>
      <c r="N4279" s="33"/>
      <c r="O4279" s="33"/>
      <c r="R4279" s="40"/>
      <c r="S4279" s="40"/>
      <c r="T4279" s="40"/>
      <c r="U4279" s="40"/>
      <c r="V4279" s="40"/>
      <c r="W4279" s="40"/>
    </row>
    <row r="4280">
      <c r="F4280" s="30"/>
      <c r="G4280" s="30"/>
      <c r="H4280" s="30"/>
      <c r="I4280" s="30"/>
      <c r="J4280" s="30"/>
      <c r="K4280" s="30"/>
      <c r="L4280" s="30"/>
      <c r="M4280" s="32"/>
      <c r="N4280" s="33"/>
      <c r="O4280" s="33"/>
      <c r="R4280" s="40"/>
      <c r="S4280" s="40"/>
      <c r="T4280" s="40"/>
      <c r="U4280" s="40"/>
      <c r="V4280" s="40"/>
      <c r="W4280" s="40"/>
    </row>
    <row r="4281">
      <c r="F4281" s="30"/>
      <c r="G4281" s="30"/>
      <c r="H4281" s="30"/>
      <c r="I4281" s="30"/>
      <c r="J4281" s="30"/>
      <c r="K4281" s="30"/>
      <c r="L4281" s="30"/>
      <c r="M4281" s="32"/>
      <c r="N4281" s="33"/>
      <c r="O4281" s="33"/>
      <c r="R4281" s="40"/>
      <c r="S4281" s="40"/>
      <c r="T4281" s="40"/>
      <c r="U4281" s="40"/>
      <c r="V4281" s="40"/>
      <c r="W4281" s="40"/>
    </row>
    <row r="4282">
      <c r="F4282" s="30"/>
      <c r="G4282" s="30"/>
      <c r="H4282" s="30"/>
      <c r="I4282" s="30"/>
      <c r="J4282" s="30"/>
      <c r="K4282" s="30"/>
      <c r="L4282" s="30"/>
      <c r="M4282" s="32"/>
      <c r="N4282" s="33"/>
      <c r="O4282" s="33"/>
      <c r="R4282" s="40"/>
      <c r="S4282" s="40"/>
      <c r="T4282" s="40"/>
      <c r="U4282" s="40"/>
      <c r="V4282" s="40"/>
      <c r="W4282" s="40"/>
    </row>
    <row r="4283">
      <c r="F4283" s="30"/>
      <c r="G4283" s="30"/>
      <c r="H4283" s="30"/>
      <c r="I4283" s="30"/>
      <c r="J4283" s="30"/>
      <c r="K4283" s="30"/>
      <c r="L4283" s="30"/>
      <c r="M4283" s="32"/>
      <c r="N4283" s="33"/>
      <c r="O4283" s="58"/>
      <c r="R4283" s="40"/>
      <c r="S4283" s="40"/>
      <c r="T4283" s="40"/>
      <c r="U4283" s="40"/>
      <c r="V4283" s="40"/>
      <c r="W4283" s="40"/>
    </row>
    <row r="4284">
      <c r="F4284" s="30"/>
      <c r="G4284" s="30"/>
      <c r="H4284" s="30"/>
      <c r="I4284" s="30"/>
      <c r="J4284" s="30"/>
      <c r="K4284" s="30"/>
      <c r="L4284" s="30"/>
      <c r="M4284" s="32"/>
      <c r="N4284" s="33"/>
      <c r="O4284" s="64"/>
      <c r="R4284" s="40"/>
      <c r="S4284" s="40"/>
      <c r="T4284" s="40"/>
      <c r="U4284" s="40"/>
      <c r="V4284" s="40"/>
      <c r="W4284" s="40"/>
    </row>
    <row r="4285">
      <c r="F4285" s="30"/>
      <c r="G4285" s="30"/>
      <c r="H4285" s="30"/>
      <c r="I4285" s="30"/>
      <c r="J4285" s="30"/>
      <c r="K4285" s="30"/>
      <c r="L4285" s="30"/>
      <c r="M4285" s="32"/>
      <c r="N4285" s="33"/>
      <c r="O4285" s="58"/>
      <c r="R4285" s="40"/>
      <c r="S4285" s="40"/>
      <c r="T4285" s="40"/>
      <c r="U4285" s="40"/>
      <c r="V4285" s="40"/>
      <c r="W4285" s="40"/>
    </row>
    <row r="4286">
      <c r="F4286" s="30"/>
      <c r="G4286" s="30"/>
      <c r="H4286" s="30"/>
      <c r="I4286" s="30"/>
      <c r="J4286" s="30"/>
      <c r="K4286" s="30"/>
      <c r="L4286" s="30"/>
      <c r="M4286" s="32"/>
      <c r="N4286" s="33"/>
      <c r="O4286" s="33"/>
      <c r="R4286" s="40"/>
      <c r="S4286" s="40"/>
      <c r="T4286" s="40"/>
      <c r="U4286" s="40"/>
      <c r="V4286" s="40"/>
      <c r="W4286" s="40"/>
    </row>
    <row r="4287">
      <c r="F4287" s="30"/>
      <c r="G4287" s="30"/>
      <c r="H4287" s="30"/>
      <c r="I4287" s="30"/>
      <c r="J4287" s="30"/>
      <c r="K4287" s="30"/>
      <c r="L4287" s="30"/>
      <c r="M4287" s="32"/>
      <c r="N4287" s="33"/>
      <c r="O4287" s="33"/>
      <c r="R4287" s="40"/>
      <c r="S4287" s="40"/>
      <c r="T4287" s="40"/>
      <c r="U4287" s="40"/>
      <c r="V4287" s="40"/>
      <c r="W4287" s="40"/>
    </row>
    <row r="4288">
      <c r="F4288" s="30"/>
      <c r="G4288" s="30"/>
      <c r="H4288" s="30"/>
      <c r="I4288" s="30"/>
      <c r="J4288" s="30"/>
      <c r="K4288" s="30"/>
      <c r="L4288" s="30"/>
      <c r="M4288" s="32"/>
      <c r="N4288" s="33"/>
      <c r="O4288" s="33"/>
      <c r="R4288" s="40"/>
      <c r="S4288" s="40"/>
      <c r="T4288" s="40"/>
      <c r="U4288" s="40"/>
      <c r="V4288" s="40"/>
      <c r="W4288" s="40"/>
    </row>
    <row r="4289">
      <c r="F4289" s="30"/>
      <c r="G4289" s="30"/>
      <c r="H4289" s="30"/>
      <c r="I4289" s="30"/>
      <c r="J4289" s="30"/>
      <c r="K4289" s="30"/>
      <c r="L4289" s="30"/>
      <c r="M4289" s="32"/>
      <c r="N4289" s="33"/>
      <c r="O4289" s="58"/>
      <c r="R4289" s="40"/>
      <c r="S4289" s="40"/>
      <c r="T4289" s="40"/>
      <c r="U4289" s="40"/>
      <c r="V4289" s="40"/>
      <c r="W4289" s="40"/>
    </row>
    <row r="4290">
      <c r="F4290" s="30"/>
      <c r="G4290" s="30"/>
      <c r="H4290" s="30"/>
      <c r="I4290" s="30"/>
      <c r="J4290" s="30"/>
      <c r="K4290" s="30"/>
      <c r="L4290" s="30"/>
      <c r="M4290" s="32"/>
      <c r="N4290" s="33"/>
      <c r="O4290" s="33"/>
      <c r="R4290" s="40"/>
      <c r="S4290" s="40"/>
      <c r="T4290" s="40"/>
      <c r="U4290" s="40"/>
      <c r="V4290" s="40"/>
      <c r="W4290" s="40"/>
    </row>
    <row r="4291">
      <c r="F4291" s="30"/>
      <c r="G4291" s="30"/>
      <c r="H4291" s="30"/>
      <c r="I4291" s="30"/>
      <c r="J4291" s="30"/>
      <c r="K4291" s="30"/>
      <c r="L4291" s="30"/>
      <c r="M4291" s="32"/>
      <c r="N4291" s="33"/>
      <c r="O4291" s="33"/>
      <c r="R4291" s="40"/>
      <c r="S4291" s="40"/>
      <c r="T4291" s="40"/>
      <c r="U4291" s="40"/>
      <c r="V4291" s="40"/>
      <c r="W4291" s="40"/>
    </row>
    <row r="4292">
      <c r="F4292" s="30"/>
      <c r="G4292" s="30"/>
      <c r="H4292" s="30"/>
      <c r="I4292" s="30"/>
      <c r="J4292" s="30"/>
      <c r="K4292" s="30"/>
      <c r="L4292" s="30"/>
      <c r="M4292" s="32"/>
      <c r="N4292" s="33"/>
      <c r="O4292" s="33"/>
      <c r="R4292" s="40"/>
      <c r="S4292" s="40"/>
      <c r="T4292" s="40"/>
      <c r="U4292" s="40"/>
      <c r="V4292" s="40"/>
      <c r="W4292" s="40"/>
    </row>
    <row r="4293">
      <c r="F4293" s="30"/>
      <c r="G4293" s="30"/>
      <c r="H4293" s="30"/>
      <c r="I4293" s="30"/>
      <c r="J4293" s="30"/>
      <c r="K4293" s="30"/>
      <c r="L4293" s="30"/>
      <c r="M4293" s="32"/>
      <c r="N4293" s="33"/>
      <c r="O4293" s="33"/>
      <c r="R4293" s="40"/>
      <c r="S4293" s="40"/>
      <c r="T4293" s="40"/>
      <c r="U4293" s="40"/>
      <c r="V4293" s="40"/>
      <c r="W4293" s="40"/>
    </row>
    <row r="4294">
      <c r="F4294" s="30"/>
      <c r="G4294" s="30"/>
      <c r="H4294" s="30"/>
      <c r="I4294" s="30"/>
      <c r="J4294" s="30"/>
      <c r="K4294" s="30"/>
      <c r="L4294" s="30"/>
      <c r="M4294" s="32"/>
      <c r="N4294" s="33"/>
      <c r="O4294" s="33"/>
      <c r="R4294" s="40"/>
      <c r="S4294" s="40"/>
      <c r="T4294" s="40"/>
      <c r="U4294" s="40"/>
      <c r="V4294" s="40"/>
      <c r="W4294" s="40"/>
    </row>
    <row r="4295">
      <c r="F4295" s="30"/>
      <c r="G4295" s="30"/>
      <c r="H4295" s="30"/>
      <c r="I4295" s="30"/>
      <c r="J4295" s="30"/>
      <c r="K4295" s="30"/>
      <c r="L4295" s="30"/>
      <c r="M4295" s="32"/>
      <c r="N4295" s="33"/>
      <c r="O4295" s="33"/>
      <c r="R4295" s="40"/>
      <c r="S4295" s="40"/>
      <c r="T4295" s="40"/>
      <c r="U4295" s="40"/>
      <c r="V4295" s="40"/>
      <c r="W4295" s="40"/>
    </row>
    <row r="4296">
      <c r="F4296" s="30"/>
      <c r="G4296" s="30"/>
      <c r="H4296" s="30"/>
      <c r="I4296" s="30"/>
      <c r="J4296" s="30"/>
      <c r="K4296" s="30"/>
      <c r="L4296" s="30"/>
      <c r="M4296" s="32"/>
      <c r="N4296" s="33"/>
      <c r="O4296" s="33"/>
      <c r="R4296" s="40"/>
      <c r="S4296" s="40"/>
      <c r="T4296" s="40"/>
      <c r="U4296" s="40"/>
      <c r="V4296" s="40"/>
      <c r="W4296" s="40"/>
    </row>
    <row r="4297">
      <c r="F4297" s="30"/>
      <c r="G4297" s="30"/>
      <c r="H4297" s="30"/>
      <c r="I4297" s="30"/>
      <c r="J4297" s="30"/>
      <c r="K4297" s="30"/>
      <c r="L4297" s="30"/>
      <c r="M4297" s="32"/>
      <c r="N4297" s="33"/>
      <c r="O4297" s="33"/>
      <c r="R4297" s="40"/>
      <c r="S4297" s="40"/>
      <c r="T4297" s="40"/>
      <c r="U4297" s="40"/>
      <c r="V4297" s="40"/>
      <c r="W4297" s="40"/>
    </row>
    <row r="4298">
      <c r="F4298" s="30"/>
      <c r="G4298" s="30"/>
      <c r="H4298" s="30"/>
      <c r="I4298" s="30"/>
      <c r="J4298" s="30"/>
      <c r="K4298" s="30"/>
      <c r="L4298" s="30"/>
      <c r="M4298" s="32"/>
      <c r="N4298" s="33"/>
      <c r="O4298" s="33"/>
      <c r="R4298" s="40"/>
      <c r="S4298" s="40"/>
      <c r="T4298" s="40"/>
      <c r="U4298" s="40"/>
      <c r="V4298" s="40"/>
      <c r="W4298" s="40"/>
    </row>
    <row r="4299">
      <c r="F4299" s="30"/>
      <c r="G4299" s="30"/>
      <c r="H4299" s="30"/>
      <c r="I4299" s="30"/>
      <c r="J4299" s="30"/>
      <c r="K4299" s="30"/>
      <c r="L4299" s="30"/>
      <c r="M4299" s="32"/>
      <c r="N4299" s="33"/>
      <c r="O4299" s="33"/>
      <c r="R4299" s="40"/>
      <c r="S4299" s="40"/>
      <c r="T4299" s="40"/>
      <c r="U4299" s="40"/>
      <c r="V4299" s="40"/>
      <c r="W4299" s="40"/>
    </row>
    <row r="4300">
      <c r="F4300" s="30"/>
      <c r="G4300" s="30"/>
      <c r="H4300" s="30"/>
      <c r="I4300" s="30"/>
      <c r="J4300" s="30"/>
      <c r="K4300" s="30"/>
      <c r="L4300" s="30"/>
      <c r="M4300" s="32"/>
      <c r="N4300" s="33"/>
      <c r="O4300" s="33"/>
      <c r="R4300" s="40"/>
      <c r="S4300" s="40"/>
      <c r="T4300" s="40"/>
      <c r="U4300" s="40"/>
      <c r="V4300" s="40"/>
      <c r="W4300" s="40"/>
    </row>
    <row r="4301">
      <c r="F4301" s="30"/>
      <c r="G4301" s="30"/>
      <c r="H4301" s="30"/>
      <c r="I4301" s="30"/>
      <c r="J4301" s="30"/>
      <c r="K4301" s="30"/>
      <c r="L4301" s="30"/>
      <c r="M4301" s="32"/>
      <c r="N4301" s="33"/>
      <c r="O4301" s="33"/>
      <c r="R4301" s="40"/>
      <c r="S4301" s="40"/>
      <c r="T4301" s="40"/>
      <c r="U4301" s="40"/>
      <c r="V4301" s="40"/>
      <c r="W4301" s="40"/>
    </row>
    <row r="4302">
      <c r="F4302" s="30"/>
      <c r="G4302" s="30"/>
      <c r="H4302" s="30"/>
      <c r="I4302" s="30"/>
      <c r="J4302" s="30"/>
      <c r="K4302" s="30"/>
      <c r="L4302" s="30"/>
      <c r="M4302" s="32"/>
      <c r="N4302" s="33"/>
      <c r="O4302" s="33"/>
      <c r="R4302" s="40"/>
      <c r="S4302" s="40"/>
      <c r="T4302" s="40"/>
      <c r="U4302" s="40"/>
      <c r="V4302" s="40"/>
      <c r="W4302" s="40"/>
    </row>
    <row r="4303">
      <c r="F4303" s="30"/>
      <c r="G4303" s="30"/>
      <c r="H4303" s="30"/>
      <c r="I4303" s="30"/>
      <c r="J4303" s="30"/>
      <c r="K4303" s="30"/>
      <c r="L4303" s="30"/>
      <c r="M4303" s="32"/>
      <c r="N4303" s="33"/>
      <c r="O4303" s="64"/>
      <c r="R4303" s="40"/>
      <c r="S4303" s="40"/>
      <c r="T4303" s="40"/>
      <c r="U4303" s="40"/>
      <c r="V4303" s="40"/>
      <c r="W4303" s="40"/>
    </row>
    <row r="4304">
      <c r="F4304" s="30"/>
      <c r="G4304" s="30"/>
      <c r="H4304" s="30"/>
      <c r="I4304" s="30"/>
      <c r="J4304" s="30"/>
      <c r="K4304" s="30"/>
      <c r="L4304" s="30"/>
      <c r="M4304" s="32"/>
      <c r="N4304" s="33"/>
      <c r="O4304" s="64"/>
      <c r="R4304" s="40"/>
      <c r="S4304" s="40"/>
      <c r="T4304" s="40"/>
      <c r="U4304" s="40"/>
      <c r="V4304" s="40"/>
      <c r="W4304" s="40"/>
    </row>
    <row r="4305">
      <c r="F4305" s="30"/>
      <c r="G4305" s="30"/>
      <c r="H4305" s="30"/>
      <c r="I4305" s="30"/>
      <c r="J4305" s="30"/>
      <c r="K4305" s="30"/>
      <c r="L4305" s="30"/>
      <c r="M4305" s="32"/>
      <c r="N4305" s="33"/>
      <c r="O4305" s="58"/>
      <c r="R4305" s="40"/>
      <c r="S4305" s="40"/>
      <c r="T4305" s="40"/>
      <c r="U4305" s="40"/>
      <c r="V4305" s="40"/>
      <c r="W4305" s="40"/>
    </row>
    <row r="4306">
      <c r="F4306" s="30"/>
      <c r="G4306" s="30"/>
      <c r="H4306" s="30"/>
      <c r="I4306" s="30"/>
      <c r="J4306" s="30"/>
      <c r="K4306" s="30"/>
      <c r="L4306" s="30"/>
      <c r="M4306" s="32"/>
      <c r="N4306" s="33"/>
      <c r="O4306" s="58"/>
      <c r="R4306" s="40"/>
      <c r="S4306" s="40"/>
      <c r="T4306" s="40"/>
      <c r="U4306" s="40"/>
      <c r="V4306" s="40"/>
      <c r="W4306" s="40"/>
    </row>
    <row r="4307">
      <c r="F4307" s="30"/>
      <c r="G4307" s="30"/>
      <c r="H4307" s="30"/>
      <c r="I4307" s="30"/>
      <c r="J4307" s="30"/>
      <c r="K4307" s="30"/>
      <c r="L4307" s="30"/>
      <c r="M4307" s="32"/>
      <c r="N4307" s="33"/>
      <c r="O4307" s="33"/>
      <c r="R4307" s="40"/>
      <c r="S4307" s="40"/>
      <c r="T4307" s="40"/>
      <c r="U4307" s="40"/>
      <c r="V4307" s="40"/>
      <c r="W4307" s="40"/>
    </row>
    <row r="4308">
      <c r="F4308" s="30"/>
      <c r="G4308" s="30"/>
      <c r="H4308" s="30"/>
      <c r="I4308" s="30"/>
      <c r="J4308" s="30"/>
      <c r="K4308" s="30"/>
      <c r="L4308" s="30"/>
      <c r="M4308" s="32"/>
      <c r="N4308" s="33"/>
      <c r="O4308" s="33"/>
      <c r="R4308" s="40"/>
      <c r="S4308" s="40"/>
      <c r="T4308" s="40"/>
      <c r="U4308" s="40"/>
      <c r="V4308" s="40"/>
      <c r="W4308" s="40"/>
    </row>
    <row r="4309">
      <c r="F4309" s="30"/>
      <c r="G4309" s="30"/>
      <c r="H4309" s="30"/>
      <c r="I4309" s="30"/>
      <c r="J4309" s="30"/>
      <c r="K4309" s="30"/>
      <c r="L4309" s="30"/>
      <c r="M4309" s="32"/>
      <c r="N4309" s="33"/>
      <c r="O4309" s="33"/>
      <c r="R4309" s="40"/>
      <c r="S4309" s="40"/>
      <c r="T4309" s="40"/>
      <c r="U4309" s="40"/>
      <c r="V4309" s="40"/>
      <c r="W4309" s="40"/>
    </row>
    <row r="4310">
      <c r="F4310" s="30"/>
      <c r="G4310" s="30"/>
      <c r="H4310" s="30"/>
      <c r="I4310" s="30"/>
      <c r="J4310" s="30"/>
      <c r="K4310" s="30"/>
      <c r="L4310" s="30"/>
      <c r="M4310" s="32"/>
      <c r="N4310" s="33"/>
      <c r="O4310" s="33"/>
      <c r="R4310" s="40"/>
      <c r="S4310" s="40"/>
      <c r="T4310" s="40"/>
      <c r="U4310" s="40"/>
      <c r="V4310" s="40"/>
      <c r="W4310" s="40"/>
    </row>
    <row r="4311">
      <c r="F4311" s="30"/>
      <c r="G4311" s="30"/>
      <c r="H4311" s="30"/>
      <c r="I4311" s="30"/>
      <c r="J4311" s="30"/>
      <c r="K4311" s="30"/>
      <c r="L4311" s="30"/>
      <c r="M4311" s="32"/>
      <c r="N4311" s="33"/>
      <c r="O4311" s="33"/>
      <c r="R4311" s="40"/>
      <c r="S4311" s="40"/>
      <c r="T4311" s="40"/>
      <c r="U4311" s="40"/>
      <c r="V4311" s="40"/>
      <c r="W4311" s="40"/>
    </row>
    <row r="4312">
      <c r="F4312" s="30"/>
      <c r="G4312" s="30"/>
      <c r="H4312" s="30"/>
      <c r="I4312" s="30"/>
      <c r="J4312" s="30"/>
      <c r="K4312" s="30"/>
      <c r="L4312" s="30"/>
      <c r="M4312" s="32"/>
      <c r="N4312" s="33"/>
      <c r="O4312" s="33"/>
      <c r="R4312" s="40"/>
      <c r="S4312" s="40"/>
      <c r="T4312" s="40"/>
      <c r="U4312" s="40"/>
      <c r="V4312" s="40"/>
      <c r="W4312" s="40"/>
    </row>
    <row r="4313">
      <c r="F4313" s="30"/>
      <c r="G4313" s="30"/>
      <c r="H4313" s="30"/>
      <c r="I4313" s="30"/>
      <c r="J4313" s="30"/>
      <c r="K4313" s="30"/>
      <c r="L4313" s="30"/>
      <c r="M4313" s="32"/>
      <c r="N4313" s="33"/>
      <c r="O4313" s="58"/>
      <c r="R4313" s="40"/>
      <c r="S4313" s="40"/>
      <c r="T4313" s="40"/>
      <c r="U4313" s="40"/>
      <c r="V4313" s="40"/>
      <c r="W4313" s="40"/>
    </row>
    <row r="4314">
      <c r="F4314" s="30"/>
      <c r="G4314" s="30"/>
      <c r="H4314" s="30"/>
      <c r="I4314" s="30"/>
      <c r="J4314" s="30"/>
      <c r="K4314" s="30"/>
      <c r="L4314" s="30"/>
      <c r="M4314" s="32"/>
      <c r="N4314" s="33"/>
      <c r="O4314" s="33"/>
      <c r="R4314" s="40"/>
      <c r="S4314" s="40"/>
      <c r="T4314" s="40"/>
      <c r="U4314" s="40"/>
      <c r="V4314" s="40"/>
      <c r="W4314" s="40"/>
    </row>
    <row r="4315">
      <c r="F4315" s="30"/>
      <c r="G4315" s="30"/>
      <c r="H4315" s="30"/>
      <c r="I4315" s="30"/>
      <c r="J4315" s="30"/>
      <c r="K4315" s="30"/>
      <c r="L4315" s="30"/>
      <c r="M4315" s="32"/>
      <c r="N4315" s="33"/>
      <c r="O4315" s="33"/>
      <c r="R4315" s="40"/>
      <c r="S4315" s="40"/>
      <c r="T4315" s="40"/>
      <c r="U4315" s="40"/>
      <c r="V4315" s="40"/>
      <c r="W4315" s="40"/>
    </row>
    <row r="4316">
      <c r="F4316" s="30"/>
      <c r="G4316" s="30"/>
      <c r="H4316" s="30"/>
      <c r="I4316" s="30"/>
      <c r="J4316" s="30"/>
      <c r="K4316" s="30"/>
      <c r="L4316" s="30"/>
      <c r="M4316" s="32"/>
      <c r="N4316" s="33"/>
      <c r="O4316" s="58"/>
      <c r="R4316" s="40"/>
      <c r="S4316" s="40"/>
      <c r="T4316" s="40"/>
      <c r="U4316" s="40"/>
      <c r="V4316" s="40"/>
      <c r="W4316" s="40"/>
    </row>
    <row r="4317">
      <c r="F4317" s="30"/>
      <c r="G4317" s="30"/>
      <c r="H4317" s="30"/>
      <c r="I4317" s="30"/>
      <c r="J4317" s="30"/>
      <c r="K4317" s="30"/>
      <c r="L4317" s="30"/>
      <c r="M4317" s="32"/>
      <c r="N4317" s="33"/>
      <c r="O4317" s="33"/>
      <c r="R4317" s="40"/>
      <c r="S4317" s="40"/>
      <c r="T4317" s="40"/>
      <c r="U4317" s="40"/>
      <c r="V4317" s="40"/>
      <c r="W4317" s="40"/>
    </row>
    <row r="4318">
      <c r="F4318" s="30"/>
      <c r="G4318" s="30"/>
      <c r="H4318" s="30"/>
      <c r="I4318" s="30"/>
      <c r="J4318" s="30"/>
      <c r="K4318" s="30"/>
      <c r="L4318" s="30"/>
      <c r="M4318" s="32"/>
      <c r="N4318" s="33"/>
      <c r="O4318" s="33"/>
      <c r="R4318" s="40"/>
      <c r="S4318" s="40"/>
      <c r="T4318" s="40"/>
      <c r="U4318" s="40"/>
      <c r="V4318" s="40"/>
      <c r="W4318" s="40"/>
    </row>
    <row r="4319">
      <c r="F4319" s="30"/>
      <c r="G4319" s="30"/>
      <c r="H4319" s="30"/>
      <c r="I4319" s="30"/>
      <c r="J4319" s="30"/>
      <c r="K4319" s="30"/>
      <c r="L4319" s="30"/>
      <c r="M4319" s="32"/>
      <c r="N4319" s="33"/>
      <c r="O4319" s="58"/>
      <c r="R4319" s="40"/>
      <c r="S4319" s="40"/>
      <c r="T4319" s="40"/>
      <c r="U4319" s="40"/>
      <c r="V4319" s="40"/>
      <c r="W4319" s="40"/>
    </row>
    <row r="4320">
      <c r="F4320" s="30"/>
      <c r="G4320" s="30"/>
      <c r="H4320" s="30"/>
      <c r="I4320" s="30"/>
      <c r="J4320" s="30"/>
      <c r="K4320" s="30"/>
      <c r="L4320" s="30"/>
      <c r="M4320" s="32"/>
      <c r="N4320" s="33"/>
      <c r="O4320" s="33"/>
      <c r="R4320" s="40"/>
      <c r="S4320" s="40"/>
      <c r="T4320" s="40"/>
      <c r="U4320" s="40"/>
      <c r="V4320" s="40"/>
      <c r="W4320" s="40"/>
    </row>
    <row r="4321">
      <c r="F4321" s="30"/>
      <c r="G4321" s="30"/>
      <c r="H4321" s="30"/>
      <c r="I4321" s="30"/>
      <c r="J4321" s="30"/>
      <c r="K4321" s="30"/>
      <c r="L4321" s="30"/>
      <c r="M4321" s="32"/>
      <c r="N4321" s="33"/>
      <c r="O4321" s="33"/>
      <c r="R4321" s="40"/>
      <c r="S4321" s="40"/>
      <c r="T4321" s="40"/>
      <c r="U4321" s="40"/>
      <c r="V4321" s="40"/>
      <c r="W4321" s="40"/>
    </row>
    <row r="4322">
      <c r="F4322" s="30"/>
      <c r="G4322" s="30"/>
      <c r="H4322" s="30"/>
      <c r="I4322" s="30"/>
      <c r="J4322" s="30"/>
      <c r="K4322" s="30"/>
      <c r="L4322" s="30"/>
      <c r="M4322" s="32"/>
      <c r="N4322" s="33"/>
      <c r="O4322" s="58"/>
      <c r="R4322" s="40"/>
      <c r="S4322" s="40"/>
      <c r="T4322" s="40"/>
      <c r="U4322" s="40"/>
      <c r="V4322" s="40"/>
      <c r="W4322" s="40"/>
    </row>
    <row r="4323">
      <c r="F4323" s="30"/>
      <c r="G4323" s="30"/>
      <c r="H4323" s="30"/>
      <c r="I4323" s="30"/>
      <c r="J4323" s="30"/>
      <c r="K4323" s="30"/>
      <c r="L4323" s="30"/>
      <c r="M4323" s="32"/>
      <c r="N4323" s="33"/>
      <c r="O4323" s="33"/>
      <c r="R4323" s="40"/>
      <c r="S4323" s="40"/>
      <c r="T4323" s="40"/>
      <c r="U4323" s="40"/>
      <c r="V4323" s="40"/>
      <c r="W4323" s="40"/>
    </row>
    <row r="4324">
      <c r="F4324" s="30"/>
      <c r="G4324" s="30"/>
      <c r="H4324" s="30"/>
      <c r="I4324" s="30"/>
      <c r="J4324" s="30"/>
      <c r="K4324" s="30"/>
      <c r="L4324" s="30"/>
      <c r="M4324" s="32"/>
      <c r="N4324" s="33"/>
      <c r="O4324" s="33"/>
      <c r="R4324" s="40"/>
      <c r="S4324" s="40"/>
      <c r="T4324" s="40"/>
      <c r="U4324" s="40"/>
      <c r="V4324" s="40"/>
      <c r="W4324" s="40"/>
    </row>
    <row r="4325">
      <c r="F4325" s="30"/>
      <c r="G4325" s="30"/>
      <c r="H4325" s="30"/>
      <c r="I4325" s="30"/>
      <c r="J4325" s="30"/>
      <c r="K4325" s="30"/>
      <c r="L4325" s="30"/>
      <c r="M4325" s="32"/>
      <c r="N4325" s="33"/>
      <c r="O4325" s="33"/>
      <c r="R4325" s="40"/>
      <c r="S4325" s="40"/>
      <c r="T4325" s="40"/>
      <c r="U4325" s="40"/>
      <c r="V4325" s="40"/>
      <c r="W4325" s="40"/>
    </row>
    <row r="4326">
      <c r="F4326" s="30"/>
      <c r="G4326" s="30"/>
      <c r="H4326" s="30"/>
      <c r="I4326" s="30"/>
      <c r="J4326" s="30"/>
      <c r="K4326" s="30"/>
      <c r="L4326" s="30"/>
      <c r="M4326" s="32"/>
      <c r="N4326" s="33"/>
      <c r="O4326" s="33"/>
      <c r="R4326" s="40"/>
      <c r="S4326" s="40"/>
      <c r="T4326" s="40"/>
      <c r="U4326" s="40"/>
      <c r="V4326" s="40"/>
      <c r="W4326" s="40"/>
    </row>
    <row r="4327">
      <c r="F4327" s="30"/>
      <c r="G4327" s="30"/>
      <c r="H4327" s="30"/>
      <c r="I4327" s="30"/>
      <c r="J4327" s="30"/>
      <c r="K4327" s="30"/>
      <c r="L4327" s="30"/>
      <c r="M4327" s="32"/>
      <c r="N4327" s="33"/>
      <c r="O4327" s="58"/>
      <c r="R4327" s="40"/>
      <c r="S4327" s="40"/>
      <c r="T4327" s="40"/>
      <c r="U4327" s="40"/>
      <c r="V4327" s="40"/>
      <c r="W4327" s="40"/>
    </row>
    <row r="4328">
      <c r="F4328" s="30"/>
      <c r="G4328" s="30"/>
      <c r="H4328" s="30"/>
      <c r="I4328" s="30"/>
      <c r="J4328" s="30"/>
      <c r="K4328" s="30"/>
      <c r="L4328" s="30"/>
      <c r="M4328" s="32"/>
      <c r="N4328" s="33"/>
      <c r="O4328" s="33"/>
      <c r="R4328" s="40"/>
      <c r="S4328" s="40"/>
      <c r="T4328" s="40"/>
      <c r="U4328" s="40"/>
      <c r="V4328" s="40"/>
      <c r="W4328" s="40"/>
    </row>
    <row r="4329">
      <c r="F4329" s="30"/>
      <c r="G4329" s="30"/>
      <c r="H4329" s="30"/>
      <c r="I4329" s="30"/>
      <c r="J4329" s="30"/>
      <c r="K4329" s="30"/>
      <c r="L4329" s="30"/>
      <c r="M4329" s="32"/>
      <c r="N4329" s="33"/>
      <c r="O4329" s="64"/>
      <c r="R4329" s="40"/>
      <c r="S4329" s="40"/>
      <c r="T4329" s="40"/>
      <c r="U4329" s="40"/>
      <c r="V4329" s="40"/>
      <c r="W4329" s="40"/>
    </row>
    <row r="4330">
      <c r="F4330" s="30"/>
      <c r="G4330" s="30"/>
      <c r="H4330" s="30"/>
      <c r="I4330" s="30"/>
      <c r="J4330" s="30"/>
      <c r="K4330" s="30"/>
      <c r="L4330" s="30"/>
      <c r="M4330" s="32"/>
      <c r="N4330" s="33"/>
      <c r="O4330" s="33"/>
      <c r="R4330" s="40"/>
      <c r="S4330" s="40"/>
      <c r="T4330" s="40"/>
      <c r="U4330" s="40"/>
      <c r="V4330" s="40"/>
      <c r="W4330" s="40"/>
    </row>
    <row r="4331">
      <c r="F4331" s="30"/>
      <c r="G4331" s="30"/>
      <c r="H4331" s="30"/>
      <c r="I4331" s="30"/>
      <c r="J4331" s="30"/>
      <c r="K4331" s="30"/>
      <c r="L4331" s="30"/>
      <c r="M4331" s="32"/>
      <c r="N4331" s="33"/>
      <c r="O4331" s="33"/>
      <c r="R4331" s="40"/>
      <c r="S4331" s="40"/>
      <c r="T4331" s="40"/>
      <c r="U4331" s="40"/>
      <c r="V4331" s="40"/>
      <c r="W4331" s="40"/>
    </row>
    <row r="4332">
      <c r="F4332" s="30"/>
      <c r="G4332" s="30"/>
      <c r="H4332" s="30"/>
      <c r="I4332" s="30"/>
      <c r="J4332" s="30"/>
      <c r="K4332" s="30"/>
      <c r="L4332" s="30"/>
      <c r="M4332" s="32"/>
      <c r="N4332" s="33"/>
      <c r="O4332" s="33"/>
      <c r="R4332" s="40"/>
      <c r="S4332" s="40"/>
      <c r="T4332" s="40"/>
      <c r="U4332" s="40"/>
      <c r="V4332" s="40"/>
      <c r="W4332" s="40"/>
    </row>
    <row r="4333">
      <c r="F4333" s="30"/>
      <c r="G4333" s="30"/>
      <c r="H4333" s="30"/>
      <c r="I4333" s="30"/>
      <c r="J4333" s="30"/>
      <c r="K4333" s="30"/>
      <c r="L4333" s="30"/>
      <c r="M4333" s="32"/>
      <c r="N4333" s="33"/>
      <c r="O4333" s="33"/>
      <c r="R4333" s="40"/>
      <c r="S4333" s="40"/>
      <c r="T4333" s="40"/>
      <c r="U4333" s="40"/>
      <c r="V4333" s="40"/>
      <c r="W4333" s="40"/>
    </row>
    <row r="4334">
      <c r="F4334" s="30"/>
      <c r="G4334" s="30"/>
      <c r="H4334" s="30"/>
      <c r="I4334" s="30"/>
      <c r="J4334" s="30"/>
      <c r="K4334" s="30"/>
      <c r="L4334" s="30"/>
      <c r="M4334" s="32"/>
      <c r="N4334" s="33"/>
      <c r="O4334" s="33"/>
      <c r="R4334" s="40"/>
      <c r="S4334" s="40"/>
      <c r="T4334" s="40"/>
      <c r="U4334" s="40"/>
      <c r="V4334" s="40"/>
      <c r="W4334" s="40"/>
    </row>
    <row r="4335">
      <c r="F4335" s="30"/>
      <c r="G4335" s="30"/>
      <c r="H4335" s="30"/>
      <c r="I4335" s="30"/>
      <c r="J4335" s="30"/>
      <c r="K4335" s="30"/>
      <c r="L4335" s="30"/>
      <c r="M4335" s="32"/>
      <c r="N4335" s="33"/>
      <c r="O4335" s="33"/>
      <c r="R4335" s="40"/>
      <c r="S4335" s="40"/>
      <c r="T4335" s="40"/>
      <c r="U4335" s="40"/>
      <c r="V4335" s="40"/>
      <c r="W4335" s="40"/>
    </row>
    <row r="4336">
      <c r="F4336" s="30"/>
      <c r="G4336" s="30"/>
      <c r="H4336" s="30"/>
      <c r="I4336" s="30"/>
      <c r="J4336" s="30"/>
      <c r="K4336" s="30"/>
      <c r="L4336" s="30"/>
      <c r="M4336" s="32"/>
      <c r="N4336" s="33"/>
      <c r="O4336" s="33"/>
      <c r="R4336" s="40"/>
      <c r="S4336" s="40"/>
      <c r="T4336" s="40"/>
      <c r="U4336" s="40"/>
      <c r="V4336" s="40"/>
      <c r="W4336" s="40"/>
    </row>
    <row r="4337">
      <c r="F4337" s="30"/>
      <c r="G4337" s="30"/>
      <c r="H4337" s="30"/>
      <c r="I4337" s="30"/>
      <c r="J4337" s="30"/>
      <c r="K4337" s="30"/>
      <c r="L4337" s="30"/>
      <c r="M4337" s="32"/>
      <c r="N4337" s="33"/>
      <c r="O4337" s="33"/>
      <c r="R4337" s="40"/>
      <c r="S4337" s="40"/>
      <c r="T4337" s="40"/>
      <c r="U4337" s="40"/>
      <c r="V4337" s="40"/>
      <c r="W4337" s="40"/>
    </row>
    <row r="4338">
      <c r="F4338" s="30"/>
      <c r="G4338" s="30"/>
      <c r="H4338" s="30"/>
      <c r="I4338" s="30"/>
      <c r="J4338" s="30"/>
      <c r="K4338" s="30"/>
      <c r="L4338" s="30"/>
      <c r="M4338" s="32"/>
      <c r="N4338" s="33"/>
      <c r="O4338" s="33"/>
      <c r="R4338" s="40"/>
      <c r="S4338" s="40"/>
      <c r="T4338" s="40"/>
      <c r="U4338" s="40"/>
      <c r="V4338" s="40"/>
      <c r="W4338" s="40"/>
    </row>
    <row r="4339">
      <c r="F4339" s="30"/>
      <c r="G4339" s="30"/>
      <c r="H4339" s="30"/>
      <c r="I4339" s="30"/>
      <c r="J4339" s="30"/>
      <c r="K4339" s="30"/>
      <c r="L4339" s="30"/>
      <c r="M4339" s="32"/>
      <c r="N4339" s="33"/>
      <c r="O4339" s="33"/>
      <c r="R4339" s="40"/>
      <c r="S4339" s="40"/>
      <c r="T4339" s="40"/>
      <c r="U4339" s="40"/>
      <c r="V4339" s="40"/>
      <c r="W4339" s="40"/>
    </row>
    <row r="4340">
      <c r="F4340" s="30"/>
      <c r="G4340" s="30"/>
      <c r="H4340" s="30"/>
      <c r="I4340" s="30"/>
      <c r="J4340" s="30"/>
      <c r="K4340" s="30"/>
      <c r="L4340" s="30"/>
      <c r="M4340" s="32"/>
      <c r="N4340" s="33"/>
      <c r="O4340" s="33"/>
      <c r="R4340" s="40"/>
      <c r="S4340" s="40"/>
      <c r="T4340" s="40"/>
      <c r="U4340" s="40"/>
      <c r="V4340" s="40"/>
      <c r="W4340" s="40"/>
    </row>
    <row r="4341">
      <c r="F4341" s="30"/>
      <c r="G4341" s="30"/>
      <c r="H4341" s="30"/>
      <c r="I4341" s="30"/>
      <c r="J4341" s="30"/>
      <c r="K4341" s="30"/>
      <c r="L4341" s="30"/>
      <c r="M4341" s="32"/>
      <c r="N4341" s="33"/>
      <c r="O4341" s="33"/>
      <c r="R4341" s="40"/>
      <c r="S4341" s="40"/>
      <c r="T4341" s="40"/>
      <c r="U4341" s="40"/>
      <c r="V4341" s="40"/>
      <c r="W4341" s="40"/>
    </row>
    <row r="4342">
      <c r="F4342" s="30"/>
      <c r="G4342" s="30"/>
      <c r="H4342" s="30"/>
      <c r="I4342" s="30"/>
      <c r="J4342" s="30"/>
      <c r="K4342" s="30"/>
      <c r="L4342" s="30"/>
      <c r="M4342" s="32"/>
      <c r="N4342" s="33"/>
      <c r="O4342" s="64"/>
      <c r="R4342" s="40"/>
      <c r="S4342" s="40"/>
      <c r="T4342" s="40"/>
      <c r="U4342" s="40"/>
      <c r="V4342" s="40"/>
      <c r="W4342" s="40"/>
    </row>
    <row r="4343">
      <c r="F4343" s="30"/>
      <c r="G4343" s="30"/>
      <c r="H4343" s="30"/>
      <c r="I4343" s="30"/>
      <c r="J4343" s="30"/>
      <c r="K4343" s="30"/>
      <c r="L4343" s="30"/>
      <c r="M4343" s="32"/>
      <c r="N4343" s="33"/>
      <c r="O4343" s="33"/>
      <c r="R4343" s="40"/>
      <c r="S4343" s="40"/>
      <c r="T4343" s="40"/>
      <c r="U4343" s="40"/>
      <c r="V4343" s="40"/>
      <c r="W4343" s="40"/>
    </row>
    <row r="4344">
      <c r="F4344" s="30"/>
      <c r="G4344" s="30"/>
      <c r="H4344" s="30"/>
      <c r="I4344" s="30"/>
      <c r="J4344" s="30"/>
      <c r="K4344" s="30"/>
      <c r="L4344" s="30"/>
      <c r="M4344" s="32"/>
      <c r="N4344" s="33"/>
      <c r="O4344" s="33"/>
      <c r="R4344" s="40"/>
      <c r="S4344" s="40"/>
      <c r="T4344" s="40"/>
      <c r="U4344" s="40"/>
      <c r="V4344" s="40"/>
      <c r="W4344" s="40"/>
    </row>
    <row r="4345">
      <c r="F4345" s="30"/>
      <c r="G4345" s="30"/>
      <c r="H4345" s="30"/>
      <c r="I4345" s="30"/>
      <c r="J4345" s="30"/>
      <c r="K4345" s="30"/>
      <c r="L4345" s="30"/>
      <c r="M4345" s="32"/>
      <c r="N4345" s="33"/>
      <c r="O4345" s="33"/>
      <c r="R4345" s="40"/>
      <c r="S4345" s="40"/>
      <c r="T4345" s="40"/>
      <c r="U4345" s="40"/>
      <c r="V4345" s="40"/>
      <c r="W4345" s="40"/>
    </row>
    <row r="4346">
      <c r="F4346" s="30"/>
      <c r="G4346" s="30"/>
      <c r="H4346" s="30"/>
      <c r="I4346" s="30"/>
      <c r="J4346" s="30"/>
      <c r="K4346" s="30"/>
      <c r="L4346" s="30"/>
      <c r="M4346" s="32"/>
      <c r="N4346" s="33"/>
      <c r="O4346" s="33"/>
      <c r="R4346" s="40"/>
      <c r="S4346" s="40"/>
      <c r="T4346" s="40"/>
      <c r="U4346" s="40"/>
      <c r="V4346" s="40"/>
      <c r="W4346" s="40"/>
    </row>
    <row r="4347">
      <c r="F4347" s="30"/>
      <c r="G4347" s="30"/>
      <c r="H4347" s="30"/>
      <c r="I4347" s="30"/>
      <c r="J4347" s="30"/>
      <c r="K4347" s="30"/>
      <c r="L4347" s="30"/>
      <c r="M4347" s="32"/>
      <c r="N4347" s="33"/>
      <c r="O4347" s="64"/>
      <c r="R4347" s="40"/>
      <c r="S4347" s="40"/>
      <c r="T4347" s="40"/>
      <c r="U4347" s="40"/>
      <c r="V4347" s="40"/>
      <c r="W4347" s="40"/>
    </row>
    <row r="4348">
      <c r="F4348" s="30"/>
      <c r="G4348" s="30"/>
      <c r="H4348" s="30"/>
      <c r="I4348" s="30"/>
      <c r="J4348" s="30"/>
      <c r="K4348" s="30"/>
      <c r="L4348" s="30"/>
      <c r="M4348" s="32"/>
      <c r="N4348" s="33"/>
      <c r="O4348" s="33"/>
      <c r="R4348" s="40"/>
      <c r="S4348" s="40"/>
      <c r="T4348" s="40"/>
      <c r="U4348" s="40"/>
      <c r="V4348" s="40"/>
      <c r="W4348" s="40"/>
    </row>
    <row r="4349">
      <c r="F4349" s="30"/>
      <c r="G4349" s="30"/>
      <c r="H4349" s="30"/>
      <c r="I4349" s="30"/>
      <c r="J4349" s="30"/>
      <c r="K4349" s="30"/>
      <c r="L4349" s="30"/>
      <c r="M4349" s="32"/>
      <c r="N4349" s="33"/>
      <c r="O4349" s="33"/>
      <c r="R4349" s="40"/>
      <c r="S4349" s="40"/>
      <c r="T4349" s="40"/>
      <c r="U4349" s="40"/>
      <c r="V4349" s="40"/>
      <c r="W4349" s="40"/>
    </row>
    <row r="4350">
      <c r="F4350" s="30"/>
      <c r="G4350" s="30"/>
      <c r="H4350" s="30"/>
      <c r="I4350" s="30"/>
      <c r="J4350" s="30"/>
      <c r="K4350" s="30"/>
      <c r="L4350" s="30"/>
      <c r="M4350" s="32"/>
      <c r="N4350" s="33"/>
      <c r="O4350" s="33"/>
      <c r="R4350" s="40"/>
      <c r="S4350" s="40"/>
      <c r="T4350" s="40"/>
      <c r="U4350" s="40"/>
      <c r="V4350" s="40"/>
      <c r="W4350" s="40"/>
    </row>
    <row r="4351">
      <c r="F4351" s="30"/>
      <c r="G4351" s="30"/>
      <c r="H4351" s="30"/>
      <c r="I4351" s="30"/>
      <c r="J4351" s="30"/>
      <c r="K4351" s="30"/>
      <c r="L4351" s="30"/>
      <c r="M4351" s="32"/>
      <c r="N4351" s="33"/>
      <c r="O4351" s="33"/>
      <c r="R4351" s="40"/>
      <c r="S4351" s="40"/>
      <c r="T4351" s="40"/>
      <c r="U4351" s="40"/>
      <c r="V4351" s="40"/>
      <c r="W4351" s="40"/>
    </row>
    <row r="4352">
      <c r="F4352" s="30"/>
      <c r="G4352" s="30"/>
      <c r="H4352" s="30"/>
      <c r="I4352" s="30"/>
      <c r="J4352" s="30"/>
      <c r="K4352" s="30"/>
      <c r="L4352" s="30"/>
      <c r="M4352" s="32"/>
      <c r="N4352" s="33"/>
      <c r="O4352" s="33"/>
      <c r="R4352" s="40"/>
      <c r="S4352" s="40"/>
      <c r="T4352" s="40"/>
      <c r="U4352" s="40"/>
      <c r="V4352" s="40"/>
      <c r="W4352" s="40"/>
    </row>
    <row r="4353">
      <c r="F4353" s="30"/>
      <c r="G4353" s="30"/>
      <c r="H4353" s="30"/>
      <c r="I4353" s="30"/>
      <c r="J4353" s="30"/>
      <c r="K4353" s="30"/>
      <c r="L4353" s="30"/>
      <c r="M4353" s="32"/>
      <c r="N4353" s="33"/>
      <c r="O4353" s="33"/>
      <c r="R4353" s="40"/>
      <c r="S4353" s="40"/>
      <c r="T4353" s="40"/>
      <c r="U4353" s="40"/>
      <c r="V4353" s="40"/>
      <c r="W4353" s="40"/>
    </row>
    <row r="4354">
      <c r="F4354" s="30"/>
      <c r="G4354" s="30"/>
      <c r="H4354" s="30"/>
      <c r="I4354" s="30"/>
      <c r="J4354" s="30"/>
      <c r="K4354" s="30"/>
      <c r="L4354" s="30"/>
      <c r="M4354" s="32"/>
      <c r="N4354" s="33"/>
      <c r="O4354" s="64"/>
      <c r="R4354" s="40"/>
      <c r="S4354" s="40"/>
      <c r="T4354" s="40"/>
      <c r="U4354" s="40"/>
      <c r="V4354" s="40"/>
      <c r="W4354" s="40"/>
    </row>
    <row r="4355">
      <c r="F4355" s="30"/>
      <c r="G4355" s="30"/>
      <c r="H4355" s="30"/>
      <c r="I4355" s="30"/>
      <c r="J4355" s="30"/>
      <c r="K4355" s="30"/>
      <c r="L4355" s="30"/>
      <c r="M4355" s="32"/>
      <c r="N4355" s="33"/>
      <c r="O4355" s="33"/>
      <c r="R4355" s="40"/>
      <c r="S4355" s="40"/>
      <c r="T4355" s="40"/>
      <c r="U4355" s="40"/>
      <c r="V4355" s="40"/>
      <c r="W4355" s="40"/>
    </row>
    <row r="4356">
      <c r="F4356" s="30"/>
      <c r="G4356" s="30"/>
      <c r="H4356" s="30"/>
      <c r="I4356" s="30"/>
      <c r="J4356" s="30"/>
      <c r="K4356" s="30"/>
      <c r="L4356" s="30"/>
      <c r="M4356" s="32"/>
      <c r="N4356" s="33"/>
      <c r="O4356" s="33"/>
      <c r="R4356" s="40"/>
      <c r="S4356" s="40"/>
      <c r="T4356" s="40"/>
      <c r="U4356" s="40"/>
      <c r="V4356" s="40"/>
      <c r="W4356" s="40"/>
    </row>
    <row r="4357">
      <c r="F4357" s="30"/>
      <c r="G4357" s="30"/>
      <c r="H4357" s="30"/>
      <c r="I4357" s="30"/>
      <c r="J4357" s="30"/>
      <c r="K4357" s="30"/>
      <c r="L4357" s="30"/>
      <c r="M4357" s="32"/>
      <c r="N4357" s="33"/>
      <c r="O4357" s="33"/>
      <c r="R4357" s="40"/>
      <c r="S4357" s="40"/>
      <c r="T4357" s="40"/>
      <c r="U4357" s="40"/>
      <c r="V4357" s="40"/>
      <c r="W4357" s="40"/>
    </row>
    <row r="4358">
      <c r="F4358" s="30"/>
      <c r="G4358" s="30"/>
      <c r="H4358" s="30"/>
      <c r="I4358" s="30"/>
      <c r="J4358" s="30"/>
      <c r="K4358" s="30"/>
      <c r="L4358" s="30"/>
      <c r="M4358" s="32"/>
      <c r="N4358" s="33"/>
      <c r="O4358" s="33"/>
      <c r="R4358" s="40"/>
      <c r="S4358" s="40"/>
      <c r="T4358" s="40"/>
      <c r="U4358" s="40"/>
      <c r="V4358" s="40"/>
      <c r="W4358" s="40"/>
    </row>
    <row r="4359">
      <c r="F4359" s="30"/>
      <c r="G4359" s="30"/>
      <c r="H4359" s="30"/>
      <c r="I4359" s="30"/>
      <c r="J4359" s="30"/>
      <c r="K4359" s="30"/>
      <c r="L4359" s="30"/>
      <c r="M4359" s="32"/>
      <c r="N4359" s="33"/>
      <c r="O4359" s="64"/>
      <c r="R4359" s="40"/>
      <c r="S4359" s="40"/>
      <c r="T4359" s="40"/>
      <c r="U4359" s="40"/>
      <c r="V4359" s="40"/>
      <c r="W4359" s="40"/>
    </row>
    <row r="4360">
      <c r="F4360" s="30"/>
      <c r="G4360" s="30"/>
      <c r="H4360" s="30"/>
      <c r="I4360" s="30"/>
      <c r="J4360" s="30"/>
      <c r="K4360" s="30"/>
      <c r="L4360" s="30"/>
      <c r="M4360" s="32"/>
      <c r="N4360" s="33"/>
      <c r="O4360" s="58"/>
      <c r="R4360" s="40"/>
      <c r="S4360" s="40"/>
      <c r="T4360" s="40"/>
      <c r="U4360" s="40"/>
      <c r="V4360" s="40"/>
      <c r="W4360" s="40"/>
    </row>
    <row r="4361">
      <c r="F4361" s="30"/>
      <c r="G4361" s="30"/>
      <c r="H4361" s="30"/>
      <c r="I4361" s="30"/>
      <c r="J4361" s="30"/>
      <c r="K4361" s="30"/>
      <c r="L4361" s="30"/>
      <c r="M4361" s="32"/>
      <c r="N4361" s="33"/>
      <c r="O4361" s="33"/>
      <c r="R4361" s="40"/>
      <c r="S4361" s="40"/>
      <c r="T4361" s="40"/>
      <c r="U4361" s="40"/>
      <c r="V4361" s="40"/>
      <c r="W4361" s="40"/>
    </row>
    <row r="4362">
      <c r="F4362" s="30"/>
      <c r="G4362" s="30"/>
      <c r="H4362" s="30"/>
      <c r="I4362" s="30"/>
      <c r="J4362" s="30"/>
      <c r="K4362" s="30"/>
      <c r="L4362" s="30"/>
      <c r="M4362" s="32"/>
      <c r="N4362" s="33"/>
      <c r="O4362" s="33"/>
      <c r="R4362" s="40"/>
      <c r="S4362" s="40"/>
      <c r="T4362" s="40"/>
      <c r="U4362" s="40"/>
      <c r="V4362" s="40"/>
      <c r="W4362" s="40"/>
    </row>
    <row r="4363">
      <c r="F4363" s="30"/>
      <c r="G4363" s="30"/>
      <c r="H4363" s="30"/>
      <c r="I4363" s="30"/>
      <c r="J4363" s="30"/>
      <c r="K4363" s="30"/>
      <c r="L4363" s="30"/>
      <c r="M4363" s="32"/>
      <c r="N4363" s="33"/>
      <c r="O4363" s="33"/>
      <c r="R4363" s="40"/>
      <c r="S4363" s="40"/>
      <c r="T4363" s="40"/>
      <c r="U4363" s="40"/>
      <c r="V4363" s="40"/>
      <c r="W4363" s="40"/>
    </row>
    <row r="4364">
      <c r="F4364" s="30"/>
      <c r="G4364" s="30"/>
      <c r="H4364" s="30"/>
      <c r="I4364" s="30"/>
      <c r="J4364" s="30"/>
      <c r="K4364" s="30"/>
      <c r="L4364" s="30"/>
      <c r="M4364" s="32"/>
      <c r="N4364" s="33"/>
      <c r="O4364" s="33"/>
      <c r="R4364" s="40"/>
      <c r="S4364" s="40"/>
      <c r="T4364" s="40"/>
      <c r="U4364" s="40"/>
      <c r="V4364" s="40"/>
      <c r="W4364" s="40"/>
    </row>
    <row r="4365">
      <c r="F4365" s="30"/>
      <c r="G4365" s="30"/>
      <c r="H4365" s="30"/>
      <c r="I4365" s="30"/>
      <c r="J4365" s="30"/>
      <c r="K4365" s="30"/>
      <c r="L4365" s="30"/>
      <c r="M4365" s="32"/>
      <c r="N4365" s="33"/>
      <c r="O4365" s="33"/>
      <c r="R4365" s="40"/>
      <c r="S4365" s="40"/>
      <c r="T4365" s="40"/>
      <c r="U4365" s="40"/>
      <c r="V4365" s="40"/>
      <c r="W4365" s="40"/>
    </row>
    <row r="4366">
      <c r="F4366" s="30"/>
      <c r="G4366" s="30"/>
      <c r="H4366" s="30"/>
      <c r="I4366" s="30"/>
      <c r="J4366" s="30"/>
      <c r="K4366" s="30"/>
      <c r="L4366" s="30"/>
      <c r="M4366" s="32"/>
      <c r="N4366" s="33"/>
      <c r="O4366" s="33"/>
      <c r="R4366" s="40"/>
      <c r="S4366" s="40"/>
      <c r="T4366" s="40"/>
      <c r="U4366" s="40"/>
      <c r="V4366" s="40"/>
      <c r="W4366" s="40"/>
    </row>
    <row r="4367">
      <c r="F4367" s="30"/>
      <c r="G4367" s="30"/>
      <c r="H4367" s="30"/>
      <c r="I4367" s="30"/>
      <c r="J4367" s="30"/>
      <c r="K4367" s="30"/>
      <c r="L4367" s="30"/>
      <c r="M4367" s="32"/>
      <c r="N4367" s="33"/>
      <c r="O4367" s="33"/>
      <c r="R4367" s="40"/>
      <c r="S4367" s="40"/>
      <c r="T4367" s="40"/>
      <c r="U4367" s="40"/>
      <c r="V4367" s="40"/>
      <c r="W4367" s="40"/>
    </row>
    <row r="4368">
      <c r="F4368" s="30"/>
      <c r="G4368" s="30"/>
      <c r="H4368" s="30"/>
      <c r="I4368" s="30"/>
      <c r="J4368" s="30"/>
      <c r="K4368" s="30"/>
      <c r="L4368" s="30"/>
      <c r="M4368" s="32"/>
      <c r="N4368" s="33"/>
      <c r="O4368" s="58"/>
      <c r="R4368" s="40"/>
      <c r="S4368" s="40"/>
      <c r="T4368" s="40"/>
      <c r="U4368" s="40"/>
      <c r="V4368" s="40"/>
      <c r="W4368" s="40"/>
    </row>
    <row r="4369">
      <c r="F4369" s="30"/>
      <c r="G4369" s="30"/>
      <c r="H4369" s="30"/>
      <c r="I4369" s="30"/>
      <c r="J4369" s="30"/>
      <c r="K4369" s="30"/>
      <c r="L4369" s="30"/>
      <c r="M4369" s="32"/>
      <c r="N4369" s="33"/>
      <c r="O4369" s="33"/>
      <c r="R4369" s="40"/>
      <c r="S4369" s="40"/>
      <c r="T4369" s="40"/>
      <c r="U4369" s="40"/>
      <c r="V4369" s="40"/>
      <c r="W4369" s="40"/>
    </row>
    <row r="4370">
      <c r="F4370" s="30"/>
      <c r="G4370" s="30"/>
      <c r="H4370" s="30"/>
      <c r="I4370" s="30"/>
      <c r="J4370" s="30"/>
      <c r="K4370" s="30"/>
      <c r="L4370" s="30"/>
      <c r="M4370" s="32"/>
      <c r="N4370" s="33"/>
      <c r="O4370" s="33"/>
      <c r="R4370" s="40"/>
      <c r="S4370" s="40"/>
      <c r="T4370" s="40"/>
      <c r="U4370" s="40"/>
      <c r="V4370" s="40"/>
      <c r="W4370" s="40"/>
    </row>
    <row r="4371">
      <c r="F4371" s="30"/>
      <c r="G4371" s="30"/>
      <c r="H4371" s="30"/>
      <c r="I4371" s="30"/>
      <c r="J4371" s="30"/>
      <c r="K4371" s="30"/>
      <c r="L4371" s="30"/>
      <c r="M4371" s="32"/>
      <c r="N4371" s="33"/>
      <c r="O4371" s="33"/>
      <c r="R4371" s="40"/>
      <c r="S4371" s="40"/>
      <c r="T4371" s="40"/>
      <c r="U4371" s="40"/>
      <c r="V4371" s="40"/>
      <c r="W4371" s="40"/>
    </row>
    <row r="4372">
      <c r="F4372" s="30"/>
      <c r="G4372" s="30"/>
      <c r="H4372" s="30"/>
      <c r="I4372" s="30"/>
      <c r="J4372" s="30"/>
      <c r="K4372" s="30"/>
      <c r="L4372" s="30"/>
      <c r="M4372" s="32"/>
      <c r="N4372" s="33"/>
      <c r="O4372" s="33"/>
      <c r="R4372" s="40"/>
      <c r="S4372" s="40"/>
      <c r="T4372" s="40"/>
      <c r="U4372" s="40"/>
      <c r="V4372" s="40"/>
      <c r="W4372" s="40"/>
    </row>
    <row r="4373">
      <c r="F4373" s="30"/>
      <c r="G4373" s="30"/>
      <c r="H4373" s="30"/>
      <c r="I4373" s="30"/>
      <c r="J4373" s="30"/>
      <c r="K4373" s="30"/>
      <c r="L4373" s="30"/>
      <c r="M4373" s="32"/>
      <c r="N4373" s="33"/>
      <c r="O4373" s="33"/>
      <c r="R4373" s="40"/>
      <c r="S4373" s="40"/>
      <c r="T4373" s="40"/>
      <c r="U4373" s="40"/>
      <c r="V4373" s="40"/>
      <c r="W4373" s="40"/>
    </row>
    <row r="4374">
      <c r="F4374" s="30"/>
      <c r="G4374" s="30"/>
      <c r="H4374" s="30"/>
      <c r="I4374" s="30"/>
      <c r="J4374" s="30"/>
      <c r="K4374" s="30"/>
      <c r="L4374" s="30"/>
      <c r="M4374" s="32"/>
      <c r="N4374" s="33"/>
      <c r="O4374" s="33"/>
      <c r="R4374" s="40"/>
      <c r="S4374" s="40"/>
      <c r="T4374" s="40"/>
      <c r="U4374" s="40"/>
      <c r="V4374" s="40"/>
      <c r="W4374" s="40"/>
    </row>
    <row r="4375">
      <c r="F4375" s="30"/>
      <c r="G4375" s="30"/>
      <c r="H4375" s="30"/>
      <c r="I4375" s="30"/>
      <c r="J4375" s="30"/>
      <c r="K4375" s="30"/>
      <c r="L4375" s="30"/>
      <c r="M4375" s="32"/>
      <c r="N4375" s="33"/>
      <c r="O4375" s="33"/>
      <c r="R4375" s="40"/>
      <c r="S4375" s="40"/>
      <c r="T4375" s="40"/>
      <c r="U4375" s="40"/>
      <c r="V4375" s="40"/>
      <c r="W4375" s="40"/>
    </row>
    <row r="4376">
      <c r="F4376" s="30"/>
      <c r="G4376" s="30"/>
      <c r="H4376" s="30"/>
      <c r="I4376" s="30"/>
      <c r="J4376" s="30"/>
      <c r="K4376" s="30"/>
      <c r="L4376" s="30"/>
      <c r="M4376" s="32"/>
      <c r="N4376" s="33"/>
      <c r="O4376" s="33"/>
      <c r="R4376" s="40"/>
      <c r="S4376" s="40"/>
      <c r="T4376" s="40"/>
      <c r="U4376" s="40"/>
      <c r="V4376" s="40"/>
      <c r="W4376" s="40"/>
    </row>
    <row r="4377">
      <c r="F4377" s="30"/>
      <c r="G4377" s="30"/>
      <c r="H4377" s="30"/>
      <c r="I4377" s="30"/>
      <c r="J4377" s="30"/>
      <c r="K4377" s="30"/>
      <c r="L4377" s="30"/>
      <c r="M4377" s="32"/>
      <c r="N4377" s="33"/>
      <c r="O4377" s="33"/>
      <c r="R4377" s="40"/>
      <c r="S4377" s="40"/>
      <c r="T4377" s="40"/>
      <c r="U4377" s="40"/>
      <c r="V4377" s="40"/>
      <c r="W4377" s="40"/>
    </row>
    <row r="4378">
      <c r="F4378" s="30"/>
      <c r="G4378" s="30"/>
      <c r="H4378" s="30"/>
      <c r="I4378" s="30"/>
      <c r="J4378" s="30"/>
      <c r="K4378" s="30"/>
      <c r="L4378" s="30"/>
      <c r="M4378" s="32"/>
      <c r="N4378" s="33"/>
      <c r="O4378" s="33"/>
      <c r="R4378" s="40"/>
      <c r="S4378" s="40"/>
      <c r="T4378" s="40"/>
      <c r="U4378" s="40"/>
      <c r="V4378" s="40"/>
      <c r="W4378" s="40"/>
    </row>
    <row r="4379">
      <c r="F4379" s="30"/>
      <c r="G4379" s="30"/>
      <c r="H4379" s="30"/>
      <c r="I4379" s="30"/>
      <c r="J4379" s="30"/>
      <c r="K4379" s="30"/>
      <c r="L4379" s="30"/>
      <c r="M4379" s="32"/>
      <c r="N4379" s="33"/>
      <c r="O4379" s="33"/>
      <c r="R4379" s="40"/>
      <c r="S4379" s="40"/>
      <c r="T4379" s="40"/>
      <c r="U4379" s="40"/>
      <c r="V4379" s="40"/>
      <c r="W4379" s="40"/>
    </row>
    <row r="4380">
      <c r="F4380" s="30"/>
      <c r="G4380" s="30"/>
      <c r="H4380" s="30"/>
      <c r="I4380" s="30"/>
      <c r="J4380" s="30"/>
      <c r="K4380" s="30"/>
      <c r="L4380" s="30"/>
      <c r="M4380" s="32"/>
      <c r="N4380" s="33"/>
      <c r="O4380" s="58"/>
      <c r="R4380" s="40"/>
      <c r="S4380" s="40"/>
      <c r="T4380" s="40"/>
      <c r="U4380" s="40"/>
      <c r="V4380" s="40"/>
      <c r="W4380" s="40"/>
    </row>
    <row r="4381">
      <c r="F4381" s="30"/>
      <c r="G4381" s="30"/>
      <c r="H4381" s="30"/>
      <c r="I4381" s="30"/>
      <c r="J4381" s="30"/>
      <c r="K4381" s="30"/>
      <c r="L4381" s="30"/>
      <c r="M4381" s="32"/>
      <c r="N4381" s="33"/>
      <c r="O4381" s="58"/>
      <c r="R4381" s="40"/>
      <c r="S4381" s="40"/>
      <c r="T4381" s="40"/>
      <c r="U4381" s="40"/>
      <c r="V4381" s="40"/>
      <c r="W4381" s="40"/>
    </row>
    <row r="4382">
      <c r="F4382" s="30"/>
      <c r="G4382" s="30"/>
      <c r="H4382" s="30"/>
      <c r="I4382" s="30"/>
      <c r="J4382" s="30"/>
      <c r="K4382" s="30"/>
      <c r="L4382" s="30"/>
      <c r="M4382" s="32"/>
      <c r="N4382" s="33"/>
      <c r="O4382" s="64"/>
      <c r="R4382" s="40"/>
      <c r="S4382" s="40"/>
      <c r="T4382" s="40"/>
      <c r="U4382" s="40"/>
      <c r="V4382" s="40"/>
      <c r="W4382" s="40"/>
    </row>
    <row r="4383">
      <c r="F4383" s="30"/>
      <c r="G4383" s="30"/>
      <c r="H4383" s="30"/>
      <c r="I4383" s="30"/>
      <c r="J4383" s="30"/>
      <c r="K4383" s="30"/>
      <c r="L4383" s="30"/>
      <c r="M4383" s="32"/>
      <c r="N4383" s="33"/>
      <c r="O4383" s="33"/>
      <c r="R4383" s="40"/>
      <c r="S4383" s="40"/>
      <c r="T4383" s="40"/>
      <c r="U4383" s="40"/>
      <c r="V4383" s="40"/>
      <c r="W4383" s="40"/>
    </row>
    <row r="4384">
      <c r="F4384" s="30"/>
      <c r="G4384" s="30"/>
      <c r="H4384" s="30"/>
      <c r="I4384" s="30"/>
      <c r="J4384" s="30"/>
      <c r="K4384" s="30"/>
      <c r="L4384" s="30"/>
      <c r="M4384" s="32"/>
      <c r="N4384" s="33"/>
      <c r="O4384" s="33"/>
      <c r="R4384" s="40"/>
      <c r="S4384" s="40"/>
      <c r="T4384" s="40"/>
      <c r="U4384" s="40"/>
      <c r="V4384" s="40"/>
      <c r="W4384" s="40"/>
    </row>
    <row r="4385">
      <c r="F4385" s="30"/>
      <c r="G4385" s="30"/>
      <c r="H4385" s="30"/>
      <c r="I4385" s="30"/>
      <c r="J4385" s="30"/>
      <c r="K4385" s="30"/>
      <c r="L4385" s="30"/>
      <c r="M4385" s="32"/>
      <c r="N4385" s="33"/>
      <c r="O4385" s="33"/>
      <c r="R4385" s="40"/>
      <c r="S4385" s="40"/>
      <c r="T4385" s="40"/>
      <c r="U4385" s="40"/>
      <c r="V4385" s="40"/>
      <c r="W4385" s="40"/>
    </row>
    <row r="4386">
      <c r="F4386" s="30"/>
      <c r="G4386" s="30"/>
      <c r="H4386" s="30"/>
      <c r="I4386" s="30"/>
      <c r="J4386" s="30"/>
      <c r="K4386" s="30"/>
      <c r="L4386" s="30"/>
      <c r="M4386" s="32"/>
      <c r="N4386" s="33"/>
      <c r="O4386" s="33"/>
      <c r="R4386" s="40"/>
      <c r="S4386" s="40"/>
      <c r="T4386" s="40"/>
      <c r="U4386" s="40"/>
      <c r="V4386" s="40"/>
      <c r="W4386" s="40"/>
    </row>
    <row r="4387">
      <c r="F4387" s="30"/>
      <c r="G4387" s="30"/>
      <c r="H4387" s="30"/>
      <c r="I4387" s="30"/>
      <c r="J4387" s="30"/>
      <c r="K4387" s="30"/>
      <c r="L4387" s="30"/>
      <c r="M4387" s="32"/>
      <c r="N4387" s="33"/>
      <c r="O4387" s="33"/>
      <c r="R4387" s="40"/>
      <c r="S4387" s="40"/>
      <c r="T4387" s="40"/>
      <c r="U4387" s="40"/>
      <c r="V4387" s="40"/>
      <c r="W4387" s="40"/>
    </row>
    <row r="4388">
      <c r="F4388" s="30"/>
      <c r="G4388" s="30"/>
      <c r="H4388" s="30"/>
      <c r="I4388" s="30"/>
      <c r="J4388" s="30"/>
      <c r="K4388" s="30"/>
      <c r="L4388" s="30"/>
      <c r="M4388" s="32"/>
      <c r="N4388" s="33"/>
      <c r="O4388" s="33"/>
      <c r="R4388" s="40"/>
      <c r="S4388" s="40"/>
      <c r="T4388" s="40"/>
      <c r="U4388" s="40"/>
      <c r="V4388" s="40"/>
      <c r="W4388" s="40"/>
    </row>
    <row r="4389">
      <c r="F4389" s="30"/>
      <c r="G4389" s="30"/>
      <c r="H4389" s="30"/>
      <c r="I4389" s="30"/>
      <c r="J4389" s="30"/>
      <c r="K4389" s="30"/>
      <c r="L4389" s="30"/>
      <c r="M4389" s="32"/>
      <c r="N4389" s="33"/>
      <c r="O4389" s="33"/>
      <c r="R4389" s="40"/>
      <c r="S4389" s="40"/>
      <c r="T4389" s="40"/>
      <c r="U4389" s="40"/>
      <c r="V4389" s="40"/>
      <c r="W4389" s="40"/>
    </row>
    <row r="4390">
      <c r="F4390" s="30"/>
      <c r="G4390" s="30"/>
      <c r="H4390" s="30"/>
      <c r="I4390" s="30"/>
      <c r="J4390" s="30"/>
      <c r="K4390" s="30"/>
      <c r="L4390" s="30"/>
      <c r="M4390" s="32"/>
      <c r="N4390" s="33"/>
      <c r="O4390" s="64"/>
      <c r="R4390" s="40"/>
      <c r="S4390" s="40"/>
      <c r="T4390" s="40"/>
      <c r="U4390" s="40"/>
      <c r="V4390" s="40"/>
      <c r="W4390" s="40"/>
    </row>
    <row r="4391">
      <c r="F4391" s="30"/>
      <c r="G4391" s="30"/>
      <c r="H4391" s="30"/>
      <c r="I4391" s="30"/>
      <c r="J4391" s="30"/>
      <c r="K4391" s="30"/>
      <c r="L4391" s="30"/>
      <c r="M4391" s="32"/>
      <c r="N4391" s="33"/>
      <c r="O4391" s="33"/>
      <c r="R4391" s="40"/>
      <c r="S4391" s="40"/>
      <c r="T4391" s="40"/>
      <c r="U4391" s="40"/>
      <c r="V4391" s="40"/>
      <c r="W4391" s="40"/>
    </row>
    <row r="4392">
      <c r="F4392" s="30"/>
      <c r="G4392" s="30"/>
      <c r="H4392" s="30"/>
      <c r="I4392" s="30"/>
      <c r="J4392" s="30"/>
      <c r="K4392" s="30"/>
      <c r="L4392" s="30"/>
      <c r="M4392" s="32"/>
      <c r="N4392" s="33"/>
      <c r="O4392" s="33"/>
      <c r="R4392" s="40"/>
      <c r="S4392" s="40"/>
      <c r="T4392" s="40"/>
      <c r="U4392" s="40"/>
      <c r="V4392" s="40"/>
      <c r="W4392" s="40"/>
    </row>
    <row r="4393">
      <c r="F4393" s="30"/>
      <c r="G4393" s="30"/>
      <c r="H4393" s="30"/>
      <c r="I4393" s="30"/>
      <c r="J4393" s="30"/>
      <c r="K4393" s="30"/>
      <c r="L4393" s="30"/>
      <c r="M4393" s="32"/>
      <c r="N4393" s="33"/>
      <c r="O4393" s="33"/>
      <c r="R4393" s="40"/>
      <c r="S4393" s="40"/>
      <c r="T4393" s="40"/>
      <c r="U4393" s="40"/>
      <c r="V4393" s="40"/>
      <c r="W4393" s="40"/>
    </row>
    <row r="4394">
      <c r="F4394" s="30"/>
      <c r="G4394" s="30"/>
      <c r="H4394" s="30"/>
      <c r="I4394" s="30"/>
      <c r="J4394" s="30"/>
      <c r="K4394" s="30"/>
      <c r="L4394" s="30"/>
      <c r="M4394" s="32"/>
      <c r="N4394" s="33"/>
      <c r="O4394" s="64"/>
      <c r="R4394" s="40"/>
      <c r="S4394" s="40"/>
      <c r="T4394" s="40"/>
      <c r="U4394" s="40"/>
      <c r="V4394" s="40"/>
      <c r="W4394" s="40"/>
    </row>
    <row r="4395">
      <c r="F4395" s="30"/>
      <c r="G4395" s="30"/>
      <c r="H4395" s="30"/>
      <c r="I4395" s="30"/>
      <c r="J4395" s="30"/>
      <c r="K4395" s="30"/>
      <c r="L4395" s="30"/>
      <c r="M4395" s="32"/>
      <c r="N4395" s="33"/>
      <c r="O4395" s="58"/>
      <c r="R4395" s="40"/>
      <c r="S4395" s="40"/>
      <c r="T4395" s="40"/>
      <c r="U4395" s="40"/>
      <c r="V4395" s="40"/>
      <c r="W4395" s="40"/>
    </row>
    <row r="4396">
      <c r="F4396" s="30"/>
      <c r="G4396" s="30"/>
      <c r="H4396" s="30"/>
      <c r="I4396" s="30"/>
      <c r="J4396" s="30"/>
      <c r="K4396" s="30"/>
      <c r="L4396" s="30"/>
      <c r="M4396" s="32"/>
      <c r="N4396" s="33"/>
      <c r="O4396" s="33"/>
      <c r="R4396" s="40"/>
      <c r="S4396" s="40"/>
      <c r="T4396" s="40"/>
      <c r="U4396" s="40"/>
      <c r="V4396" s="40"/>
      <c r="W4396" s="40"/>
    </row>
    <row r="4397">
      <c r="F4397" s="30"/>
      <c r="G4397" s="30"/>
      <c r="H4397" s="30"/>
      <c r="I4397" s="30"/>
      <c r="J4397" s="30"/>
      <c r="K4397" s="30"/>
      <c r="L4397" s="30"/>
      <c r="M4397" s="32"/>
      <c r="N4397" s="33"/>
      <c r="O4397" s="33"/>
      <c r="R4397" s="40"/>
      <c r="S4397" s="40"/>
      <c r="T4397" s="40"/>
      <c r="U4397" s="40"/>
      <c r="V4397" s="40"/>
      <c r="W4397" s="40"/>
    </row>
    <row r="4398">
      <c r="F4398" s="30"/>
      <c r="G4398" s="30"/>
      <c r="H4398" s="30"/>
      <c r="I4398" s="30"/>
      <c r="J4398" s="30"/>
      <c r="K4398" s="30"/>
      <c r="L4398" s="30"/>
      <c r="M4398" s="32"/>
      <c r="N4398" s="33"/>
      <c r="O4398" s="64"/>
      <c r="R4398" s="40"/>
      <c r="S4398" s="40"/>
      <c r="T4398" s="40"/>
      <c r="U4398" s="40"/>
      <c r="V4398" s="40"/>
      <c r="W4398" s="40"/>
    </row>
    <row r="4399">
      <c r="F4399" s="30"/>
      <c r="G4399" s="30"/>
      <c r="H4399" s="30"/>
      <c r="I4399" s="30"/>
      <c r="J4399" s="30"/>
      <c r="K4399" s="30"/>
      <c r="L4399" s="30"/>
      <c r="M4399" s="32"/>
      <c r="N4399" s="33"/>
      <c r="O4399" s="33"/>
      <c r="R4399" s="40"/>
      <c r="S4399" s="40"/>
      <c r="T4399" s="40"/>
      <c r="U4399" s="40"/>
      <c r="V4399" s="40"/>
      <c r="W4399" s="40"/>
    </row>
    <row r="4400">
      <c r="F4400" s="30"/>
      <c r="G4400" s="30"/>
      <c r="H4400" s="30"/>
      <c r="I4400" s="30"/>
      <c r="J4400" s="30"/>
      <c r="K4400" s="30"/>
      <c r="L4400" s="30"/>
      <c r="M4400" s="32"/>
      <c r="N4400" s="33"/>
      <c r="O4400" s="33"/>
      <c r="R4400" s="40"/>
      <c r="S4400" s="40"/>
      <c r="T4400" s="40"/>
      <c r="U4400" s="40"/>
      <c r="V4400" s="40"/>
      <c r="W4400" s="40"/>
    </row>
    <row r="4401">
      <c r="F4401" s="30"/>
      <c r="G4401" s="30"/>
      <c r="H4401" s="30"/>
      <c r="I4401" s="30"/>
      <c r="J4401" s="30"/>
      <c r="K4401" s="30"/>
      <c r="L4401" s="30"/>
      <c r="M4401" s="32"/>
      <c r="N4401" s="33"/>
      <c r="O4401" s="64"/>
      <c r="R4401" s="40"/>
      <c r="S4401" s="40"/>
      <c r="T4401" s="40"/>
      <c r="U4401" s="40"/>
      <c r="V4401" s="40"/>
      <c r="W4401" s="40"/>
    </row>
    <row r="4402">
      <c r="F4402" s="30"/>
      <c r="G4402" s="30"/>
      <c r="H4402" s="30"/>
      <c r="I4402" s="30"/>
      <c r="J4402" s="30"/>
      <c r="K4402" s="30"/>
      <c r="L4402" s="30"/>
      <c r="M4402" s="32"/>
      <c r="N4402" s="33"/>
      <c r="O4402" s="33"/>
      <c r="R4402" s="40"/>
      <c r="S4402" s="40"/>
      <c r="T4402" s="40"/>
      <c r="U4402" s="40"/>
      <c r="V4402" s="40"/>
      <c r="W4402" s="40"/>
    </row>
    <row r="4403">
      <c r="F4403" s="30"/>
      <c r="G4403" s="30"/>
      <c r="H4403" s="30"/>
      <c r="I4403" s="30"/>
      <c r="J4403" s="30"/>
      <c r="K4403" s="30"/>
      <c r="L4403" s="30"/>
      <c r="M4403" s="32"/>
      <c r="N4403" s="33"/>
      <c r="O4403" s="33"/>
      <c r="R4403" s="40"/>
      <c r="S4403" s="40"/>
      <c r="T4403" s="40"/>
      <c r="U4403" s="40"/>
      <c r="V4403" s="40"/>
      <c r="W4403" s="40"/>
    </row>
    <row r="4404">
      <c r="F4404" s="30"/>
      <c r="G4404" s="30"/>
      <c r="H4404" s="30"/>
      <c r="I4404" s="30"/>
      <c r="J4404" s="30"/>
      <c r="K4404" s="30"/>
      <c r="L4404" s="30"/>
      <c r="M4404" s="32"/>
      <c r="N4404" s="33"/>
      <c r="O4404" s="33"/>
      <c r="R4404" s="40"/>
      <c r="S4404" s="40"/>
      <c r="T4404" s="40"/>
      <c r="U4404" s="40"/>
      <c r="V4404" s="40"/>
      <c r="W4404" s="40"/>
    </row>
    <row r="4405">
      <c r="F4405" s="30"/>
      <c r="G4405" s="30"/>
      <c r="H4405" s="30"/>
      <c r="I4405" s="30"/>
      <c r="J4405" s="30"/>
      <c r="K4405" s="30"/>
      <c r="L4405" s="30"/>
      <c r="M4405" s="32"/>
      <c r="N4405" s="33"/>
      <c r="O4405" s="33"/>
      <c r="R4405" s="40"/>
      <c r="S4405" s="40"/>
      <c r="T4405" s="40"/>
      <c r="U4405" s="40"/>
      <c r="V4405" s="40"/>
      <c r="W4405" s="40"/>
    </row>
    <row r="4406">
      <c r="F4406" s="30"/>
      <c r="G4406" s="30"/>
      <c r="H4406" s="30"/>
      <c r="I4406" s="30"/>
      <c r="J4406" s="30"/>
      <c r="K4406" s="30"/>
      <c r="L4406" s="30"/>
      <c r="M4406" s="32"/>
      <c r="N4406" s="33"/>
      <c r="O4406" s="33"/>
      <c r="R4406" s="40"/>
      <c r="S4406" s="40"/>
      <c r="T4406" s="40"/>
      <c r="U4406" s="40"/>
      <c r="V4406" s="40"/>
      <c r="W4406" s="40"/>
    </row>
    <row r="4407">
      <c r="F4407" s="30"/>
      <c r="G4407" s="30"/>
      <c r="H4407" s="30"/>
      <c r="I4407" s="30"/>
      <c r="J4407" s="30"/>
      <c r="K4407" s="30"/>
      <c r="L4407" s="30"/>
      <c r="M4407" s="32"/>
      <c r="N4407" s="33"/>
      <c r="O4407" s="33"/>
      <c r="R4407" s="40"/>
      <c r="S4407" s="40"/>
      <c r="T4407" s="40"/>
      <c r="U4407" s="40"/>
      <c r="V4407" s="40"/>
      <c r="W4407" s="40"/>
    </row>
    <row r="4408">
      <c r="F4408" s="30"/>
      <c r="G4408" s="30"/>
      <c r="H4408" s="30"/>
      <c r="I4408" s="30"/>
      <c r="J4408" s="30"/>
      <c r="K4408" s="30"/>
      <c r="L4408" s="30"/>
      <c r="M4408" s="32"/>
      <c r="N4408" s="33"/>
      <c r="O4408" s="33"/>
      <c r="R4408" s="40"/>
      <c r="S4408" s="40"/>
      <c r="T4408" s="40"/>
      <c r="U4408" s="40"/>
      <c r="V4408" s="40"/>
      <c r="W4408" s="40"/>
    </row>
    <row r="4409">
      <c r="F4409" s="30"/>
      <c r="G4409" s="30"/>
      <c r="H4409" s="30"/>
      <c r="I4409" s="30"/>
      <c r="J4409" s="30"/>
      <c r="K4409" s="30"/>
      <c r="L4409" s="30"/>
      <c r="M4409" s="32"/>
      <c r="N4409" s="33"/>
      <c r="O4409" s="33"/>
      <c r="R4409" s="40"/>
      <c r="S4409" s="40"/>
      <c r="T4409" s="40"/>
      <c r="U4409" s="40"/>
      <c r="V4409" s="40"/>
      <c r="W4409" s="40"/>
    </row>
    <row r="4410">
      <c r="F4410" s="30"/>
      <c r="G4410" s="30"/>
      <c r="H4410" s="30"/>
      <c r="I4410" s="30"/>
      <c r="J4410" s="30"/>
      <c r="K4410" s="30"/>
      <c r="L4410" s="30"/>
      <c r="M4410" s="32"/>
      <c r="N4410" s="33"/>
      <c r="O4410" s="58"/>
      <c r="R4410" s="40"/>
      <c r="S4410" s="40"/>
      <c r="T4410" s="40"/>
      <c r="U4410" s="40"/>
      <c r="V4410" s="40"/>
      <c r="W4410" s="40"/>
    </row>
    <row r="4411">
      <c r="F4411" s="30"/>
      <c r="G4411" s="30"/>
      <c r="H4411" s="30"/>
      <c r="I4411" s="30"/>
      <c r="J4411" s="30"/>
      <c r="K4411" s="30"/>
      <c r="L4411" s="30"/>
      <c r="M4411" s="32"/>
      <c r="N4411" s="33"/>
      <c r="O4411" s="64"/>
      <c r="R4411" s="40"/>
      <c r="S4411" s="40"/>
      <c r="T4411" s="40"/>
      <c r="U4411" s="40"/>
      <c r="V4411" s="40"/>
      <c r="W4411" s="40"/>
    </row>
    <row r="4412">
      <c r="F4412" s="30"/>
      <c r="G4412" s="30"/>
      <c r="H4412" s="30"/>
      <c r="I4412" s="30"/>
      <c r="J4412" s="30"/>
      <c r="K4412" s="30"/>
      <c r="L4412" s="30"/>
      <c r="M4412" s="32"/>
      <c r="N4412" s="33"/>
      <c r="O4412" s="58"/>
      <c r="R4412" s="40"/>
      <c r="S4412" s="40"/>
      <c r="T4412" s="40"/>
      <c r="U4412" s="40"/>
      <c r="V4412" s="40"/>
      <c r="W4412" s="40"/>
    </row>
    <row r="4413">
      <c r="F4413" s="30"/>
      <c r="G4413" s="30"/>
      <c r="H4413" s="30"/>
      <c r="I4413" s="30"/>
      <c r="J4413" s="30"/>
      <c r="K4413" s="30"/>
      <c r="L4413" s="30"/>
      <c r="M4413" s="32"/>
      <c r="N4413" s="33"/>
      <c r="O4413" s="64"/>
      <c r="R4413" s="40"/>
      <c r="S4413" s="40"/>
      <c r="T4413" s="40"/>
      <c r="U4413" s="40"/>
      <c r="V4413" s="40"/>
      <c r="W4413" s="40"/>
    </row>
    <row r="4414">
      <c r="F4414" s="30"/>
      <c r="G4414" s="30"/>
      <c r="H4414" s="30"/>
      <c r="I4414" s="30"/>
      <c r="J4414" s="30"/>
      <c r="K4414" s="30"/>
      <c r="L4414" s="30"/>
      <c r="M4414" s="32"/>
      <c r="N4414" s="33"/>
      <c r="O4414" s="33"/>
      <c r="R4414" s="40"/>
      <c r="S4414" s="40"/>
      <c r="T4414" s="40"/>
      <c r="U4414" s="40"/>
      <c r="V4414" s="40"/>
      <c r="W4414" s="40"/>
    </row>
    <row r="4415">
      <c r="F4415" s="30"/>
      <c r="G4415" s="30"/>
      <c r="H4415" s="30"/>
      <c r="I4415" s="30"/>
      <c r="J4415" s="30"/>
      <c r="K4415" s="30"/>
      <c r="L4415" s="30"/>
      <c r="M4415" s="32"/>
      <c r="N4415" s="33"/>
      <c r="O4415" s="33"/>
      <c r="R4415" s="40"/>
      <c r="S4415" s="40"/>
      <c r="T4415" s="40"/>
      <c r="U4415" s="40"/>
      <c r="V4415" s="40"/>
      <c r="W4415" s="40"/>
    </row>
    <row r="4416">
      <c r="F4416" s="30"/>
      <c r="G4416" s="30"/>
      <c r="H4416" s="30"/>
      <c r="I4416" s="30"/>
      <c r="J4416" s="30"/>
      <c r="K4416" s="30"/>
      <c r="L4416" s="30"/>
      <c r="M4416" s="32"/>
      <c r="N4416" s="33"/>
      <c r="O4416" s="33"/>
      <c r="R4416" s="40"/>
      <c r="S4416" s="40"/>
      <c r="T4416" s="40"/>
      <c r="U4416" s="40"/>
      <c r="V4416" s="40"/>
      <c r="W4416" s="40"/>
    </row>
    <row r="4417">
      <c r="F4417" s="30"/>
      <c r="G4417" s="30"/>
      <c r="H4417" s="30"/>
      <c r="I4417" s="30"/>
      <c r="J4417" s="30"/>
      <c r="K4417" s="30"/>
      <c r="L4417" s="30"/>
      <c r="M4417" s="32"/>
      <c r="N4417" s="33"/>
      <c r="O4417" s="33"/>
      <c r="R4417" s="40"/>
      <c r="S4417" s="40"/>
      <c r="T4417" s="40"/>
      <c r="U4417" s="40"/>
      <c r="V4417" s="40"/>
      <c r="W4417" s="40"/>
    </row>
    <row r="4418">
      <c r="F4418" s="30"/>
      <c r="G4418" s="30"/>
      <c r="H4418" s="30"/>
      <c r="I4418" s="30"/>
      <c r="J4418" s="30"/>
      <c r="K4418" s="30"/>
      <c r="L4418" s="30"/>
      <c r="M4418" s="32"/>
      <c r="N4418" s="33"/>
      <c r="O4418" s="33"/>
      <c r="R4418" s="40"/>
      <c r="S4418" s="40"/>
      <c r="T4418" s="40"/>
      <c r="U4418" s="40"/>
      <c r="V4418" s="40"/>
      <c r="W4418" s="40"/>
    </row>
    <row r="4419">
      <c r="F4419" s="30"/>
      <c r="G4419" s="30"/>
      <c r="H4419" s="30"/>
      <c r="I4419" s="30"/>
      <c r="J4419" s="30"/>
      <c r="K4419" s="30"/>
      <c r="L4419" s="30"/>
      <c r="M4419" s="32"/>
      <c r="N4419" s="33"/>
      <c r="O4419" s="58"/>
      <c r="R4419" s="40"/>
      <c r="S4419" s="40"/>
      <c r="T4419" s="40"/>
      <c r="U4419" s="40"/>
      <c r="V4419" s="40"/>
      <c r="W4419" s="40"/>
    </row>
    <row r="4420">
      <c r="F4420" s="30"/>
      <c r="G4420" s="30"/>
      <c r="H4420" s="30"/>
      <c r="I4420" s="30"/>
      <c r="J4420" s="30"/>
      <c r="K4420" s="30"/>
      <c r="L4420" s="30"/>
      <c r="M4420" s="32"/>
      <c r="N4420" s="33"/>
      <c r="O4420" s="33"/>
      <c r="R4420" s="40"/>
      <c r="S4420" s="40"/>
      <c r="T4420" s="40"/>
      <c r="U4420" s="40"/>
      <c r="V4420" s="40"/>
      <c r="W4420" s="40"/>
    </row>
    <row r="4421">
      <c r="F4421" s="30"/>
      <c r="G4421" s="30"/>
      <c r="H4421" s="30"/>
      <c r="I4421" s="30"/>
      <c r="J4421" s="30"/>
      <c r="K4421" s="30"/>
      <c r="L4421" s="30"/>
      <c r="M4421" s="32"/>
      <c r="N4421" s="33"/>
      <c r="O4421" s="33"/>
      <c r="R4421" s="40"/>
      <c r="S4421" s="40"/>
      <c r="T4421" s="40"/>
      <c r="U4421" s="40"/>
      <c r="V4421" s="40"/>
      <c r="W4421" s="40"/>
    </row>
    <row r="4422">
      <c r="F4422" s="30"/>
      <c r="G4422" s="30"/>
      <c r="H4422" s="30"/>
      <c r="I4422" s="30"/>
      <c r="J4422" s="30"/>
      <c r="K4422" s="30"/>
      <c r="L4422" s="30"/>
      <c r="M4422" s="32"/>
      <c r="N4422" s="33"/>
      <c r="O4422" s="33"/>
      <c r="R4422" s="40"/>
      <c r="S4422" s="40"/>
      <c r="T4422" s="40"/>
      <c r="U4422" s="40"/>
      <c r="V4422" s="40"/>
      <c r="W4422" s="40"/>
    </row>
    <row r="4423">
      <c r="F4423" s="30"/>
      <c r="G4423" s="30"/>
      <c r="H4423" s="30"/>
      <c r="I4423" s="30"/>
      <c r="J4423" s="30"/>
      <c r="K4423" s="30"/>
      <c r="L4423" s="30"/>
      <c r="M4423" s="32"/>
      <c r="N4423" s="33"/>
      <c r="O4423" s="33"/>
      <c r="R4423" s="40"/>
      <c r="S4423" s="40"/>
      <c r="T4423" s="40"/>
      <c r="U4423" s="40"/>
      <c r="V4423" s="40"/>
      <c r="W4423" s="40"/>
    </row>
    <row r="4424">
      <c r="F4424" s="30"/>
      <c r="G4424" s="30"/>
      <c r="H4424" s="30"/>
      <c r="I4424" s="30"/>
      <c r="J4424" s="30"/>
      <c r="K4424" s="30"/>
      <c r="L4424" s="30"/>
      <c r="M4424" s="32"/>
      <c r="N4424" s="33"/>
      <c r="O4424" s="33"/>
      <c r="R4424" s="40"/>
      <c r="S4424" s="40"/>
      <c r="T4424" s="40"/>
      <c r="U4424" s="40"/>
      <c r="V4424" s="40"/>
      <c r="W4424" s="40"/>
    </row>
    <row r="4425">
      <c r="F4425" s="30"/>
      <c r="G4425" s="30"/>
      <c r="H4425" s="30"/>
      <c r="I4425" s="30"/>
      <c r="J4425" s="30"/>
      <c r="K4425" s="30"/>
      <c r="L4425" s="30"/>
      <c r="M4425" s="32"/>
      <c r="N4425" s="33"/>
      <c r="O4425" s="33"/>
      <c r="R4425" s="40"/>
      <c r="S4425" s="40"/>
      <c r="T4425" s="40"/>
      <c r="U4425" s="40"/>
      <c r="V4425" s="40"/>
      <c r="W4425" s="40"/>
    </row>
    <row r="4426">
      <c r="F4426" s="30"/>
      <c r="G4426" s="30"/>
      <c r="H4426" s="30"/>
      <c r="I4426" s="30"/>
      <c r="J4426" s="30"/>
      <c r="K4426" s="30"/>
      <c r="L4426" s="30"/>
      <c r="M4426" s="32"/>
      <c r="N4426" s="33"/>
      <c r="O4426" s="33"/>
      <c r="R4426" s="40"/>
      <c r="S4426" s="40"/>
      <c r="T4426" s="40"/>
      <c r="U4426" s="40"/>
      <c r="V4426" s="40"/>
      <c r="W4426" s="40"/>
    </row>
    <row r="4427">
      <c r="F4427" s="30"/>
      <c r="G4427" s="30"/>
      <c r="H4427" s="30"/>
      <c r="I4427" s="30"/>
      <c r="J4427" s="30"/>
      <c r="K4427" s="30"/>
      <c r="L4427" s="30"/>
      <c r="M4427" s="32"/>
      <c r="N4427" s="33"/>
      <c r="O4427" s="33"/>
      <c r="R4427" s="40"/>
      <c r="S4427" s="40"/>
      <c r="T4427" s="40"/>
      <c r="U4427" s="40"/>
      <c r="V4427" s="40"/>
      <c r="W4427" s="40"/>
    </row>
    <row r="4428">
      <c r="F4428" s="30"/>
      <c r="G4428" s="30"/>
      <c r="H4428" s="30"/>
      <c r="I4428" s="30"/>
      <c r="J4428" s="30"/>
      <c r="K4428" s="30"/>
      <c r="L4428" s="30"/>
      <c r="M4428" s="32"/>
      <c r="N4428" s="33"/>
      <c r="O4428" s="33"/>
      <c r="R4428" s="40"/>
      <c r="S4428" s="40"/>
      <c r="T4428" s="40"/>
      <c r="U4428" s="40"/>
      <c r="V4428" s="40"/>
      <c r="W4428" s="40"/>
    </row>
    <row r="4429">
      <c r="F4429" s="30"/>
      <c r="G4429" s="30"/>
      <c r="H4429" s="30"/>
      <c r="I4429" s="30"/>
      <c r="J4429" s="30"/>
      <c r="K4429" s="30"/>
      <c r="L4429" s="30"/>
      <c r="M4429" s="32"/>
      <c r="N4429" s="33"/>
      <c r="O4429" s="33"/>
      <c r="R4429" s="40"/>
      <c r="S4429" s="40"/>
      <c r="T4429" s="40"/>
      <c r="U4429" s="40"/>
      <c r="V4429" s="40"/>
      <c r="W4429" s="40"/>
    </row>
    <row r="4430">
      <c r="F4430" s="30"/>
      <c r="G4430" s="30"/>
      <c r="H4430" s="30"/>
      <c r="I4430" s="30"/>
      <c r="J4430" s="30"/>
      <c r="K4430" s="30"/>
      <c r="L4430" s="30"/>
      <c r="M4430" s="32"/>
      <c r="N4430" s="33"/>
      <c r="O4430" s="64"/>
      <c r="R4430" s="40"/>
      <c r="S4430" s="40"/>
      <c r="T4430" s="40"/>
      <c r="U4430" s="40"/>
      <c r="V4430" s="40"/>
      <c r="W4430" s="40"/>
    </row>
    <row r="4431">
      <c r="F4431" s="30"/>
      <c r="G4431" s="30"/>
      <c r="H4431" s="30"/>
      <c r="I4431" s="30"/>
      <c r="J4431" s="30"/>
      <c r="K4431" s="30"/>
      <c r="L4431" s="30"/>
      <c r="M4431" s="32"/>
      <c r="N4431" s="33"/>
      <c r="O4431" s="33"/>
      <c r="R4431" s="40"/>
      <c r="S4431" s="40"/>
      <c r="T4431" s="40"/>
      <c r="U4431" s="40"/>
      <c r="V4431" s="40"/>
      <c r="W4431" s="40"/>
    </row>
    <row r="4432">
      <c r="F4432" s="30"/>
      <c r="G4432" s="30"/>
      <c r="H4432" s="30"/>
      <c r="I4432" s="30"/>
      <c r="J4432" s="30"/>
      <c r="K4432" s="30"/>
      <c r="L4432" s="30"/>
      <c r="M4432" s="32"/>
      <c r="N4432" s="33"/>
      <c r="O4432" s="33"/>
      <c r="R4432" s="40"/>
      <c r="S4432" s="40"/>
      <c r="T4432" s="40"/>
      <c r="U4432" s="40"/>
      <c r="V4432" s="40"/>
      <c r="W4432" s="40"/>
    </row>
    <row r="4433">
      <c r="F4433" s="30"/>
      <c r="G4433" s="30"/>
      <c r="H4433" s="30"/>
      <c r="I4433" s="30"/>
      <c r="J4433" s="30"/>
      <c r="K4433" s="30"/>
      <c r="L4433" s="30"/>
      <c r="M4433" s="32"/>
      <c r="N4433" s="33"/>
      <c r="O4433" s="33"/>
      <c r="R4433" s="40"/>
      <c r="S4433" s="40"/>
      <c r="T4433" s="40"/>
      <c r="U4433" s="40"/>
      <c r="V4433" s="40"/>
      <c r="W4433" s="40"/>
    </row>
    <row r="4434">
      <c r="F4434" s="30"/>
      <c r="G4434" s="30"/>
      <c r="H4434" s="30"/>
      <c r="I4434" s="30"/>
      <c r="J4434" s="30"/>
      <c r="K4434" s="30"/>
      <c r="L4434" s="30"/>
      <c r="M4434" s="32"/>
      <c r="N4434" s="33"/>
      <c r="O4434" s="58"/>
      <c r="R4434" s="40"/>
      <c r="S4434" s="40"/>
      <c r="T4434" s="40"/>
      <c r="U4434" s="40"/>
      <c r="V4434" s="40"/>
      <c r="W4434" s="40"/>
    </row>
    <row r="4435">
      <c r="F4435" s="30"/>
      <c r="G4435" s="30"/>
      <c r="H4435" s="30"/>
      <c r="I4435" s="30"/>
      <c r="J4435" s="30"/>
      <c r="K4435" s="30"/>
      <c r="L4435" s="30"/>
      <c r="M4435" s="32"/>
      <c r="N4435" s="33"/>
      <c r="O4435" s="64"/>
      <c r="R4435" s="40"/>
      <c r="S4435" s="40"/>
      <c r="T4435" s="40"/>
      <c r="U4435" s="40"/>
      <c r="V4435" s="40"/>
      <c r="W4435" s="40"/>
    </row>
    <row r="4436">
      <c r="F4436" s="30"/>
      <c r="G4436" s="30"/>
      <c r="H4436" s="30"/>
      <c r="I4436" s="30"/>
      <c r="J4436" s="30"/>
      <c r="K4436" s="30"/>
      <c r="L4436" s="30"/>
      <c r="M4436" s="32"/>
      <c r="N4436" s="33"/>
      <c r="O4436" s="33"/>
      <c r="R4436" s="40"/>
      <c r="S4436" s="40"/>
      <c r="T4436" s="40"/>
      <c r="U4436" s="40"/>
      <c r="V4436" s="40"/>
      <c r="W4436" s="40"/>
    </row>
    <row r="4437">
      <c r="F4437" s="30"/>
      <c r="G4437" s="30"/>
      <c r="H4437" s="30"/>
      <c r="I4437" s="30"/>
      <c r="J4437" s="30"/>
      <c r="K4437" s="30"/>
      <c r="L4437" s="30"/>
      <c r="M4437" s="32"/>
      <c r="N4437" s="33"/>
      <c r="O4437" s="33"/>
      <c r="R4437" s="40"/>
      <c r="S4437" s="40"/>
      <c r="T4437" s="40"/>
      <c r="U4437" s="40"/>
      <c r="V4437" s="40"/>
      <c r="W4437" s="40"/>
    </row>
    <row r="4438">
      <c r="F4438" s="30"/>
      <c r="G4438" s="30"/>
      <c r="H4438" s="30"/>
      <c r="I4438" s="30"/>
      <c r="J4438" s="30"/>
      <c r="K4438" s="30"/>
      <c r="L4438" s="30"/>
      <c r="M4438" s="32"/>
      <c r="N4438" s="33"/>
      <c r="O4438" s="33"/>
      <c r="R4438" s="40"/>
      <c r="S4438" s="40"/>
      <c r="T4438" s="40"/>
      <c r="U4438" s="40"/>
      <c r="V4438" s="40"/>
      <c r="W4438" s="40"/>
    </row>
    <row r="4439">
      <c r="F4439" s="30"/>
      <c r="G4439" s="30"/>
      <c r="H4439" s="30"/>
      <c r="I4439" s="30"/>
      <c r="J4439" s="30"/>
      <c r="K4439" s="30"/>
      <c r="L4439" s="30"/>
      <c r="M4439" s="32"/>
      <c r="N4439" s="33"/>
      <c r="O4439" s="33"/>
      <c r="R4439" s="40"/>
      <c r="S4439" s="40"/>
      <c r="T4439" s="40"/>
      <c r="U4439" s="40"/>
      <c r="V4439" s="40"/>
      <c r="W4439" s="40"/>
    </row>
    <row r="4440">
      <c r="F4440" s="30"/>
      <c r="G4440" s="30"/>
      <c r="H4440" s="30"/>
      <c r="I4440" s="30"/>
      <c r="J4440" s="30"/>
      <c r="K4440" s="30"/>
      <c r="L4440" s="30"/>
      <c r="M4440" s="32"/>
      <c r="N4440" s="33"/>
      <c r="O4440" s="33"/>
      <c r="R4440" s="40"/>
      <c r="S4440" s="40"/>
      <c r="T4440" s="40"/>
      <c r="U4440" s="40"/>
      <c r="V4440" s="40"/>
      <c r="W4440" s="40"/>
    </row>
    <row r="4441">
      <c r="F4441" s="30"/>
      <c r="G4441" s="30"/>
      <c r="H4441" s="30"/>
      <c r="I4441" s="30"/>
      <c r="J4441" s="30"/>
      <c r="K4441" s="30"/>
      <c r="L4441" s="30"/>
      <c r="M4441" s="32"/>
      <c r="N4441" s="33"/>
      <c r="O4441" s="33"/>
      <c r="R4441" s="40"/>
      <c r="S4441" s="40"/>
      <c r="T4441" s="40"/>
      <c r="U4441" s="40"/>
      <c r="V4441" s="40"/>
      <c r="W4441" s="40"/>
    </row>
    <row r="4442">
      <c r="F4442" s="30"/>
      <c r="G4442" s="30"/>
      <c r="H4442" s="30"/>
      <c r="I4442" s="30"/>
      <c r="J4442" s="30"/>
      <c r="K4442" s="30"/>
      <c r="L4442" s="30"/>
      <c r="M4442" s="32"/>
      <c r="N4442" s="33"/>
      <c r="O4442" s="33"/>
      <c r="R4442" s="40"/>
      <c r="S4442" s="40"/>
      <c r="T4442" s="40"/>
      <c r="U4442" s="40"/>
      <c r="V4442" s="40"/>
      <c r="W4442" s="40"/>
    </row>
    <row r="4443">
      <c r="F4443" s="30"/>
      <c r="G4443" s="30"/>
      <c r="H4443" s="30"/>
      <c r="I4443" s="30"/>
      <c r="J4443" s="30"/>
      <c r="K4443" s="30"/>
      <c r="L4443" s="30"/>
      <c r="M4443" s="32"/>
      <c r="N4443" s="33"/>
      <c r="O4443" s="58"/>
      <c r="R4443" s="40"/>
      <c r="S4443" s="40"/>
      <c r="T4443" s="40"/>
      <c r="U4443" s="40"/>
      <c r="V4443" s="40"/>
      <c r="W4443" s="40"/>
    </row>
    <row r="4444">
      <c r="F4444" s="30"/>
      <c r="G4444" s="30"/>
      <c r="H4444" s="30"/>
      <c r="I4444" s="30"/>
      <c r="J4444" s="30"/>
      <c r="K4444" s="30"/>
      <c r="L4444" s="30"/>
      <c r="M4444" s="32"/>
      <c r="N4444" s="33"/>
      <c r="O4444" s="33"/>
      <c r="R4444" s="40"/>
      <c r="S4444" s="40"/>
      <c r="T4444" s="40"/>
      <c r="U4444" s="40"/>
      <c r="V4444" s="40"/>
      <c r="W4444" s="40"/>
    </row>
    <row r="4445">
      <c r="F4445" s="30"/>
      <c r="G4445" s="30"/>
      <c r="H4445" s="30"/>
      <c r="I4445" s="30"/>
      <c r="J4445" s="30"/>
      <c r="K4445" s="30"/>
      <c r="L4445" s="30"/>
      <c r="M4445" s="32"/>
      <c r="N4445" s="33"/>
      <c r="O4445" s="64"/>
      <c r="R4445" s="40"/>
      <c r="S4445" s="40"/>
      <c r="T4445" s="40"/>
      <c r="U4445" s="40"/>
      <c r="V4445" s="40"/>
      <c r="W4445" s="40"/>
    </row>
    <row r="4446">
      <c r="F4446" s="30"/>
      <c r="G4446" s="30"/>
      <c r="H4446" s="30"/>
      <c r="I4446" s="30"/>
      <c r="J4446" s="30"/>
      <c r="K4446" s="30"/>
      <c r="L4446" s="30"/>
      <c r="M4446" s="32"/>
      <c r="N4446" s="33"/>
      <c r="O4446" s="33"/>
      <c r="R4446" s="40"/>
      <c r="S4446" s="40"/>
      <c r="T4446" s="40"/>
      <c r="U4446" s="40"/>
      <c r="V4446" s="40"/>
      <c r="W4446" s="40"/>
    </row>
    <row r="4447">
      <c r="F4447" s="30"/>
      <c r="G4447" s="30"/>
      <c r="H4447" s="30"/>
      <c r="I4447" s="30"/>
      <c r="J4447" s="30"/>
      <c r="K4447" s="30"/>
      <c r="L4447" s="30"/>
      <c r="M4447" s="32"/>
      <c r="N4447" s="33"/>
      <c r="O4447" s="33"/>
      <c r="R4447" s="40"/>
      <c r="S4447" s="40"/>
      <c r="T4447" s="40"/>
      <c r="U4447" s="40"/>
      <c r="V4447" s="40"/>
      <c r="W4447" s="40"/>
    </row>
    <row r="4448">
      <c r="F4448" s="30"/>
      <c r="G4448" s="30"/>
      <c r="H4448" s="30"/>
      <c r="I4448" s="30"/>
      <c r="J4448" s="30"/>
      <c r="K4448" s="30"/>
      <c r="L4448" s="30"/>
      <c r="M4448" s="32"/>
      <c r="N4448" s="33"/>
      <c r="O4448" s="33"/>
      <c r="R4448" s="40"/>
      <c r="S4448" s="40"/>
      <c r="T4448" s="40"/>
      <c r="U4448" s="40"/>
      <c r="V4448" s="40"/>
      <c r="W4448" s="40"/>
    </row>
    <row r="4449">
      <c r="F4449" s="30"/>
      <c r="G4449" s="30"/>
      <c r="H4449" s="30"/>
      <c r="I4449" s="30"/>
      <c r="J4449" s="30"/>
      <c r="K4449" s="30"/>
      <c r="L4449" s="30"/>
      <c r="M4449" s="32"/>
      <c r="N4449" s="33"/>
      <c r="O4449" s="64"/>
      <c r="R4449" s="40"/>
      <c r="S4449" s="40"/>
      <c r="T4449" s="40"/>
      <c r="U4449" s="40"/>
      <c r="V4449" s="40"/>
      <c r="W4449" s="40"/>
    </row>
    <row r="4450">
      <c r="F4450" s="30"/>
      <c r="G4450" s="30"/>
      <c r="H4450" s="30"/>
      <c r="I4450" s="30"/>
      <c r="J4450" s="30"/>
      <c r="K4450" s="30"/>
      <c r="L4450" s="30"/>
      <c r="M4450" s="32"/>
      <c r="N4450" s="33"/>
      <c r="O4450" s="33"/>
      <c r="R4450" s="40"/>
      <c r="S4450" s="40"/>
      <c r="T4450" s="40"/>
      <c r="U4450" s="40"/>
      <c r="V4450" s="40"/>
      <c r="W4450" s="40"/>
    </row>
    <row r="4451">
      <c r="F4451" s="30"/>
      <c r="G4451" s="30"/>
      <c r="H4451" s="30"/>
      <c r="I4451" s="30"/>
      <c r="J4451" s="30"/>
      <c r="K4451" s="30"/>
      <c r="L4451" s="30"/>
      <c r="M4451" s="32"/>
      <c r="N4451" s="33"/>
      <c r="O4451" s="33"/>
      <c r="R4451" s="40"/>
      <c r="S4451" s="40"/>
      <c r="T4451" s="40"/>
      <c r="U4451" s="40"/>
      <c r="V4451" s="40"/>
      <c r="W4451" s="40"/>
    </row>
    <row r="4452">
      <c r="F4452" s="30"/>
      <c r="G4452" s="30"/>
      <c r="H4452" s="30"/>
      <c r="I4452" s="30"/>
      <c r="J4452" s="30"/>
      <c r="K4452" s="30"/>
      <c r="L4452" s="30"/>
      <c r="M4452" s="32"/>
      <c r="N4452" s="33"/>
      <c r="O4452" s="33"/>
      <c r="R4452" s="40"/>
      <c r="S4452" s="40"/>
      <c r="T4452" s="40"/>
      <c r="U4452" s="40"/>
      <c r="V4452" s="40"/>
      <c r="W4452" s="40"/>
    </row>
    <row r="4453">
      <c r="F4453" s="30"/>
      <c r="G4453" s="30"/>
      <c r="H4453" s="30"/>
      <c r="I4453" s="30"/>
      <c r="J4453" s="30"/>
      <c r="K4453" s="30"/>
      <c r="L4453" s="30"/>
      <c r="M4453" s="32"/>
      <c r="N4453" s="33"/>
      <c r="O4453" s="58"/>
      <c r="R4453" s="40"/>
      <c r="S4453" s="40"/>
      <c r="T4453" s="40"/>
      <c r="U4453" s="40"/>
      <c r="V4453" s="40"/>
      <c r="W4453" s="40"/>
    </row>
    <row r="4454">
      <c r="F4454" s="30"/>
      <c r="G4454" s="30"/>
      <c r="H4454" s="30"/>
      <c r="I4454" s="30"/>
      <c r="J4454" s="30"/>
      <c r="K4454" s="30"/>
      <c r="L4454" s="30"/>
      <c r="M4454" s="32"/>
      <c r="N4454" s="33"/>
      <c r="O4454" s="33"/>
      <c r="R4454" s="40"/>
      <c r="S4454" s="40"/>
      <c r="T4454" s="40"/>
      <c r="U4454" s="40"/>
      <c r="V4454" s="40"/>
      <c r="W4454" s="40"/>
    </row>
    <row r="4455">
      <c r="F4455" s="30"/>
      <c r="G4455" s="30"/>
      <c r="H4455" s="30"/>
      <c r="I4455" s="30"/>
      <c r="J4455" s="30"/>
      <c r="K4455" s="30"/>
      <c r="L4455" s="30"/>
      <c r="M4455" s="32"/>
      <c r="N4455" s="33"/>
      <c r="O4455" s="58"/>
      <c r="R4455" s="40"/>
      <c r="S4455" s="40"/>
      <c r="T4455" s="40"/>
      <c r="U4455" s="40"/>
      <c r="V4455" s="40"/>
      <c r="W4455" s="40"/>
    </row>
    <row r="4456">
      <c r="F4456" s="30"/>
      <c r="G4456" s="30"/>
      <c r="H4456" s="30"/>
      <c r="I4456" s="30"/>
      <c r="J4456" s="30"/>
      <c r="K4456" s="30"/>
      <c r="L4456" s="30"/>
      <c r="M4456" s="32"/>
      <c r="N4456" s="33"/>
      <c r="O4456" s="33"/>
      <c r="R4456" s="40"/>
      <c r="S4456" s="40"/>
      <c r="T4456" s="40"/>
      <c r="U4456" s="40"/>
      <c r="V4456" s="40"/>
      <c r="W4456" s="40"/>
    </row>
    <row r="4457">
      <c r="F4457" s="30"/>
      <c r="G4457" s="30"/>
      <c r="H4457" s="30"/>
      <c r="I4457" s="30"/>
      <c r="J4457" s="30"/>
      <c r="K4457" s="30"/>
      <c r="L4457" s="30"/>
      <c r="M4457" s="32"/>
      <c r="N4457" s="33"/>
      <c r="O4457" s="33"/>
      <c r="R4457" s="40"/>
      <c r="S4457" s="40"/>
      <c r="T4457" s="40"/>
      <c r="U4457" s="40"/>
      <c r="V4457" s="40"/>
      <c r="W4457" s="40"/>
    </row>
    <row r="4458">
      <c r="F4458" s="30"/>
      <c r="G4458" s="30"/>
      <c r="H4458" s="30"/>
      <c r="I4458" s="30"/>
      <c r="J4458" s="30"/>
      <c r="K4458" s="30"/>
      <c r="L4458" s="30"/>
      <c r="M4458" s="32"/>
      <c r="N4458" s="33"/>
      <c r="O4458" s="33"/>
      <c r="R4458" s="40"/>
      <c r="S4458" s="40"/>
      <c r="T4458" s="40"/>
      <c r="U4458" s="40"/>
      <c r="V4458" s="40"/>
      <c r="W4458" s="40"/>
    </row>
    <row r="4459">
      <c r="F4459" s="30"/>
      <c r="G4459" s="30"/>
      <c r="H4459" s="30"/>
      <c r="I4459" s="30"/>
      <c r="J4459" s="30"/>
      <c r="K4459" s="30"/>
      <c r="L4459" s="30"/>
      <c r="M4459" s="32"/>
      <c r="N4459" s="33"/>
      <c r="O4459" s="64"/>
      <c r="R4459" s="40"/>
      <c r="S4459" s="40"/>
      <c r="T4459" s="40"/>
      <c r="U4459" s="40"/>
      <c r="V4459" s="40"/>
      <c r="W4459" s="40"/>
    </row>
    <row r="4460">
      <c r="F4460" s="30"/>
      <c r="G4460" s="30"/>
      <c r="H4460" s="30"/>
      <c r="I4460" s="30"/>
      <c r="J4460" s="30"/>
      <c r="K4460" s="30"/>
      <c r="L4460" s="30"/>
      <c r="M4460" s="32"/>
      <c r="N4460" s="33"/>
      <c r="O4460" s="33"/>
      <c r="R4460" s="40"/>
      <c r="S4460" s="40"/>
      <c r="T4460" s="40"/>
      <c r="U4460" s="40"/>
      <c r="V4460" s="40"/>
      <c r="W4460" s="40"/>
    </row>
    <row r="4461">
      <c r="F4461" s="30"/>
      <c r="G4461" s="30"/>
      <c r="H4461" s="30"/>
      <c r="I4461" s="30"/>
      <c r="J4461" s="30"/>
      <c r="K4461" s="30"/>
      <c r="L4461" s="30"/>
      <c r="M4461" s="32"/>
      <c r="N4461" s="33"/>
      <c r="O4461" s="33"/>
      <c r="R4461" s="40"/>
      <c r="S4461" s="40"/>
      <c r="T4461" s="40"/>
      <c r="U4461" s="40"/>
      <c r="V4461" s="40"/>
      <c r="W4461" s="40"/>
    </row>
    <row r="4462">
      <c r="F4462" s="30"/>
      <c r="G4462" s="30"/>
      <c r="H4462" s="30"/>
      <c r="I4462" s="30"/>
      <c r="J4462" s="30"/>
      <c r="K4462" s="30"/>
      <c r="L4462" s="30"/>
      <c r="M4462" s="32"/>
      <c r="N4462" s="33"/>
      <c r="O4462" s="33"/>
      <c r="R4462" s="40"/>
      <c r="S4462" s="40"/>
      <c r="T4462" s="40"/>
      <c r="U4462" s="40"/>
      <c r="V4462" s="40"/>
      <c r="W4462" s="40"/>
    </row>
    <row r="4463">
      <c r="F4463" s="30"/>
      <c r="G4463" s="30"/>
      <c r="H4463" s="30"/>
      <c r="I4463" s="30"/>
      <c r="J4463" s="30"/>
      <c r="K4463" s="30"/>
      <c r="L4463" s="30"/>
      <c r="M4463" s="32"/>
      <c r="N4463" s="33"/>
      <c r="O4463" s="33"/>
      <c r="R4463" s="40"/>
      <c r="S4463" s="40"/>
      <c r="T4463" s="40"/>
      <c r="U4463" s="40"/>
      <c r="V4463" s="40"/>
      <c r="W4463" s="40"/>
    </row>
    <row r="4464">
      <c r="F4464" s="30"/>
      <c r="G4464" s="30"/>
      <c r="H4464" s="30"/>
      <c r="I4464" s="30"/>
      <c r="J4464" s="30"/>
      <c r="K4464" s="30"/>
      <c r="L4464" s="30"/>
      <c r="M4464" s="32"/>
      <c r="N4464" s="33"/>
      <c r="O4464" s="33"/>
      <c r="R4464" s="40"/>
      <c r="S4464" s="40"/>
      <c r="T4464" s="40"/>
      <c r="U4464" s="40"/>
      <c r="V4464" s="40"/>
      <c r="W4464" s="40"/>
    </row>
    <row r="4465">
      <c r="F4465" s="30"/>
      <c r="G4465" s="30"/>
      <c r="H4465" s="30"/>
      <c r="I4465" s="30"/>
      <c r="J4465" s="30"/>
      <c r="K4465" s="30"/>
      <c r="L4465" s="30"/>
      <c r="M4465" s="32"/>
      <c r="N4465" s="33"/>
      <c r="O4465" s="33"/>
      <c r="R4465" s="40"/>
      <c r="S4465" s="40"/>
      <c r="T4465" s="40"/>
      <c r="U4465" s="40"/>
      <c r="V4465" s="40"/>
      <c r="W4465" s="40"/>
    </row>
    <row r="4466">
      <c r="F4466" s="30"/>
      <c r="G4466" s="30"/>
      <c r="H4466" s="30"/>
      <c r="I4466" s="30"/>
      <c r="J4466" s="30"/>
      <c r="K4466" s="30"/>
      <c r="L4466" s="30"/>
      <c r="M4466" s="32"/>
      <c r="N4466" s="33"/>
      <c r="O4466" s="33"/>
      <c r="R4466" s="40"/>
      <c r="S4466" s="40"/>
      <c r="T4466" s="40"/>
      <c r="U4466" s="40"/>
      <c r="V4466" s="40"/>
      <c r="W4466" s="40"/>
    </row>
    <row r="4467">
      <c r="F4467" s="30"/>
      <c r="G4467" s="30"/>
      <c r="H4467" s="30"/>
      <c r="I4467" s="30"/>
      <c r="J4467" s="30"/>
      <c r="K4467" s="30"/>
      <c r="L4467" s="30"/>
      <c r="M4467" s="32"/>
      <c r="N4467" s="33"/>
      <c r="O4467" s="58"/>
      <c r="R4467" s="40"/>
      <c r="S4467" s="40"/>
      <c r="T4467" s="40"/>
      <c r="U4467" s="40"/>
      <c r="V4467" s="40"/>
      <c r="W4467" s="40"/>
    </row>
    <row r="4468">
      <c r="F4468" s="30"/>
      <c r="G4468" s="30"/>
      <c r="H4468" s="30"/>
      <c r="I4468" s="30"/>
      <c r="J4468" s="30"/>
      <c r="K4468" s="30"/>
      <c r="L4468" s="30"/>
      <c r="M4468" s="32"/>
      <c r="N4468" s="33"/>
      <c r="O4468" s="33"/>
      <c r="R4468" s="40"/>
      <c r="S4468" s="40"/>
      <c r="T4468" s="40"/>
      <c r="U4468" s="40"/>
      <c r="V4468" s="40"/>
      <c r="W4468" s="40"/>
    </row>
    <row r="4469">
      <c r="F4469" s="30"/>
      <c r="G4469" s="30"/>
      <c r="H4469" s="30"/>
      <c r="I4469" s="30"/>
      <c r="J4469" s="30"/>
      <c r="K4469" s="30"/>
      <c r="L4469" s="30"/>
      <c r="M4469" s="32"/>
      <c r="N4469" s="33"/>
      <c r="O4469" s="64"/>
      <c r="R4469" s="40"/>
      <c r="S4469" s="40"/>
      <c r="T4469" s="40"/>
      <c r="U4469" s="40"/>
      <c r="V4469" s="40"/>
      <c r="W4469" s="40"/>
    </row>
    <row r="4470">
      <c r="F4470" s="30"/>
      <c r="G4470" s="30"/>
      <c r="H4470" s="30"/>
      <c r="I4470" s="30"/>
      <c r="J4470" s="30"/>
      <c r="K4470" s="30"/>
      <c r="L4470" s="30"/>
      <c r="M4470" s="32"/>
      <c r="N4470" s="33"/>
      <c r="O4470" s="33"/>
      <c r="R4470" s="40"/>
      <c r="S4470" s="40"/>
      <c r="T4470" s="40"/>
      <c r="U4470" s="40"/>
      <c r="V4470" s="40"/>
      <c r="W4470" s="40"/>
    </row>
    <row r="4471">
      <c r="F4471" s="30"/>
      <c r="G4471" s="30"/>
      <c r="H4471" s="30"/>
      <c r="I4471" s="30"/>
      <c r="J4471" s="30"/>
      <c r="K4471" s="30"/>
      <c r="L4471" s="30"/>
      <c r="M4471" s="32"/>
      <c r="N4471" s="33"/>
      <c r="O4471" s="33"/>
      <c r="R4471" s="40"/>
      <c r="S4471" s="40"/>
      <c r="T4471" s="40"/>
      <c r="U4471" s="40"/>
      <c r="V4471" s="40"/>
      <c r="W4471" s="40"/>
    </row>
    <row r="4472">
      <c r="F4472" s="30"/>
      <c r="G4472" s="30"/>
      <c r="H4472" s="30"/>
      <c r="I4472" s="30"/>
      <c r="J4472" s="30"/>
      <c r="K4472" s="30"/>
      <c r="L4472" s="30"/>
      <c r="M4472" s="32"/>
      <c r="N4472" s="33"/>
      <c r="O4472" s="33"/>
      <c r="R4472" s="40"/>
      <c r="S4472" s="40"/>
      <c r="T4472" s="40"/>
      <c r="U4472" s="40"/>
      <c r="V4472" s="40"/>
      <c r="W4472" s="40"/>
    </row>
    <row r="4473">
      <c r="F4473" s="30"/>
      <c r="G4473" s="30"/>
      <c r="H4473" s="30"/>
      <c r="I4473" s="30"/>
      <c r="J4473" s="30"/>
      <c r="K4473" s="30"/>
      <c r="L4473" s="30"/>
      <c r="M4473" s="32"/>
      <c r="N4473" s="33"/>
      <c r="O4473" s="33"/>
      <c r="R4473" s="40"/>
      <c r="S4473" s="40"/>
      <c r="T4473" s="40"/>
      <c r="U4473" s="40"/>
      <c r="V4473" s="40"/>
      <c r="W4473" s="40"/>
    </row>
    <row r="4474">
      <c r="F4474" s="30"/>
      <c r="G4474" s="30"/>
      <c r="H4474" s="30"/>
      <c r="I4474" s="30"/>
      <c r="J4474" s="30"/>
      <c r="K4474" s="30"/>
      <c r="L4474" s="30"/>
      <c r="M4474" s="32"/>
      <c r="N4474" s="33"/>
      <c r="O4474" s="33"/>
      <c r="R4474" s="40"/>
      <c r="S4474" s="40"/>
      <c r="T4474" s="40"/>
      <c r="U4474" s="40"/>
      <c r="V4474" s="40"/>
      <c r="W4474" s="40"/>
    </row>
    <row r="4475">
      <c r="F4475" s="30"/>
      <c r="G4475" s="30"/>
      <c r="H4475" s="30"/>
      <c r="I4475" s="30"/>
      <c r="J4475" s="30"/>
      <c r="K4475" s="30"/>
      <c r="L4475" s="30"/>
      <c r="M4475" s="32"/>
      <c r="N4475" s="33"/>
      <c r="O4475" s="33"/>
      <c r="R4475" s="40"/>
      <c r="S4475" s="40"/>
      <c r="T4475" s="40"/>
      <c r="U4475" s="40"/>
      <c r="V4475" s="40"/>
      <c r="W4475" s="40"/>
    </row>
    <row r="4476">
      <c r="F4476" s="30"/>
      <c r="G4476" s="30"/>
      <c r="H4476" s="30"/>
      <c r="I4476" s="30"/>
      <c r="J4476" s="30"/>
      <c r="K4476" s="30"/>
      <c r="L4476" s="30"/>
      <c r="M4476" s="32"/>
      <c r="N4476" s="33"/>
      <c r="O4476" s="33"/>
      <c r="R4476" s="40"/>
      <c r="S4476" s="40"/>
      <c r="T4476" s="40"/>
      <c r="U4476" s="40"/>
      <c r="V4476" s="40"/>
      <c r="W4476" s="40"/>
    </row>
    <row r="4477">
      <c r="F4477" s="30"/>
      <c r="G4477" s="30"/>
      <c r="H4477" s="30"/>
      <c r="I4477" s="30"/>
      <c r="J4477" s="30"/>
      <c r="K4477" s="30"/>
      <c r="L4477" s="30"/>
      <c r="M4477" s="32"/>
      <c r="N4477" s="33"/>
      <c r="O4477" s="33"/>
      <c r="R4477" s="40"/>
      <c r="S4477" s="40"/>
      <c r="T4477" s="40"/>
      <c r="U4477" s="40"/>
      <c r="V4477" s="40"/>
      <c r="W4477" s="40"/>
    </row>
    <row r="4478">
      <c r="F4478" s="30"/>
      <c r="G4478" s="30"/>
      <c r="H4478" s="30"/>
      <c r="I4478" s="30"/>
      <c r="J4478" s="30"/>
      <c r="K4478" s="30"/>
      <c r="L4478" s="30"/>
      <c r="M4478" s="32"/>
      <c r="N4478" s="33"/>
      <c r="O4478" s="58"/>
      <c r="R4478" s="40"/>
      <c r="S4478" s="40"/>
      <c r="T4478" s="40"/>
      <c r="U4478" s="40"/>
      <c r="V4478" s="40"/>
      <c r="W4478" s="40"/>
    </row>
    <row r="4479">
      <c r="F4479" s="30"/>
      <c r="G4479" s="30"/>
      <c r="H4479" s="30"/>
      <c r="I4479" s="30"/>
      <c r="J4479" s="30"/>
      <c r="K4479" s="30"/>
      <c r="L4479" s="30"/>
      <c r="M4479" s="32"/>
      <c r="N4479" s="33"/>
      <c r="O4479" s="33"/>
      <c r="R4479" s="40"/>
      <c r="S4479" s="40"/>
      <c r="T4479" s="40"/>
      <c r="U4479" s="40"/>
      <c r="V4479" s="40"/>
      <c r="W4479" s="40"/>
    </row>
    <row r="4480">
      <c r="F4480" s="30"/>
      <c r="G4480" s="30"/>
      <c r="H4480" s="30"/>
      <c r="I4480" s="30"/>
      <c r="J4480" s="30"/>
      <c r="K4480" s="30"/>
      <c r="L4480" s="30"/>
      <c r="M4480" s="32"/>
      <c r="N4480" s="33"/>
      <c r="O4480" s="33"/>
      <c r="R4480" s="40"/>
      <c r="S4480" s="40"/>
      <c r="T4480" s="40"/>
      <c r="U4480" s="40"/>
      <c r="V4480" s="40"/>
      <c r="W4480" s="40"/>
    </row>
    <row r="4481">
      <c r="F4481" s="30"/>
      <c r="G4481" s="30"/>
      <c r="H4481" s="30"/>
      <c r="I4481" s="30"/>
      <c r="J4481" s="30"/>
      <c r="K4481" s="30"/>
      <c r="L4481" s="30"/>
      <c r="M4481" s="32"/>
      <c r="N4481" s="33"/>
      <c r="O4481" s="33"/>
      <c r="R4481" s="40"/>
      <c r="S4481" s="40"/>
      <c r="T4481" s="40"/>
      <c r="U4481" s="40"/>
      <c r="V4481" s="40"/>
      <c r="W4481" s="40"/>
    </row>
    <row r="4482">
      <c r="F4482" s="30"/>
      <c r="G4482" s="30"/>
      <c r="H4482" s="30"/>
      <c r="I4482" s="30"/>
      <c r="J4482" s="30"/>
      <c r="K4482" s="30"/>
      <c r="L4482" s="30"/>
      <c r="M4482" s="32"/>
      <c r="N4482" s="33"/>
      <c r="O4482" s="33"/>
      <c r="R4482" s="40"/>
      <c r="S4482" s="40"/>
      <c r="T4482" s="40"/>
      <c r="U4482" s="40"/>
      <c r="V4482" s="40"/>
      <c r="W4482" s="40"/>
    </row>
    <row r="4483">
      <c r="F4483" s="30"/>
      <c r="G4483" s="30"/>
      <c r="H4483" s="30"/>
      <c r="I4483" s="30"/>
      <c r="J4483" s="30"/>
      <c r="K4483" s="30"/>
      <c r="L4483" s="30"/>
      <c r="M4483" s="32"/>
      <c r="N4483" s="33"/>
      <c r="O4483" s="33"/>
      <c r="R4483" s="40"/>
      <c r="S4483" s="40"/>
      <c r="T4483" s="40"/>
      <c r="U4483" s="40"/>
      <c r="V4483" s="40"/>
      <c r="W4483" s="40"/>
    </row>
    <row r="4484">
      <c r="F4484" s="30"/>
      <c r="G4484" s="30"/>
      <c r="H4484" s="30"/>
      <c r="I4484" s="30"/>
      <c r="J4484" s="30"/>
      <c r="K4484" s="30"/>
      <c r="L4484" s="30"/>
      <c r="M4484" s="32"/>
      <c r="N4484" s="33"/>
      <c r="O4484" s="64"/>
      <c r="R4484" s="40"/>
      <c r="S4484" s="40"/>
      <c r="T4484" s="40"/>
      <c r="U4484" s="40"/>
      <c r="V4484" s="40"/>
      <c r="W4484" s="40"/>
    </row>
    <row r="4485">
      <c r="F4485" s="30"/>
      <c r="G4485" s="30"/>
      <c r="H4485" s="30"/>
      <c r="I4485" s="30"/>
      <c r="J4485" s="30"/>
      <c r="K4485" s="30"/>
      <c r="L4485" s="30"/>
      <c r="M4485" s="32"/>
      <c r="N4485" s="33"/>
      <c r="O4485" s="33"/>
      <c r="R4485" s="40"/>
      <c r="S4485" s="40"/>
      <c r="T4485" s="40"/>
      <c r="U4485" s="40"/>
      <c r="V4485" s="40"/>
      <c r="W4485" s="40"/>
    </row>
    <row r="4486">
      <c r="F4486" s="30"/>
      <c r="G4486" s="30"/>
      <c r="H4486" s="30"/>
      <c r="I4486" s="30"/>
      <c r="J4486" s="30"/>
      <c r="K4486" s="30"/>
      <c r="L4486" s="30"/>
      <c r="M4486" s="32"/>
      <c r="N4486" s="33"/>
      <c r="O4486" s="33"/>
      <c r="R4486" s="40"/>
      <c r="S4486" s="40"/>
      <c r="T4486" s="40"/>
      <c r="U4486" s="40"/>
      <c r="V4486" s="40"/>
      <c r="W4486" s="40"/>
    </row>
    <row r="4487">
      <c r="F4487" s="30"/>
      <c r="G4487" s="30"/>
      <c r="H4487" s="30"/>
      <c r="I4487" s="30"/>
      <c r="J4487" s="30"/>
      <c r="K4487" s="30"/>
      <c r="L4487" s="30"/>
      <c r="M4487" s="32"/>
      <c r="N4487" s="33"/>
      <c r="O4487" s="33"/>
      <c r="R4487" s="40"/>
      <c r="S4487" s="40"/>
      <c r="T4487" s="40"/>
      <c r="U4487" s="40"/>
      <c r="V4487" s="40"/>
      <c r="W4487" s="40"/>
    </row>
    <row r="4488">
      <c r="F4488" s="30"/>
      <c r="G4488" s="30"/>
      <c r="H4488" s="30"/>
      <c r="I4488" s="30"/>
      <c r="J4488" s="30"/>
      <c r="K4488" s="30"/>
      <c r="L4488" s="30"/>
      <c r="M4488" s="32"/>
      <c r="N4488" s="33"/>
      <c r="O4488" s="33"/>
      <c r="R4488" s="40"/>
      <c r="S4488" s="40"/>
      <c r="T4488" s="40"/>
      <c r="U4488" s="40"/>
      <c r="V4488" s="40"/>
      <c r="W4488" s="40"/>
    </row>
    <row r="4489">
      <c r="F4489" s="30"/>
      <c r="G4489" s="30"/>
      <c r="H4489" s="30"/>
      <c r="I4489" s="30"/>
      <c r="J4489" s="30"/>
      <c r="K4489" s="30"/>
      <c r="L4489" s="30"/>
      <c r="M4489" s="32"/>
      <c r="N4489" s="33"/>
      <c r="O4489" s="33"/>
      <c r="R4489" s="40"/>
      <c r="S4489" s="40"/>
      <c r="T4489" s="40"/>
      <c r="U4489" s="40"/>
      <c r="V4489" s="40"/>
      <c r="W4489" s="40"/>
    </row>
    <row r="4490">
      <c r="F4490" s="30"/>
      <c r="G4490" s="30"/>
      <c r="H4490" s="30"/>
      <c r="I4490" s="30"/>
      <c r="J4490" s="30"/>
      <c r="K4490" s="30"/>
      <c r="L4490" s="30"/>
      <c r="M4490" s="32"/>
      <c r="N4490" s="33"/>
      <c r="O4490" s="33"/>
      <c r="R4490" s="40"/>
      <c r="S4490" s="40"/>
      <c r="T4490" s="40"/>
      <c r="U4490" s="40"/>
      <c r="V4490" s="40"/>
      <c r="W4490" s="40"/>
    </row>
    <row r="4491">
      <c r="F4491" s="30"/>
      <c r="G4491" s="30"/>
      <c r="H4491" s="30"/>
      <c r="I4491" s="30"/>
      <c r="J4491" s="30"/>
      <c r="K4491" s="30"/>
      <c r="L4491" s="30"/>
      <c r="M4491" s="32"/>
      <c r="N4491" s="33"/>
      <c r="O4491" s="64"/>
      <c r="R4491" s="40"/>
      <c r="S4491" s="40"/>
      <c r="T4491" s="40"/>
      <c r="U4491" s="40"/>
      <c r="V4491" s="40"/>
      <c r="W4491" s="40"/>
    </row>
    <row r="4492">
      <c r="F4492" s="30"/>
      <c r="G4492" s="30"/>
      <c r="H4492" s="30"/>
      <c r="I4492" s="30"/>
      <c r="J4492" s="30"/>
      <c r="K4492" s="30"/>
      <c r="L4492" s="30"/>
      <c r="M4492" s="32"/>
      <c r="N4492" s="33"/>
      <c r="O4492" s="64"/>
      <c r="R4492" s="40"/>
      <c r="S4492" s="40"/>
      <c r="T4492" s="40"/>
      <c r="U4492" s="40"/>
      <c r="V4492" s="40"/>
      <c r="W4492" s="40"/>
    </row>
    <row r="4493">
      <c r="F4493" s="30"/>
      <c r="G4493" s="30"/>
      <c r="H4493" s="30"/>
      <c r="I4493" s="30"/>
      <c r="J4493" s="30"/>
      <c r="K4493" s="30"/>
      <c r="L4493" s="30"/>
      <c r="M4493" s="32"/>
      <c r="N4493" s="33"/>
      <c r="O4493" s="33"/>
      <c r="R4493" s="40"/>
      <c r="S4493" s="40"/>
      <c r="T4493" s="40"/>
      <c r="U4493" s="40"/>
      <c r="V4493" s="40"/>
      <c r="W4493" s="40"/>
    </row>
    <row r="4494">
      <c r="F4494" s="30"/>
      <c r="G4494" s="30"/>
      <c r="H4494" s="30"/>
      <c r="I4494" s="30"/>
      <c r="J4494" s="30"/>
      <c r="K4494" s="30"/>
      <c r="L4494" s="30"/>
      <c r="M4494" s="32"/>
      <c r="N4494" s="33"/>
      <c r="O4494" s="33"/>
      <c r="R4494" s="40"/>
      <c r="S4494" s="40"/>
      <c r="T4494" s="40"/>
      <c r="U4494" s="40"/>
      <c r="V4494" s="40"/>
      <c r="W4494" s="40"/>
    </row>
    <row r="4495">
      <c r="F4495" s="30"/>
      <c r="G4495" s="30"/>
      <c r="H4495" s="30"/>
      <c r="I4495" s="30"/>
      <c r="J4495" s="30"/>
      <c r="K4495" s="30"/>
      <c r="L4495" s="30"/>
      <c r="M4495" s="32"/>
      <c r="N4495" s="33"/>
      <c r="O4495" s="58"/>
      <c r="R4495" s="40"/>
      <c r="S4495" s="40"/>
      <c r="T4495" s="40"/>
      <c r="U4495" s="40"/>
      <c r="V4495" s="40"/>
      <c r="W4495" s="40"/>
    </row>
    <row r="4496">
      <c r="F4496" s="30"/>
      <c r="G4496" s="30"/>
      <c r="H4496" s="30"/>
      <c r="I4496" s="30"/>
      <c r="J4496" s="30"/>
      <c r="K4496" s="30"/>
      <c r="L4496" s="30"/>
      <c r="M4496" s="32"/>
      <c r="N4496" s="33"/>
      <c r="O4496" s="33"/>
      <c r="R4496" s="40"/>
      <c r="S4496" s="40"/>
      <c r="T4496" s="40"/>
      <c r="U4496" s="40"/>
      <c r="V4496" s="40"/>
      <c r="W4496" s="40"/>
    </row>
    <row r="4497">
      <c r="F4497" s="30"/>
      <c r="G4497" s="30"/>
      <c r="H4497" s="30"/>
      <c r="I4497" s="30"/>
      <c r="J4497" s="30"/>
      <c r="K4497" s="30"/>
      <c r="L4497" s="30"/>
      <c r="M4497" s="32"/>
      <c r="N4497" s="33"/>
      <c r="O4497" s="33"/>
      <c r="R4497" s="40"/>
      <c r="S4497" s="40"/>
      <c r="T4497" s="40"/>
      <c r="U4497" s="40"/>
      <c r="V4497" s="40"/>
      <c r="W4497" s="40"/>
    </row>
    <row r="4498">
      <c r="F4498" s="30"/>
      <c r="G4498" s="30"/>
      <c r="H4498" s="30"/>
      <c r="I4498" s="30"/>
      <c r="J4498" s="30"/>
      <c r="K4498" s="30"/>
      <c r="L4498" s="30"/>
      <c r="M4498" s="32"/>
      <c r="N4498" s="33"/>
      <c r="O4498" s="58"/>
      <c r="R4498" s="40"/>
      <c r="S4498" s="40"/>
      <c r="T4498" s="40"/>
      <c r="U4498" s="40"/>
      <c r="V4498" s="40"/>
      <c r="W4498" s="40"/>
    </row>
    <row r="4499">
      <c r="F4499" s="30"/>
      <c r="G4499" s="30"/>
      <c r="H4499" s="30"/>
      <c r="I4499" s="30"/>
      <c r="J4499" s="30"/>
      <c r="K4499" s="30"/>
      <c r="L4499" s="30"/>
      <c r="M4499" s="32"/>
      <c r="N4499" s="33"/>
      <c r="O4499" s="33"/>
      <c r="R4499" s="40"/>
      <c r="S4499" s="40"/>
      <c r="T4499" s="40"/>
      <c r="U4499" s="40"/>
      <c r="V4499" s="40"/>
      <c r="W4499" s="40"/>
    </row>
    <row r="4500">
      <c r="F4500" s="30"/>
      <c r="G4500" s="30"/>
      <c r="H4500" s="30"/>
      <c r="I4500" s="30"/>
      <c r="J4500" s="30"/>
      <c r="K4500" s="30"/>
      <c r="L4500" s="30"/>
      <c r="M4500" s="32"/>
      <c r="N4500" s="33"/>
      <c r="O4500" s="33"/>
      <c r="R4500" s="40"/>
      <c r="S4500" s="40"/>
      <c r="T4500" s="40"/>
      <c r="U4500" s="40"/>
      <c r="V4500" s="40"/>
      <c r="W4500" s="40"/>
    </row>
    <row r="4501">
      <c r="F4501" s="30"/>
      <c r="G4501" s="30"/>
      <c r="H4501" s="30"/>
      <c r="I4501" s="30"/>
      <c r="J4501" s="30"/>
      <c r="K4501" s="30"/>
      <c r="L4501" s="30"/>
      <c r="M4501" s="32"/>
      <c r="N4501" s="33"/>
      <c r="O4501" s="33"/>
      <c r="R4501" s="40"/>
      <c r="S4501" s="40"/>
      <c r="T4501" s="40"/>
      <c r="U4501" s="40"/>
      <c r="V4501" s="40"/>
      <c r="W4501" s="40"/>
    </row>
    <row r="4502">
      <c r="F4502" s="30"/>
      <c r="G4502" s="30"/>
      <c r="H4502" s="30"/>
      <c r="I4502" s="30"/>
      <c r="J4502" s="30"/>
      <c r="K4502" s="30"/>
      <c r="L4502" s="30"/>
      <c r="M4502" s="32"/>
      <c r="N4502" s="33"/>
      <c r="O4502" s="33"/>
      <c r="R4502" s="40"/>
      <c r="S4502" s="40"/>
      <c r="T4502" s="40"/>
      <c r="U4502" s="40"/>
      <c r="V4502" s="40"/>
      <c r="W4502" s="40"/>
    </row>
    <row r="4503">
      <c r="F4503" s="30"/>
      <c r="G4503" s="30"/>
      <c r="H4503" s="30"/>
      <c r="I4503" s="30"/>
      <c r="J4503" s="30"/>
      <c r="K4503" s="30"/>
      <c r="L4503" s="30"/>
      <c r="M4503" s="32"/>
      <c r="N4503" s="33"/>
      <c r="O4503" s="58"/>
      <c r="R4503" s="40"/>
      <c r="S4503" s="40"/>
      <c r="T4503" s="40"/>
      <c r="U4503" s="40"/>
      <c r="V4503" s="40"/>
      <c r="W4503" s="40"/>
    </row>
    <row r="4504">
      <c r="F4504" s="30"/>
      <c r="G4504" s="30"/>
      <c r="H4504" s="30"/>
      <c r="I4504" s="30"/>
      <c r="J4504" s="30"/>
      <c r="K4504" s="30"/>
      <c r="L4504" s="30"/>
      <c r="M4504" s="32"/>
      <c r="N4504" s="33"/>
      <c r="O4504" s="33"/>
      <c r="R4504" s="40"/>
      <c r="S4504" s="40"/>
      <c r="T4504" s="40"/>
      <c r="U4504" s="40"/>
      <c r="V4504" s="40"/>
      <c r="W4504" s="40"/>
    </row>
    <row r="4505">
      <c r="F4505" s="30"/>
      <c r="G4505" s="30"/>
      <c r="H4505" s="30"/>
      <c r="I4505" s="30"/>
      <c r="J4505" s="30"/>
      <c r="K4505" s="30"/>
      <c r="L4505" s="30"/>
      <c r="M4505" s="32"/>
      <c r="N4505" s="33"/>
      <c r="O4505" s="33"/>
      <c r="R4505" s="40"/>
      <c r="S4505" s="40"/>
      <c r="T4505" s="40"/>
      <c r="U4505" s="40"/>
      <c r="V4505" s="40"/>
      <c r="W4505" s="40"/>
    </row>
    <row r="4506">
      <c r="F4506" s="30"/>
      <c r="G4506" s="30"/>
      <c r="H4506" s="30"/>
      <c r="I4506" s="30"/>
      <c r="J4506" s="30"/>
      <c r="K4506" s="30"/>
      <c r="L4506" s="30"/>
      <c r="M4506" s="32"/>
      <c r="N4506" s="33"/>
      <c r="O4506" s="33"/>
      <c r="R4506" s="40"/>
      <c r="S4506" s="40"/>
      <c r="T4506" s="40"/>
      <c r="U4506" s="40"/>
      <c r="V4506" s="40"/>
      <c r="W4506" s="40"/>
    </row>
    <row r="4507">
      <c r="F4507" s="30"/>
      <c r="G4507" s="30"/>
      <c r="H4507" s="30"/>
      <c r="I4507" s="30"/>
      <c r="J4507" s="30"/>
      <c r="K4507" s="30"/>
      <c r="L4507" s="30"/>
      <c r="M4507" s="32"/>
      <c r="N4507" s="33"/>
      <c r="O4507" s="33"/>
      <c r="R4507" s="40"/>
      <c r="S4507" s="40"/>
      <c r="T4507" s="40"/>
      <c r="U4507" s="40"/>
      <c r="V4507" s="40"/>
      <c r="W4507" s="40"/>
    </row>
    <row r="4508">
      <c r="F4508" s="30"/>
      <c r="G4508" s="30"/>
      <c r="H4508" s="30"/>
      <c r="I4508" s="30"/>
      <c r="J4508" s="30"/>
      <c r="K4508" s="30"/>
      <c r="L4508" s="30"/>
      <c r="M4508" s="32"/>
      <c r="N4508" s="33"/>
      <c r="O4508" s="33"/>
      <c r="R4508" s="40"/>
      <c r="S4508" s="40"/>
      <c r="T4508" s="40"/>
      <c r="U4508" s="40"/>
      <c r="V4508" s="40"/>
      <c r="W4508" s="40"/>
    </row>
    <row r="4509">
      <c r="F4509" s="30"/>
      <c r="G4509" s="30"/>
      <c r="H4509" s="30"/>
      <c r="I4509" s="30"/>
      <c r="J4509" s="30"/>
      <c r="K4509" s="30"/>
      <c r="L4509" s="30"/>
      <c r="M4509" s="32"/>
      <c r="N4509" s="33"/>
      <c r="O4509" s="33"/>
      <c r="R4509" s="40"/>
      <c r="S4509" s="40"/>
      <c r="T4509" s="40"/>
      <c r="U4509" s="40"/>
      <c r="V4509" s="40"/>
      <c r="W4509" s="40"/>
    </row>
    <row r="4510">
      <c r="F4510" s="30"/>
      <c r="G4510" s="30"/>
      <c r="H4510" s="30"/>
      <c r="I4510" s="30"/>
      <c r="J4510" s="30"/>
      <c r="K4510" s="30"/>
      <c r="L4510" s="30"/>
      <c r="M4510" s="32"/>
      <c r="N4510" s="33"/>
      <c r="O4510" s="33"/>
      <c r="R4510" s="40"/>
      <c r="S4510" s="40"/>
      <c r="T4510" s="40"/>
      <c r="U4510" s="40"/>
      <c r="V4510" s="40"/>
      <c r="W4510" s="40"/>
    </row>
    <row r="4511">
      <c r="F4511" s="30"/>
      <c r="G4511" s="30"/>
      <c r="H4511" s="30"/>
      <c r="I4511" s="30"/>
      <c r="J4511" s="30"/>
      <c r="K4511" s="30"/>
      <c r="L4511" s="30"/>
      <c r="M4511" s="32"/>
      <c r="N4511" s="33"/>
      <c r="O4511" s="33"/>
      <c r="R4511" s="40"/>
      <c r="S4511" s="40"/>
      <c r="T4511" s="40"/>
      <c r="U4511" s="40"/>
      <c r="V4511" s="40"/>
      <c r="W4511" s="40"/>
    </row>
    <row r="4512">
      <c r="F4512" s="30"/>
      <c r="G4512" s="30"/>
      <c r="H4512" s="30"/>
      <c r="I4512" s="30"/>
      <c r="J4512" s="30"/>
      <c r="K4512" s="30"/>
      <c r="L4512" s="30"/>
      <c r="M4512" s="32"/>
      <c r="N4512" s="33"/>
      <c r="O4512" s="33"/>
      <c r="R4512" s="40"/>
      <c r="S4512" s="40"/>
      <c r="T4512" s="40"/>
      <c r="U4512" s="40"/>
      <c r="V4512" s="40"/>
      <c r="W4512" s="40"/>
    </row>
    <row r="4513">
      <c r="F4513" s="30"/>
      <c r="G4513" s="30"/>
      <c r="H4513" s="30"/>
      <c r="I4513" s="30"/>
      <c r="J4513" s="30"/>
      <c r="K4513" s="30"/>
      <c r="L4513" s="30"/>
      <c r="M4513" s="32"/>
      <c r="N4513" s="33"/>
      <c r="O4513" s="33"/>
      <c r="R4513" s="40"/>
      <c r="S4513" s="40"/>
      <c r="T4513" s="40"/>
      <c r="U4513" s="40"/>
      <c r="V4513" s="40"/>
      <c r="W4513" s="40"/>
    </row>
    <row r="4514">
      <c r="F4514" s="30"/>
      <c r="G4514" s="30"/>
      <c r="H4514" s="30"/>
      <c r="I4514" s="30"/>
      <c r="J4514" s="30"/>
      <c r="K4514" s="30"/>
      <c r="L4514" s="30"/>
      <c r="M4514" s="32"/>
      <c r="N4514" s="33"/>
      <c r="O4514" s="64"/>
      <c r="R4514" s="40"/>
      <c r="S4514" s="40"/>
      <c r="T4514" s="40"/>
      <c r="U4514" s="40"/>
      <c r="V4514" s="40"/>
      <c r="W4514" s="40"/>
    </row>
    <row r="4515">
      <c r="F4515" s="30"/>
      <c r="G4515" s="30"/>
      <c r="H4515" s="30"/>
      <c r="I4515" s="30"/>
      <c r="J4515" s="30"/>
      <c r="K4515" s="30"/>
      <c r="L4515" s="30"/>
      <c r="M4515" s="32"/>
      <c r="N4515" s="33"/>
      <c r="O4515" s="33"/>
      <c r="R4515" s="40"/>
      <c r="S4515" s="40"/>
      <c r="T4515" s="40"/>
      <c r="U4515" s="40"/>
      <c r="V4515" s="40"/>
      <c r="W4515" s="40"/>
    </row>
    <row r="4516">
      <c r="F4516" s="30"/>
      <c r="G4516" s="30"/>
      <c r="H4516" s="30"/>
      <c r="I4516" s="30"/>
      <c r="J4516" s="30"/>
      <c r="K4516" s="30"/>
      <c r="L4516" s="30"/>
      <c r="M4516" s="32"/>
      <c r="N4516" s="33"/>
      <c r="O4516" s="33"/>
      <c r="R4516" s="40"/>
      <c r="S4516" s="40"/>
      <c r="T4516" s="40"/>
      <c r="U4516" s="40"/>
      <c r="V4516" s="40"/>
      <c r="W4516" s="40"/>
    </row>
    <row r="4517">
      <c r="F4517" s="30"/>
      <c r="G4517" s="30"/>
      <c r="H4517" s="30"/>
      <c r="I4517" s="30"/>
      <c r="J4517" s="30"/>
      <c r="K4517" s="30"/>
      <c r="L4517" s="30"/>
      <c r="M4517" s="32"/>
      <c r="N4517" s="33"/>
      <c r="O4517" s="64"/>
      <c r="R4517" s="40"/>
      <c r="S4517" s="40"/>
      <c r="T4517" s="40"/>
      <c r="U4517" s="40"/>
      <c r="V4517" s="40"/>
      <c r="W4517" s="40"/>
    </row>
    <row r="4518">
      <c r="F4518" s="30"/>
      <c r="G4518" s="30"/>
      <c r="H4518" s="30"/>
      <c r="I4518" s="30"/>
      <c r="J4518" s="30"/>
      <c r="K4518" s="30"/>
      <c r="L4518" s="30"/>
      <c r="M4518" s="32"/>
      <c r="N4518" s="33"/>
      <c r="O4518" s="64"/>
      <c r="R4518" s="40"/>
      <c r="S4518" s="40"/>
      <c r="T4518" s="40"/>
      <c r="U4518" s="40"/>
      <c r="V4518" s="40"/>
      <c r="W4518" s="40"/>
    </row>
    <row r="4519">
      <c r="F4519" s="30"/>
      <c r="G4519" s="30"/>
      <c r="H4519" s="30"/>
      <c r="I4519" s="30"/>
      <c r="J4519" s="30"/>
      <c r="K4519" s="30"/>
      <c r="L4519" s="30"/>
      <c r="M4519" s="32"/>
      <c r="N4519" s="33"/>
      <c r="O4519" s="33"/>
      <c r="R4519" s="40"/>
      <c r="S4519" s="40"/>
      <c r="T4519" s="40"/>
      <c r="U4519" s="40"/>
      <c r="V4519" s="40"/>
      <c r="W4519" s="40"/>
    </row>
    <row r="4520">
      <c r="F4520" s="30"/>
      <c r="G4520" s="30"/>
      <c r="H4520" s="30"/>
      <c r="I4520" s="30"/>
      <c r="J4520" s="30"/>
      <c r="K4520" s="30"/>
      <c r="L4520" s="30"/>
      <c r="M4520" s="32"/>
      <c r="N4520" s="33"/>
      <c r="O4520" s="33"/>
      <c r="R4520" s="40"/>
      <c r="S4520" s="40"/>
      <c r="T4520" s="40"/>
      <c r="U4520" s="40"/>
      <c r="V4520" s="40"/>
      <c r="W4520" s="40"/>
    </row>
    <row r="4521">
      <c r="F4521" s="30"/>
      <c r="G4521" s="30"/>
      <c r="H4521" s="30"/>
      <c r="I4521" s="30"/>
      <c r="J4521" s="30"/>
      <c r="K4521" s="30"/>
      <c r="L4521" s="30"/>
      <c r="M4521" s="32"/>
      <c r="N4521" s="33"/>
      <c r="O4521" s="33"/>
      <c r="R4521" s="40"/>
      <c r="S4521" s="40"/>
      <c r="T4521" s="40"/>
      <c r="U4521" s="40"/>
      <c r="V4521" s="40"/>
      <c r="W4521" s="40"/>
    </row>
    <row r="4522">
      <c r="F4522" s="30"/>
      <c r="G4522" s="30"/>
      <c r="H4522" s="30"/>
      <c r="I4522" s="30"/>
      <c r="J4522" s="30"/>
      <c r="K4522" s="30"/>
      <c r="L4522" s="30"/>
      <c r="M4522" s="32"/>
      <c r="N4522" s="33"/>
      <c r="O4522" s="33"/>
      <c r="R4522" s="40"/>
      <c r="S4522" s="40"/>
      <c r="T4522" s="40"/>
      <c r="U4522" s="40"/>
      <c r="V4522" s="40"/>
      <c r="W4522" s="40"/>
    </row>
    <row r="4523">
      <c r="F4523" s="30"/>
      <c r="G4523" s="30"/>
      <c r="H4523" s="30"/>
      <c r="I4523" s="30"/>
      <c r="J4523" s="30"/>
      <c r="K4523" s="30"/>
      <c r="L4523" s="30"/>
      <c r="M4523" s="32"/>
      <c r="N4523" s="33"/>
      <c r="O4523" s="33"/>
      <c r="R4523" s="40"/>
      <c r="S4523" s="40"/>
      <c r="T4523" s="40"/>
      <c r="U4523" s="40"/>
      <c r="V4523" s="40"/>
      <c r="W4523" s="40"/>
    </row>
    <row r="4524">
      <c r="F4524" s="30"/>
      <c r="G4524" s="30"/>
      <c r="H4524" s="30"/>
      <c r="I4524" s="30"/>
      <c r="J4524" s="30"/>
      <c r="K4524" s="30"/>
      <c r="L4524" s="30"/>
      <c r="M4524" s="32"/>
      <c r="N4524" s="33"/>
      <c r="O4524" s="33"/>
      <c r="R4524" s="40"/>
      <c r="S4524" s="40"/>
      <c r="T4524" s="40"/>
      <c r="U4524" s="40"/>
      <c r="V4524" s="40"/>
      <c r="W4524" s="40"/>
    </row>
    <row r="4525">
      <c r="F4525" s="30"/>
      <c r="G4525" s="30"/>
      <c r="H4525" s="30"/>
      <c r="I4525" s="30"/>
      <c r="J4525" s="30"/>
      <c r="K4525" s="30"/>
      <c r="L4525" s="30"/>
      <c r="M4525" s="32"/>
      <c r="N4525" s="33"/>
      <c r="O4525" s="33"/>
      <c r="R4525" s="40"/>
      <c r="S4525" s="40"/>
      <c r="T4525" s="40"/>
      <c r="U4525" s="40"/>
      <c r="V4525" s="40"/>
      <c r="W4525" s="40"/>
    </row>
    <row r="4526">
      <c r="F4526" s="30"/>
      <c r="G4526" s="30"/>
      <c r="H4526" s="30"/>
      <c r="I4526" s="30"/>
      <c r="J4526" s="30"/>
      <c r="K4526" s="30"/>
      <c r="L4526" s="30"/>
      <c r="M4526" s="32"/>
      <c r="N4526" s="33"/>
      <c r="O4526" s="33"/>
      <c r="R4526" s="40"/>
      <c r="S4526" s="40"/>
      <c r="T4526" s="40"/>
      <c r="U4526" s="40"/>
      <c r="V4526" s="40"/>
      <c r="W4526" s="40"/>
    </row>
    <row r="4527">
      <c r="F4527" s="30"/>
      <c r="G4527" s="30"/>
      <c r="H4527" s="30"/>
      <c r="I4527" s="30"/>
      <c r="J4527" s="30"/>
      <c r="K4527" s="30"/>
      <c r="L4527" s="30"/>
      <c r="M4527" s="32"/>
      <c r="N4527" s="33"/>
      <c r="O4527" s="33"/>
      <c r="R4527" s="40"/>
      <c r="S4527" s="40"/>
      <c r="T4527" s="40"/>
      <c r="U4527" s="40"/>
      <c r="V4527" s="40"/>
      <c r="W4527" s="40"/>
    </row>
    <row r="4528">
      <c r="F4528" s="30"/>
      <c r="G4528" s="30"/>
      <c r="H4528" s="30"/>
      <c r="I4528" s="30"/>
      <c r="J4528" s="30"/>
      <c r="K4528" s="30"/>
      <c r="L4528" s="30"/>
      <c r="M4528" s="32"/>
      <c r="N4528" s="33"/>
      <c r="O4528" s="33"/>
      <c r="R4528" s="40"/>
      <c r="S4528" s="40"/>
      <c r="T4528" s="40"/>
      <c r="U4528" s="40"/>
      <c r="V4528" s="40"/>
      <c r="W4528" s="40"/>
    </row>
    <row r="4529">
      <c r="F4529" s="30"/>
      <c r="G4529" s="30"/>
      <c r="H4529" s="30"/>
      <c r="I4529" s="30"/>
      <c r="J4529" s="30"/>
      <c r="K4529" s="30"/>
      <c r="L4529" s="30"/>
      <c r="M4529" s="32"/>
      <c r="N4529" s="33"/>
      <c r="O4529" s="33"/>
      <c r="R4529" s="40"/>
      <c r="S4529" s="40"/>
      <c r="T4529" s="40"/>
      <c r="U4529" s="40"/>
      <c r="V4529" s="40"/>
      <c r="W4529" s="40"/>
    </row>
    <row r="4530">
      <c r="F4530" s="30"/>
      <c r="G4530" s="30"/>
      <c r="H4530" s="30"/>
      <c r="I4530" s="30"/>
      <c r="J4530" s="30"/>
      <c r="K4530" s="30"/>
      <c r="L4530" s="30"/>
      <c r="M4530" s="32"/>
      <c r="N4530" s="33"/>
      <c r="O4530" s="58"/>
      <c r="R4530" s="40"/>
      <c r="S4530" s="40"/>
      <c r="T4530" s="40"/>
      <c r="U4530" s="40"/>
      <c r="V4530" s="40"/>
      <c r="W4530" s="40"/>
    </row>
    <row r="4531">
      <c r="F4531" s="30"/>
      <c r="G4531" s="30"/>
      <c r="H4531" s="30"/>
      <c r="I4531" s="30"/>
      <c r="J4531" s="30"/>
      <c r="K4531" s="30"/>
      <c r="L4531" s="30"/>
      <c r="M4531" s="32"/>
      <c r="N4531" s="33"/>
      <c r="O4531" s="33"/>
      <c r="R4531" s="40"/>
      <c r="S4531" s="40"/>
      <c r="T4531" s="40"/>
      <c r="U4531" s="40"/>
      <c r="V4531" s="40"/>
      <c r="W4531" s="40"/>
    </row>
    <row r="4532">
      <c r="F4532" s="30"/>
      <c r="G4532" s="30"/>
      <c r="H4532" s="30"/>
      <c r="I4532" s="30"/>
      <c r="J4532" s="30"/>
      <c r="K4532" s="30"/>
      <c r="L4532" s="30"/>
      <c r="M4532" s="32"/>
      <c r="N4532" s="33"/>
      <c r="O4532" s="33"/>
      <c r="R4532" s="40"/>
      <c r="S4532" s="40"/>
      <c r="T4532" s="40"/>
      <c r="U4532" s="40"/>
      <c r="V4532" s="40"/>
      <c r="W4532" s="40"/>
    </row>
    <row r="4533">
      <c r="F4533" s="30"/>
      <c r="G4533" s="30"/>
      <c r="H4533" s="30"/>
      <c r="I4533" s="30"/>
      <c r="J4533" s="30"/>
      <c r="K4533" s="30"/>
      <c r="L4533" s="30"/>
      <c r="M4533" s="32"/>
      <c r="N4533" s="33"/>
      <c r="O4533" s="33"/>
      <c r="R4533" s="40"/>
      <c r="S4533" s="40"/>
      <c r="T4533" s="40"/>
      <c r="U4533" s="40"/>
      <c r="V4533" s="40"/>
      <c r="W4533" s="40"/>
    </row>
    <row r="4534">
      <c r="F4534" s="30"/>
      <c r="G4534" s="30"/>
      <c r="H4534" s="30"/>
      <c r="I4534" s="30"/>
      <c r="J4534" s="30"/>
      <c r="K4534" s="30"/>
      <c r="L4534" s="30"/>
      <c r="M4534" s="32"/>
      <c r="N4534" s="33"/>
      <c r="O4534" s="64"/>
      <c r="R4534" s="40"/>
      <c r="S4534" s="40"/>
      <c r="T4534" s="40"/>
      <c r="U4534" s="40"/>
      <c r="V4534" s="40"/>
      <c r="W4534" s="40"/>
    </row>
    <row r="4535">
      <c r="F4535" s="30"/>
      <c r="G4535" s="30"/>
      <c r="H4535" s="30"/>
      <c r="I4535" s="30"/>
      <c r="J4535" s="30"/>
      <c r="K4535" s="30"/>
      <c r="L4535" s="30"/>
      <c r="M4535" s="32"/>
      <c r="N4535" s="33"/>
      <c r="O4535" s="33"/>
      <c r="R4535" s="40"/>
      <c r="S4535" s="40"/>
      <c r="T4535" s="40"/>
      <c r="U4535" s="40"/>
      <c r="V4535" s="40"/>
      <c r="W4535" s="40"/>
    </row>
    <row r="4536">
      <c r="F4536" s="30"/>
      <c r="G4536" s="30"/>
      <c r="H4536" s="30"/>
      <c r="I4536" s="30"/>
      <c r="J4536" s="30"/>
      <c r="K4536" s="30"/>
      <c r="L4536" s="30"/>
      <c r="M4536" s="32"/>
      <c r="N4536" s="33"/>
      <c r="O4536" s="33"/>
      <c r="R4536" s="40"/>
      <c r="S4536" s="40"/>
      <c r="T4536" s="40"/>
      <c r="U4536" s="40"/>
      <c r="V4536" s="40"/>
      <c r="W4536" s="40"/>
    </row>
    <row r="4537">
      <c r="F4537" s="30"/>
      <c r="G4537" s="30"/>
      <c r="H4537" s="30"/>
      <c r="I4537" s="30"/>
      <c r="J4537" s="30"/>
      <c r="K4537" s="30"/>
      <c r="L4537" s="30"/>
      <c r="M4537" s="32"/>
      <c r="N4537" s="33"/>
      <c r="O4537" s="33"/>
      <c r="R4537" s="40"/>
      <c r="S4537" s="40"/>
      <c r="T4537" s="40"/>
      <c r="U4537" s="40"/>
      <c r="V4537" s="40"/>
      <c r="W4537" s="40"/>
    </row>
    <row r="4538">
      <c r="F4538" s="30"/>
      <c r="G4538" s="30"/>
      <c r="H4538" s="30"/>
      <c r="I4538" s="30"/>
      <c r="J4538" s="30"/>
      <c r="K4538" s="30"/>
      <c r="L4538" s="30"/>
      <c r="M4538" s="32"/>
      <c r="N4538" s="33"/>
      <c r="O4538" s="33"/>
      <c r="R4538" s="40"/>
      <c r="S4538" s="40"/>
      <c r="T4538" s="40"/>
      <c r="U4538" s="40"/>
      <c r="V4538" s="40"/>
      <c r="W4538" s="40"/>
    </row>
    <row r="4539">
      <c r="F4539" s="30"/>
      <c r="G4539" s="30"/>
      <c r="H4539" s="30"/>
      <c r="I4539" s="30"/>
      <c r="J4539" s="30"/>
      <c r="K4539" s="30"/>
      <c r="L4539" s="30"/>
      <c r="M4539" s="32"/>
      <c r="N4539" s="33"/>
      <c r="O4539" s="64"/>
      <c r="R4539" s="40"/>
      <c r="S4539" s="40"/>
      <c r="T4539" s="40"/>
      <c r="U4539" s="40"/>
      <c r="V4539" s="40"/>
      <c r="W4539" s="40"/>
    </row>
    <row r="4540">
      <c r="F4540" s="30"/>
      <c r="G4540" s="30"/>
      <c r="H4540" s="30"/>
      <c r="I4540" s="30"/>
      <c r="J4540" s="30"/>
      <c r="K4540" s="30"/>
      <c r="L4540" s="30"/>
      <c r="M4540" s="32"/>
      <c r="N4540" s="33"/>
      <c r="O4540" s="33"/>
      <c r="R4540" s="40"/>
      <c r="S4540" s="40"/>
      <c r="T4540" s="40"/>
      <c r="U4540" s="40"/>
      <c r="V4540" s="40"/>
      <c r="W4540" s="40"/>
    </row>
    <row r="4541">
      <c r="F4541" s="30"/>
      <c r="G4541" s="30"/>
      <c r="H4541" s="30"/>
      <c r="I4541" s="30"/>
      <c r="J4541" s="30"/>
      <c r="K4541" s="30"/>
      <c r="L4541" s="30"/>
      <c r="M4541" s="32"/>
      <c r="N4541" s="33"/>
      <c r="O4541" s="64"/>
      <c r="R4541" s="40"/>
      <c r="S4541" s="40"/>
      <c r="T4541" s="40"/>
      <c r="U4541" s="40"/>
      <c r="V4541" s="40"/>
      <c r="W4541" s="40"/>
    </row>
    <row r="4542">
      <c r="F4542" s="30"/>
      <c r="G4542" s="30"/>
      <c r="H4542" s="30"/>
      <c r="I4542" s="30"/>
      <c r="J4542" s="30"/>
      <c r="K4542" s="30"/>
      <c r="L4542" s="30"/>
      <c r="M4542" s="32"/>
      <c r="N4542" s="33"/>
      <c r="O4542" s="58"/>
      <c r="R4542" s="40"/>
      <c r="S4542" s="40"/>
      <c r="T4542" s="40"/>
      <c r="U4542" s="40"/>
      <c r="V4542" s="40"/>
      <c r="W4542" s="40"/>
    </row>
    <row r="4543">
      <c r="F4543" s="30"/>
      <c r="G4543" s="30"/>
      <c r="H4543" s="30"/>
      <c r="I4543" s="30"/>
      <c r="J4543" s="30"/>
      <c r="K4543" s="30"/>
      <c r="L4543" s="30"/>
      <c r="M4543" s="32"/>
      <c r="N4543" s="33"/>
      <c r="O4543" s="64"/>
      <c r="R4543" s="40"/>
      <c r="S4543" s="40"/>
      <c r="T4543" s="40"/>
      <c r="U4543" s="40"/>
      <c r="V4543" s="40"/>
      <c r="W4543" s="40"/>
    </row>
    <row r="4544">
      <c r="F4544" s="30"/>
      <c r="G4544" s="30"/>
      <c r="H4544" s="30"/>
      <c r="I4544" s="30"/>
      <c r="J4544" s="30"/>
      <c r="K4544" s="30"/>
      <c r="L4544" s="30"/>
      <c r="M4544" s="32"/>
      <c r="N4544" s="33"/>
      <c r="O4544" s="33"/>
      <c r="R4544" s="40"/>
      <c r="S4544" s="40"/>
      <c r="T4544" s="40"/>
      <c r="U4544" s="40"/>
      <c r="V4544" s="40"/>
      <c r="W4544" s="40"/>
    </row>
    <row r="4545">
      <c r="F4545" s="30"/>
      <c r="G4545" s="30"/>
      <c r="H4545" s="30"/>
      <c r="I4545" s="30"/>
      <c r="J4545" s="30"/>
      <c r="K4545" s="30"/>
      <c r="L4545" s="30"/>
      <c r="M4545" s="32"/>
      <c r="N4545" s="33"/>
      <c r="O4545" s="33"/>
      <c r="R4545" s="40"/>
      <c r="S4545" s="40"/>
      <c r="T4545" s="40"/>
      <c r="U4545" s="40"/>
      <c r="V4545" s="40"/>
      <c r="W4545" s="40"/>
    </row>
    <row r="4546">
      <c r="F4546" s="30"/>
      <c r="G4546" s="30"/>
      <c r="H4546" s="30"/>
      <c r="I4546" s="30"/>
      <c r="J4546" s="30"/>
      <c r="K4546" s="30"/>
      <c r="L4546" s="30"/>
      <c r="M4546" s="32"/>
      <c r="N4546" s="33"/>
      <c r="O4546" s="33"/>
      <c r="R4546" s="40"/>
      <c r="S4546" s="40"/>
      <c r="T4546" s="40"/>
      <c r="U4546" s="40"/>
      <c r="V4546" s="40"/>
      <c r="W4546" s="40"/>
    </row>
    <row r="4547">
      <c r="F4547" s="30"/>
      <c r="G4547" s="30"/>
      <c r="H4547" s="30"/>
      <c r="I4547" s="30"/>
      <c r="J4547" s="30"/>
      <c r="K4547" s="30"/>
      <c r="L4547" s="30"/>
      <c r="M4547" s="32"/>
      <c r="N4547" s="33"/>
      <c r="O4547" s="33"/>
      <c r="R4547" s="40"/>
      <c r="S4547" s="40"/>
      <c r="T4547" s="40"/>
      <c r="U4547" s="40"/>
      <c r="V4547" s="40"/>
      <c r="W4547" s="40"/>
    </row>
    <row r="4548">
      <c r="F4548" s="30"/>
      <c r="G4548" s="30"/>
      <c r="H4548" s="30"/>
      <c r="I4548" s="30"/>
      <c r="J4548" s="30"/>
      <c r="K4548" s="30"/>
      <c r="L4548" s="30"/>
      <c r="M4548" s="32"/>
      <c r="N4548" s="33"/>
      <c r="O4548" s="33"/>
      <c r="R4548" s="40"/>
      <c r="S4548" s="40"/>
      <c r="T4548" s="40"/>
      <c r="U4548" s="40"/>
      <c r="V4548" s="40"/>
      <c r="W4548" s="40"/>
    </row>
    <row r="4549">
      <c r="F4549" s="30"/>
      <c r="G4549" s="30"/>
      <c r="H4549" s="30"/>
      <c r="I4549" s="30"/>
      <c r="J4549" s="30"/>
      <c r="K4549" s="30"/>
      <c r="L4549" s="30"/>
      <c r="M4549" s="32"/>
      <c r="N4549" s="33"/>
      <c r="O4549" s="33"/>
      <c r="R4549" s="40"/>
      <c r="S4549" s="40"/>
      <c r="T4549" s="40"/>
      <c r="U4549" s="40"/>
      <c r="V4549" s="40"/>
      <c r="W4549" s="40"/>
    </row>
    <row r="4550">
      <c r="F4550" s="30"/>
      <c r="G4550" s="30"/>
      <c r="H4550" s="30"/>
      <c r="I4550" s="30"/>
      <c r="J4550" s="30"/>
      <c r="K4550" s="30"/>
      <c r="L4550" s="30"/>
      <c r="M4550" s="32"/>
      <c r="N4550" s="33"/>
      <c r="O4550" s="33"/>
      <c r="R4550" s="40"/>
      <c r="S4550" s="40"/>
      <c r="T4550" s="40"/>
      <c r="U4550" s="40"/>
      <c r="V4550" s="40"/>
      <c r="W4550" s="40"/>
    </row>
    <row r="4551">
      <c r="F4551" s="30"/>
      <c r="G4551" s="30"/>
      <c r="H4551" s="30"/>
      <c r="I4551" s="30"/>
      <c r="J4551" s="30"/>
      <c r="K4551" s="30"/>
      <c r="L4551" s="30"/>
      <c r="M4551" s="32"/>
      <c r="N4551" s="33"/>
      <c r="O4551" s="33"/>
      <c r="R4551" s="40"/>
      <c r="S4551" s="40"/>
      <c r="T4551" s="40"/>
      <c r="U4551" s="40"/>
      <c r="V4551" s="40"/>
      <c r="W4551" s="40"/>
    </row>
    <row r="4552">
      <c r="F4552" s="30"/>
      <c r="G4552" s="30"/>
      <c r="H4552" s="30"/>
      <c r="I4552" s="30"/>
      <c r="J4552" s="30"/>
      <c r="K4552" s="30"/>
      <c r="L4552" s="30"/>
      <c r="M4552" s="32"/>
      <c r="N4552" s="33"/>
      <c r="O4552" s="33"/>
      <c r="R4552" s="40"/>
      <c r="S4552" s="40"/>
      <c r="T4552" s="40"/>
      <c r="U4552" s="40"/>
      <c r="V4552" s="40"/>
      <c r="W4552" s="40"/>
    </row>
    <row r="4553">
      <c r="F4553" s="30"/>
      <c r="G4553" s="30"/>
      <c r="H4553" s="30"/>
      <c r="I4553" s="30"/>
      <c r="J4553" s="30"/>
      <c r="K4553" s="30"/>
      <c r="L4553" s="30"/>
      <c r="M4553" s="32"/>
      <c r="N4553" s="33"/>
      <c r="O4553" s="33"/>
      <c r="R4553" s="40"/>
      <c r="S4553" s="40"/>
      <c r="T4553" s="40"/>
      <c r="U4553" s="40"/>
      <c r="V4553" s="40"/>
      <c r="W4553" s="40"/>
    </row>
    <row r="4554">
      <c r="F4554" s="30"/>
      <c r="G4554" s="30"/>
      <c r="H4554" s="30"/>
      <c r="I4554" s="30"/>
      <c r="J4554" s="30"/>
      <c r="K4554" s="30"/>
      <c r="L4554" s="30"/>
      <c r="M4554" s="32"/>
      <c r="N4554" s="33"/>
      <c r="O4554" s="33"/>
      <c r="R4554" s="40"/>
      <c r="S4554" s="40"/>
      <c r="T4554" s="40"/>
      <c r="U4554" s="40"/>
      <c r="V4554" s="40"/>
      <c r="W4554" s="40"/>
    </row>
    <row r="4555">
      <c r="F4555" s="30"/>
      <c r="G4555" s="30"/>
      <c r="H4555" s="30"/>
      <c r="I4555" s="30"/>
      <c r="J4555" s="30"/>
      <c r="K4555" s="30"/>
      <c r="L4555" s="30"/>
      <c r="M4555" s="32"/>
      <c r="N4555" s="33"/>
      <c r="O4555" s="33"/>
      <c r="R4555" s="40"/>
      <c r="S4555" s="40"/>
      <c r="T4555" s="40"/>
      <c r="U4555" s="40"/>
      <c r="V4555" s="40"/>
      <c r="W4555" s="40"/>
    </row>
    <row r="4556">
      <c r="F4556" s="30"/>
      <c r="G4556" s="30"/>
      <c r="H4556" s="30"/>
      <c r="I4556" s="30"/>
      <c r="J4556" s="30"/>
      <c r="K4556" s="30"/>
      <c r="L4556" s="30"/>
      <c r="M4556" s="32"/>
      <c r="N4556" s="33"/>
      <c r="O4556" s="33"/>
      <c r="R4556" s="40"/>
      <c r="S4556" s="40"/>
      <c r="T4556" s="40"/>
      <c r="U4556" s="40"/>
      <c r="V4556" s="40"/>
      <c r="W4556" s="40"/>
    </row>
    <row r="4557">
      <c r="F4557" s="30"/>
      <c r="G4557" s="30"/>
      <c r="H4557" s="30"/>
      <c r="I4557" s="30"/>
      <c r="J4557" s="30"/>
      <c r="K4557" s="30"/>
      <c r="L4557" s="30"/>
      <c r="M4557" s="32"/>
      <c r="N4557" s="33"/>
      <c r="O4557" s="58"/>
      <c r="R4557" s="40"/>
      <c r="S4557" s="40"/>
      <c r="T4557" s="40"/>
      <c r="U4557" s="40"/>
      <c r="V4557" s="40"/>
      <c r="W4557" s="40"/>
    </row>
    <row r="4558">
      <c r="F4558" s="30"/>
      <c r="G4558" s="30"/>
      <c r="H4558" s="30"/>
      <c r="I4558" s="30"/>
      <c r="J4558" s="30"/>
      <c r="K4558" s="30"/>
      <c r="L4558" s="30"/>
      <c r="M4558" s="32"/>
      <c r="N4558" s="33"/>
      <c r="O4558" s="58"/>
      <c r="R4558" s="40"/>
      <c r="S4558" s="40"/>
      <c r="T4558" s="40"/>
      <c r="U4558" s="40"/>
      <c r="V4558" s="40"/>
      <c r="W4558" s="40"/>
    </row>
    <row r="4559">
      <c r="F4559" s="30"/>
      <c r="G4559" s="30"/>
      <c r="H4559" s="30"/>
      <c r="I4559" s="30"/>
      <c r="J4559" s="30"/>
      <c r="K4559" s="30"/>
      <c r="L4559" s="30"/>
      <c r="M4559" s="32"/>
      <c r="N4559" s="33"/>
      <c r="O4559" s="33"/>
      <c r="R4559" s="40"/>
      <c r="S4559" s="40"/>
      <c r="T4559" s="40"/>
      <c r="U4559" s="40"/>
      <c r="V4559" s="40"/>
      <c r="W4559" s="40"/>
    </row>
    <row r="4560">
      <c r="F4560" s="30"/>
      <c r="G4560" s="30"/>
      <c r="H4560" s="30"/>
      <c r="I4560" s="30"/>
      <c r="J4560" s="30"/>
      <c r="K4560" s="30"/>
      <c r="L4560" s="30"/>
      <c r="M4560" s="32"/>
      <c r="N4560" s="33"/>
      <c r="O4560" s="33"/>
      <c r="R4560" s="40"/>
      <c r="S4560" s="40"/>
      <c r="T4560" s="40"/>
      <c r="U4560" s="40"/>
      <c r="V4560" s="40"/>
      <c r="W4560" s="40"/>
    </row>
    <row r="4561">
      <c r="F4561" s="30"/>
      <c r="G4561" s="30"/>
      <c r="H4561" s="30"/>
      <c r="I4561" s="30"/>
      <c r="J4561" s="30"/>
      <c r="K4561" s="30"/>
      <c r="L4561" s="30"/>
      <c r="M4561" s="32"/>
      <c r="N4561" s="33"/>
      <c r="O4561" s="58"/>
      <c r="R4561" s="40"/>
      <c r="S4561" s="40"/>
      <c r="T4561" s="40"/>
      <c r="U4561" s="40"/>
      <c r="V4561" s="40"/>
      <c r="W4561" s="40"/>
    </row>
    <row r="4562">
      <c r="F4562" s="30"/>
      <c r="G4562" s="30"/>
      <c r="H4562" s="30"/>
      <c r="I4562" s="30"/>
      <c r="J4562" s="30"/>
      <c r="K4562" s="30"/>
      <c r="L4562" s="30"/>
      <c r="M4562" s="32"/>
      <c r="N4562" s="33"/>
      <c r="O4562" s="33"/>
      <c r="R4562" s="40"/>
      <c r="S4562" s="40"/>
      <c r="T4562" s="40"/>
      <c r="U4562" s="40"/>
      <c r="V4562" s="40"/>
      <c r="W4562" s="40"/>
    </row>
    <row r="4563">
      <c r="F4563" s="30"/>
      <c r="G4563" s="30"/>
      <c r="H4563" s="30"/>
      <c r="I4563" s="30"/>
      <c r="J4563" s="30"/>
      <c r="K4563" s="30"/>
      <c r="L4563" s="30"/>
      <c r="M4563" s="32"/>
      <c r="N4563" s="33"/>
      <c r="O4563" s="33"/>
      <c r="R4563" s="40"/>
      <c r="S4563" s="40"/>
      <c r="T4563" s="40"/>
      <c r="U4563" s="40"/>
      <c r="V4563" s="40"/>
      <c r="W4563" s="40"/>
    </row>
    <row r="4564">
      <c r="F4564" s="30"/>
      <c r="G4564" s="30"/>
      <c r="H4564" s="30"/>
      <c r="I4564" s="30"/>
      <c r="J4564" s="30"/>
      <c r="K4564" s="30"/>
      <c r="L4564" s="30"/>
      <c r="M4564" s="32"/>
      <c r="N4564" s="33"/>
      <c r="O4564" s="64"/>
      <c r="R4564" s="40"/>
      <c r="S4564" s="40"/>
      <c r="T4564" s="40"/>
      <c r="U4564" s="40"/>
      <c r="V4564" s="40"/>
      <c r="W4564" s="40"/>
    </row>
    <row r="4565">
      <c r="F4565" s="30"/>
      <c r="G4565" s="30"/>
      <c r="H4565" s="30"/>
      <c r="I4565" s="30"/>
      <c r="J4565" s="30"/>
      <c r="K4565" s="30"/>
      <c r="L4565" s="30"/>
      <c r="M4565" s="32"/>
      <c r="N4565" s="33"/>
      <c r="O4565" s="64"/>
      <c r="R4565" s="40"/>
      <c r="S4565" s="40"/>
      <c r="T4565" s="40"/>
      <c r="U4565" s="40"/>
      <c r="V4565" s="40"/>
      <c r="W4565" s="40"/>
    </row>
    <row r="4566">
      <c r="F4566" s="30"/>
      <c r="G4566" s="30"/>
      <c r="H4566" s="30"/>
      <c r="I4566" s="30"/>
      <c r="J4566" s="30"/>
      <c r="K4566" s="30"/>
      <c r="L4566" s="30"/>
      <c r="M4566" s="32"/>
      <c r="N4566" s="33"/>
      <c r="O4566" s="33"/>
      <c r="R4566" s="40"/>
      <c r="S4566" s="40"/>
      <c r="T4566" s="40"/>
      <c r="U4566" s="40"/>
      <c r="V4566" s="40"/>
      <c r="W4566" s="40"/>
    </row>
    <row r="4567">
      <c r="F4567" s="30"/>
      <c r="G4567" s="30"/>
      <c r="H4567" s="30"/>
      <c r="I4567" s="30"/>
      <c r="J4567" s="30"/>
      <c r="K4567" s="30"/>
      <c r="L4567" s="30"/>
      <c r="M4567" s="32"/>
      <c r="N4567" s="33"/>
      <c r="O4567" s="33"/>
      <c r="R4567" s="40"/>
      <c r="S4567" s="40"/>
      <c r="T4567" s="40"/>
      <c r="U4567" s="40"/>
      <c r="V4567" s="40"/>
      <c r="W4567" s="40"/>
    </row>
    <row r="4568">
      <c r="F4568" s="30"/>
      <c r="G4568" s="30"/>
      <c r="H4568" s="30"/>
      <c r="I4568" s="30"/>
      <c r="J4568" s="30"/>
      <c r="K4568" s="30"/>
      <c r="L4568" s="30"/>
      <c r="M4568" s="32"/>
      <c r="N4568" s="33"/>
      <c r="O4568" s="33"/>
      <c r="R4568" s="40"/>
      <c r="S4568" s="40"/>
      <c r="T4568" s="40"/>
      <c r="U4568" s="40"/>
      <c r="V4568" s="40"/>
      <c r="W4568" s="40"/>
    </row>
    <row r="4569">
      <c r="F4569" s="30"/>
      <c r="G4569" s="30"/>
      <c r="H4569" s="30"/>
      <c r="I4569" s="30"/>
      <c r="J4569" s="30"/>
      <c r="K4569" s="30"/>
      <c r="L4569" s="30"/>
      <c r="M4569" s="32"/>
      <c r="N4569" s="33"/>
      <c r="O4569" s="33"/>
      <c r="R4569" s="40"/>
      <c r="S4569" s="40"/>
      <c r="T4569" s="40"/>
      <c r="U4569" s="40"/>
      <c r="V4569" s="40"/>
      <c r="W4569" s="40"/>
    </row>
    <row r="4570">
      <c r="F4570" s="30"/>
      <c r="G4570" s="30"/>
      <c r="H4570" s="30"/>
      <c r="I4570" s="30"/>
      <c r="J4570" s="30"/>
      <c r="K4570" s="30"/>
      <c r="L4570" s="30"/>
      <c r="M4570" s="32"/>
      <c r="N4570" s="33"/>
      <c r="O4570" s="33"/>
      <c r="R4570" s="40"/>
      <c r="S4570" s="40"/>
      <c r="T4570" s="40"/>
      <c r="U4570" s="40"/>
      <c r="V4570" s="40"/>
      <c r="W4570" s="40"/>
    </row>
    <row r="4571">
      <c r="F4571" s="30"/>
      <c r="G4571" s="30"/>
      <c r="H4571" s="30"/>
      <c r="I4571" s="30"/>
      <c r="J4571" s="30"/>
      <c r="K4571" s="30"/>
      <c r="L4571" s="30"/>
      <c r="M4571" s="32"/>
      <c r="N4571" s="33"/>
      <c r="O4571" s="58"/>
      <c r="R4571" s="40"/>
      <c r="S4571" s="40"/>
      <c r="T4571" s="40"/>
      <c r="U4571" s="40"/>
      <c r="V4571" s="40"/>
      <c r="W4571" s="40"/>
    </row>
    <row r="4572">
      <c r="F4572" s="30"/>
      <c r="G4572" s="30"/>
      <c r="H4572" s="30"/>
      <c r="I4572" s="30"/>
      <c r="J4572" s="30"/>
      <c r="K4572" s="30"/>
      <c r="L4572" s="30"/>
      <c r="M4572" s="32"/>
      <c r="N4572" s="33"/>
      <c r="O4572" s="64"/>
      <c r="R4572" s="40"/>
      <c r="S4572" s="40"/>
      <c r="T4572" s="40"/>
      <c r="U4572" s="40"/>
      <c r="V4572" s="40"/>
      <c r="W4572" s="40"/>
    </row>
    <row r="4573">
      <c r="F4573" s="30"/>
      <c r="G4573" s="30"/>
      <c r="H4573" s="30"/>
      <c r="I4573" s="30"/>
      <c r="J4573" s="30"/>
      <c r="K4573" s="30"/>
      <c r="L4573" s="30"/>
      <c r="M4573" s="32"/>
      <c r="N4573" s="33"/>
      <c r="O4573" s="58"/>
      <c r="R4573" s="40"/>
      <c r="S4573" s="40"/>
      <c r="T4573" s="40"/>
      <c r="U4573" s="40"/>
      <c r="V4573" s="40"/>
      <c r="W4573" s="40"/>
    </row>
    <row r="4574">
      <c r="F4574" s="30"/>
      <c r="G4574" s="30"/>
      <c r="H4574" s="30"/>
      <c r="I4574" s="30"/>
      <c r="J4574" s="30"/>
      <c r="K4574" s="30"/>
      <c r="L4574" s="30"/>
      <c r="M4574" s="32"/>
      <c r="N4574" s="33"/>
      <c r="O4574" s="33"/>
      <c r="R4574" s="40"/>
      <c r="S4574" s="40"/>
      <c r="T4574" s="40"/>
      <c r="U4574" s="40"/>
      <c r="V4574" s="40"/>
      <c r="W4574" s="40"/>
    </row>
    <row r="4575">
      <c r="F4575" s="30"/>
      <c r="G4575" s="30"/>
      <c r="H4575" s="30"/>
      <c r="I4575" s="30"/>
      <c r="J4575" s="30"/>
      <c r="K4575" s="30"/>
      <c r="L4575" s="30"/>
      <c r="M4575" s="32"/>
      <c r="N4575" s="33"/>
      <c r="O4575" s="33"/>
      <c r="R4575" s="40"/>
      <c r="S4575" s="40"/>
      <c r="T4575" s="40"/>
      <c r="U4575" s="40"/>
      <c r="V4575" s="40"/>
      <c r="W4575" s="40"/>
    </row>
    <row r="4576">
      <c r="F4576" s="30"/>
      <c r="G4576" s="30"/>
      <c r="H4576" s="30"/>
      <c r="I4576" s="30"/>
      <c r="J4576" s="30"/>
      <c r="K4576" s="30"/>
      <c r="L4576" s="30"/>
      <c r="M4576" s="32"/>
      <c r="N4576" s="33"/>
      <c r="O4576" s="33"/>
      <c r="R4576" s="40"/>
      <c r="S4576" s="40"/>
      <c r="T4576" s="40"/>
      <c r="U4576" s="40"/>
      <c r="V4576" s="40"/>
      <c r="W4576" s="40"/>
    </row>
    <row r="4577">
      <c r="F4577" s="30"/>
      <c r="G4577" s="30"/>
      <c r="H4577" s="30"/>
      <c r="I4577" s="30"/>
      <c r="J4577" s="30"/>
      <c r="K4577" s="30"/>
      <c r="L4577" s="30"/>
      <c r="M4577" s="32"/>
      <c r="N4577" s="33"/>
      <c r="O4577" s="33"/>
      <c r="R4577" s="40"/>
      <c r="S4577" s="40"/>
      <c r="T4577" s="40"/>
      <c r="U4577" s="40"/>
      <c r="V4577" s="40"/>
      <c r="W4577" s="40"/>
    </row>
    <row r="4578">
      <c r="F4578" s="30"/>
      <c r="G4578" s="30"/>
      <c r="H4578" s="30"/>
      <c r="I4578" s="30"/>
      <c r="J4578" s="30"/>
      <c r="K4578" s="30"/>
      <c r="L4578" s="30"/>
      <c r="M4578" s="32"/>
      <c r="N4578" s="33"/>
      <c r="O4578" s="33"/>
      <c r="R4578" s="40"/>
      <c r="S4578" s="40"/>
      <c r="T4578" s="40"/>
      <c r="U4578" s="40"/>
      <c r="V4578" s="40"/>
      <c r="W4578" s="40"/>
    </row>
    <row r="4579">
      <c r="F4579" s="30"/>
      <c r="G4579" s="30"/>
      <c r="H4579" s="30"/>
      <c r="I4579" s="30"/>
      <c r="J4579" s="30"/>
      <c r="K4579" s="30"/>
      <c r="L4579" s="30"/>
      <c r="M4579" s="32"/>
      <c r="N4579" s="33"/>
      <c r="O4579" s="33"/>
      <c r="R4579" s="40"/>
      <c r="S4579" s="40"/>
      <c r="T4579" s="40"/>
      <c r="U4579" s="40"/>
      <c r="V4579" s="40"/>
      <c r="W4579" s="40"/>
    </row>
    <row r="4580">
      <c r="F4580" s="30"/>
      <c r="G4580" s="30"/>
      <c r="H4580" s="30"/>
      <c r="I4580" s="30"/>
      <c r="J4580" s="30"/>
      <c r="K4580" s="30"/>
      <c r="L4580" s="30"/>
      <c r="M4580" s="32"/>
      <c r="N4580" s="33"/>
      <c r="O4580" s="33"/>
      <c r="R4580" s="40"/>
      <c r="S4580" s="40"/>
      <c r="T4580" s="40"/>
      <c r="U4580" s="40"/>
      <c r="V4580" s="40"/>
      <c r="W4580" s="40"/>
    </row>
    <row r="4581">
      <c r="F4581" s="30"/>
      <c r="G4581" s="30"/>
      <c r="H4581" s="30"/>
      <c r="I4581" s="30"/>
      <c r="J4581" s="30"/>
      <c r="K4581" s="30"/>
      <c r="L4581" s="30"/>
      <c r="M4581" s="32"/>
      <c r="N4581" s="33"/>
      <c r="O4581" s="33"/>
      <c r="R4581" s="40"/>
      <c r="S4581" s="40"/>
      <c r="T4581" s="40"/>
      <c r="U4581" s="40"/>
      <c r="V4581" s="40"/>
      <c r="W4581" s="40"/>
    </row>
    <row r="4582">
      <c r="F4582" s="30"/>
      <c r="G4582" s="30"/>
      <c r="H4582" s="30"/>
      <c r="I4582" s="30"/>
      <c r="J4582" s="30"/>
      <c r="K4582" s="30"/>
      <c r="L4582" s="30"/>
      <c r="M4582" s="32"/>
      <c r="N4582" s="33"/>
      <c r="O4582" s="33"/>
      <c r="R4582" s="40"/>
      <c r="S4582" s="40"/>
      <c r="T4582" s="40"/>
      <c r="U4582" s="40"/>
      <c r="V4582" s="40"/>
      <c r="W4582" s="40"/>
    </row>
    <row r="4583">
      <c r="F4583" s="30"/>
      <c r="G4583" s="30"/>
      <c r="H4583" s="30"/>
      <c r="I4583" s="30"/>
      <c r="J4583" s="30"/>
      <c r="K4583" s="30"/>
      <c r="L4583" s="30"/>
      <c r="M4583" s="32"/>
      <c r="N4583" s="33"/>
      <c r="O4583" s="33"/>
      <c r="R4583" s="40"/>
      <c r="S4583" s="40"/>
      <c r="T4583" s="40"/>
      <c r="U4583" s="40"/>
      <c r="V4583" s="40"/>
      <c r="W4583" s="40"/>
    </row>
    <row r="4584">
      <c r="F4584" s="30"/>
      <c r="G4584" s="30"/>
      <c r="H4584" s="30"/>
      <c r="I4584" s="30"/>
      <c r="J4584" s="30"/>
      <c r="K4584" s="30"/>
      <c r="L4584" s="30"/>
      <c r="M4584" s="32"/>
      <c r="N4584" s="33"/>
      <c r="O4584" s="33"/>
      <c r="R4584" s="40"/>
      <c r="S4584" s="40"/>
      <c r="T4584" s="40"/>
      <c r="U4584" s="40"/>
      <c r="V4584" s="40"/>
      <c r="W4584" s="40"/>
    </row>
    <row r="4585">
      <c r="F4585" s="30"/>
      <c r="G4585" s="30"/>
      <c r="H4585" s="30"/>
      <c r="I4585" s="30"/>
      <c r="J4585" s="30"/>
      <c r="K4585" s="30"/>
      <c r="L4585" s="30"/>
      <c r="M4585" s="32"/>
      <c r="N4585" s="33"/>
      <c r="O4585" s="33"/>
      <c r="R4585" s="40"/>
      <c r="S4585" s="40"/>
      <c r="T4585" s="40"/>
      <c r="U4585" s="40"/>
      <c r="V4585" s="40"/>
      <c r="W4585" s="40"/>
    </row>
    <row r="4586">
      <c r="F4586" s="30"/>
      <c r="G4586" s="30"/>
      <c r="H4586" s="30"/>
      <c r="I4586" s="30"/>
      <c r="J4586" s="30"/>
      <c r="K4586" s="30"/>
      <c r="L4586" s="30"/>
      <c r="M4586" s="32"/>
      <c r="N4586" s="33"/>
      <c r="O4586" s="33"/>
      <c r="R4586" s="40"/>
      <c r="S4586" s="40"/>
      <c r="T4586" s="40"/>
      <c r="U4586" s="40"/>
      <c r="V4586" s="40"/>
      <c r="W4586" s="40"/>
    </row>
    <row r="4587">
      <c r="F4587" s="30"/>
      <c r="G4587" s="30"/>
      <c r="H4587" s="30"/>
      <c r="I4587" s="30"/>
      <c r="J4587" s="30"/>
      <c r="K4587" s="30"/>
      <c r="L4587" s="30"/>
      <c r="M4587" s="32"/>
      <c r="N4587" s="33"/>
      <c r="O4587" s="64"/>
      <c r="R4587" s="40"/>
      <c r="S4587" s="40"/>
      <c r="T4587" s="40"/>
      <c r="U4587" s="40"/>
      <c r="V4587" s="40"/>
      <c r="W4587" s="40"/>
    </row>
    <row r="4588">
      <c r="F4588" s="30"/>
      <c r="G4588" s="30"/>
      <c r="H4588" s="30"/>
      <c r="I4588" s="30"/>
      <c r="J4588" s="30"/>
      <c r="K4588" s="30"/>
      <c r="L4588" s="30"/>
      <c r="M4588" s="32"/>
      <c r="N4588" s="33"/>
      <c r="O4588" s="33"/>
      <c r="R4588" s="40"/>
      <c r="S4588" s="40"/>
      <c r="T4588" s="40"/>
      <c r="U4588" s="40"/>
      <c r="V4588" s="40"/>
      <c r="W4588" s="40"/>
    </row>
    <row r="4589">
      <c r="F4589" s="30"/>
      <c r="G4589" s="30"/>
      <c r="H4589" s="30"/>
      <c r="I4589" s="30"/>
      <c r="J4589" s="30"/>
      <c r="K4589" s="30"/>
      <c r="L4589" s="30"/>
      <c r="M4589" s="32"/>
      <c r="N4589" s="33"/>
      <c r="O4589" s="33"/>
      <c r="R4589" s="40"/>
      <c r="S4589" s="40"/>
      <c r="T4589" s="40"/>
      <c r="U4589" s="40"/>
      <c r="V4589" s="40"/>
      <c r="W4589" s="40"/>
    </row>
    <row r="4590">
      <c r="F4590" s="30"/>
      <c r="G4590" s="30"/>
      <c r="H4590" s="30"/>
      <c r="I4590" s="30"/>
      <c r="J4590" s="30"/>
      <c r="K4590" s="30"/>
      <c r="L4590" s="30"/>
      <c r="M4590" s="32"/>
      <c r="N4590" s="33"/>
      <c r="O4590" s="33"/>
      <c r="R4590" s="40"/>
      <c r="S4590" s="40"/>
      <c r="T4590" s="40"/>
      <c r="U4590" s="40"/>
      <c r="V4590" s="40"/>
      <c r="W4590" s="40"/>
    </row>
    <row r="4591">
      <c r="F4591" s="30"/>
      <c r="G4591" s="30"/>
      <c r="H4591" s="30"/>
      <c r="I4591" s="30"/>
      <c r="J4591" s="30"/>
      <c r="K4591" s="30"/>
      <c r="L4591" s="30"/>
      <c r="M4591" s="32"/>
      <c r="N4591" s="33"/>
      <c r="O4591" s="33"/>
      <c r="R4591" s="40"/>
      <c r="S4591" s="40"/>
      <c r="T4591" s="40"/>
      <c r="U4591" s="40"/>
      <c r="V4591" s="40"/>
      <c r="W4591" s="40"/>
    </row>
    <row r="4592">
      <c r="F4592" s="30"/>
      <c r="G4592" s="30"/>
      <c r="H4592" s="30"/>
      <c r="I4592" s="30"/>
      <c r="J4592" s="30"/>
      <c r="K4592" s="30"/>
      <c r="L4592" s="30"/>
      <c r="M4592" s="32"/>
      <c r="N4592" s="33"/>
      <c r="O4592" s="33"/>
      <c r="R4592" s="40"/>
      <c r="S4592" s="40"/>
      <c r="T4592" s="40"/>
      <c r="U4592" s="40"/>
      <c r="V4592" s="40"/>
      <c r="W4592" s="40"/>
    </row>
    <row r="4593">
      <c r="F4593" s="30"/>
      <c r="G4593" s="30"/>
      <c r="H4593" s="30"/>
      <c r="I4593" s="30"/>
      <c r="J4593" s="30"/>
      <c r="K4593" s="30"/>
      <c r="L4593" s="30"/>
      <c r="M4593" s="32"/>
      <c r="N4593" s="33"/>
      <c r="O4593" s="33"/>
      <c r="R4593" s="40"/>
      <c r="S4593" s="40"/>
      <c r="T4593" s="40"/>
      <c r="U4593" s="40"/>
      <c r="V4593" s="40"/>
      <c r="W4593" s="40"/>
    </row>
    <row r="4594">
      <c r="F4594" s="30"/>
      <c r="G4594" s="30"/>
      <c r="H4594" s="30"/>
      <c r="I4594" s="30"/>
      <c r="J4594" s="30"/>
      <c r="K4594" s="30"/>
      <c r="L4594" s="30"/>
      <c r="M4594" s="32"/>
      <c r="N4594" s="33"/>
      <c r="O4594" s="33"/>
      <c r="R4594" s="40"/>
      <c r="S4594" s="40"/>
      <c r="T4594" s="40"/>
      <c r="U4594" s="40"/>
      <c r="V4594" s="40"/>
      <c r="W4594" s="40"/>
    </row>
    <row r="4595">
      <c r="F4595" s="30"/>
      <c r="G4595" s="30"/>
      <c r="H4595" s="30"/>
      <c r="I4595" s="30"/>
      <c r="J4595" s="30"/>
      <c r="K4595" s="30"/>
      <c r="L4595" s="30"/>
      <c r="M4595" s="32"/>
      <c r="N4595" s="33"/>
      <c r="O4595" s="33"/>
      <c r="R4595" s="40"/>
      <c r="S4595" s="40"/>
      <c r="T4595" s="40"/>
      <c r="U4595" s="40"/>
      <c r="V4595" s="40"/>
      <c r="W4595" s="40"/>
    </row>
    <row r="4596">
      <c r="F4596" s="30"/>
      <c r="G4596" s="30"/>
      <c r="H4596" s="30"/>
      <c r="I4596" s="30"/>
      <c r="J4596" s="30"/>
      <c r="K4596" s="30"/>
      <c r="L4596" s="30"/>
      <c r="M4596" s="32"/>
      <c r="N4596" s="33"/>
      <c r="O4596" s="33"/>
      <c r="R4596" s="40"/>
      <c r="S4596" s="40"/>
      <c r="T4596" s="40"/>
      <c r="U4596" s="40"/>
      <c r="V4596" s="40"/>
      <c r="W4596" s="40"/>
    </row>
    <row r="4597">
      <c r="F4597" s="30"/>
      <c r="G4597" s="30"/>
      <c r="H4597" s="30"/>
      <c r="I4597" s="30"/>
      <c r="J4597" s="30"/>
      <c r="K4597" s="30"/>
      <c r="L4597" s="30"/>
      <c r="M4597" s="32"/>
      <c r="N4597" s="33"/>
      <c r="O4597" s="33"/>
      <c r="R4597" s="40"/>
      <c r="S4597" s="40"/>
      <c r="T4597" s="40"/>
      <c r="U4597" s="40"/>
      <c r="V4597" s="40"/>
      <c r="W4597" s="40"/>
    </row>
    <row r="4598">
      <c r="F4598" s="30"/>
      <c r="G4598" s="30"/>
      <c r="H4598" s="30"/>
      <c r="I4598" s="30"/>
      <c r="J4598" s="30"/>
      <c r="K4598" s="30"/>
      <c r="L4598" s="30"/>
      <c r="M4598" s="32"/>
      <c r="N4598" s="33"/>
      <c r="O4598" s="33"/>
      <c r="R4598" s="40"/>
      <c r="S4598" s="40"/>
      <c r="T4598" s="40"/>
      <c r="U4598" s="40"/>
      <c r="V4598" s="40"/>
      <c r="W4598" s="40"/>
    </row>
    <row r="4599">
      <c r="F4599" s="30"/>
      <c r="G4599" s="30"/>
      <c r="H4599" s="30"/>
      <c r="I4599" s="30"/>
      <c r="J4599" s="30"/>
      <c r="K4599" s="30"/>
      <c r="L4599" s="30"/>
      <c r="M4599" s="32"/>
      <c r="N4599" s="33"/>
      <c r="O4599" s="33"/>
      <c r="R4599" s="40"/>
      <c r="S4599" s="40"/>
      <c r="T4599" s="40"/>
      <c r="U4599" s="40"/>
      <c r="V4599" s="40"/>
      <c r="W4599" s="40"/>
    </row>
    <row r="4600">
      <c r="F4600" s="30"/>
      <c r="G4600" s="30"/>
      <c r="H4600" s="30"/>
      <c r="I4600" s="30"/>
      <c r="J4600" s="30"/>
      <c r="K4600" s="30"/>
      <c r="L4600" s="30"/>
      <c r="M4600" s="32"/>
      <c r="N4600" s="33"/>
      <c r="O4600" s="64"/>
      <c r="R4600" s="40"/>
      <c r="S4600" s="40"/>
      <c r="T4600" s="40"/>
      <c r="U4600" s="40"/>
      <c r="V4600" s="40"/>
      <c r="W4600" s="40"/>
    </row>
    <row r="4601">
      <c r="F4601" s="30"/>
      <c r="G4601" s="30"/>
      <c r="H4601" s="30"/>
      <c r="I4601" s="30"/>
      <c r="J4601" s="30"/>
      <c r="K4601" s="30"/>
      <c r="L4601" s="30"/>
      <c r="M4601" s="32"/>
      <c r="N4601" s="33"/>
      <c r="O4601" s="33"/>
      <c r="R4601" s="40"/>
      <c r="S4601" s="40"/>
      <c r="T4601" s="40"/>
      <c r="U4601" s="40"/>
      <c r="V4601" s="40"/>
      <c r="W4601" s="40"/>
    </row>
    <row r="4602">
      <c r="F4602" s="30"/>
      <c r="G4602" s="30"/>
      <c r="H4602" s="30"/>
      <c r="I4602" s="30"/>
      <c r="J4602" s="30"/>
      <c r="K4602" s="30"/>
      <c r="L4602" s="30"/>
      <c r="M4602" s="32"/>
      <c r="N4602" s="33"/>
      <c r="O4602" s="33"/>
      <c r="R4602" s="40"/>
      <c r="S4602" s="40"/>
      <c r="T4602" s="40"/>
      <c r="U4602" s="40"/>
      <c r="V4602" s="40"/>
      <c r="W4602" s="40"/>
    </row>
    <row r="4603">
      <c r="F4603" s="30"/>
      <c r="G4603" s="30"/>
      <c r="H4603" s="30"/>
      <c r="I4603" s="30"/>
      <c r="J4603" s="30"/>
      <c r="K4603" s="30"/>
      <c r="L4603" s="30"/>
      <c r="M4603" s="32"/>
      <c r="N4603" s="33"/>
      <c r="O4603" s="33"/>
      <c r="R4603" s="40"/>
      <c r="S4603" s="40"/>
      <c r="T4603" s="40"/>
      <c r="U4603" s="40"/>
      <c r="V4603" s="40"/>
      <c r="W4603" s="40"/>
    </row>
    <row r="4604">
      <c r="F4604" s="30"/>
      <c r="G4604" s="30"/>
      <c r="H4604" s="30"/>
      <c r="I4604" s="30"/>
      <c r="J4604" s="30"/>
      <c r="K4604" s="30"/>
      <c r="L4604" s="30"/>
      <c r="M4604" s="32"/>
      <c r="N4604" s="33"/>
      <c r="O4604" s="33"/>
      <c r="R4604" s="40"/>
      <c r="S4604" s="40"/>
      <c r="T4604" s="40"/>
      <c r="U4604" s="40"/>
      <c r="V4604" s="40"/>
      <c r="W4604" s="40"/>
    </row>
    <row r="4605">
      <c r="F4605" s="30"/>
      <c r="G4605" s="30"/>
      <c r="H4605" s="30"/>
      <c r="I4605" s="30"/>
      <c r="J4605" s="30"/>
      <c r="K4605" s="30"/>
      <c r="L4605" s="30"/>
      <c r="M4605" s="32"/>
      <c r="N4605" s="33"/>
      <c r="O4605" s="33"/>
      <c r="R4605" s="40"/>
      <c r="S4605" s="40"/>
      <c r="T4605" s="40"/>
      <c r="U4605" s="40"/>
      <c r="V4605" s="40"/>
      <c r="W4605" s="40"/>
    </row>
    <row r="4606">
      <c r="F4606" s="30"/>
      <c r="G4606" s="30"/>
      <c r="H4606" s="30"/>
      <c r="I4606" s="30"/>
      <c r="J4606" s="30"/>
      <c r="K4606" s="30"/>
      <c r="L4606" s="30"/>
      <c r="M4606" s="32"/>
      <c r="N4606" s="33"/>
      <c r="O4606" s="33"/>
      <c r="R4606" s="40"/>
      <c r="S4606" s="40"/>
      <c r="T4606" s="40"/>
      <c r="U4606" s="40"/>
      <c r="V4606" s="40"/>
      <c r="W4606" s="40"/>
    </row>
    <row r="4607">
      <c r="F4607" s="30"/>
      <c r="G4607" s="30"/>
      <c r="H4607" s="30"/>
      <c r="I4607" s="30"/>
      <c r="J4607" s="30"/>
      <c r="K4607" s="30"/>
      <c r="L4607" s="30"/>
      <c r="M4607" s="32"/>
      <c r="N4607" s="33"/>
      <c r="O4607" s="33"/>
      <c r="R4607" s="40"/>
      <c r="S4607" s="40"/>
      <c r="T4607" s="40"/>
      <c r="U4607" s="40"/>
      <c r="V4607" s="40"/>
      <c r="W4607" s="40"/>
    </row>
    <row r="4608">
      <c r="F4608" s="30"/>
      <c r="G4608" s="30"/>
      <c r="H4608" s="30"/>
      <c r="I4608" s="30"/>
      <c r="J4608" s="30"/>
      <c r="K4608" s="30"/>
      <c r="L4608" s="30"/>
      <c r="M4608" s="32"/>
      <c r="N4608" s="33"/>
      <c r="O4608" s="64"/>
      <c r="R4608" s="40"/>
      <c r="S4608" s="40"/>
      <c r="T4608" s="40"/>
      <c r="U4608" s="40"/>
      <c r="V4608" s="40"/>
      <c r="W4608" s="40"/>
    </row>
    <row r="4609">
      <c r="F4609" s="30"/>
      <c r="G4609" s="30"/>
      <c r="H4609" s="30"/>
      <c r="I4609" s="30"/>
      <c r="J4609" s="30"/>
      <c r="K4609" s="30"/>
      <c r="L4609" s="30"/>
      <c r="M4609" s="32"/>
      <c r="N4609" s="33"/>
      <c r="O4609" s="33"/>
      <c r="R4609" s="40"/>
      <c r="S4609" s="40"/>
      <c r="T4609" s="40"/>
      <c r="U4609" s="40"/>
      <c r="V4609" s="40"/>
      <c r="W4609" s="40"/>
    </row>
    <row r="4610">
      <c r="F4610" s="30"/>
      <c r="G4610" s="30"/>
      <c r="H4610" s="30"/>
      <c r="I4610" s="30"/>
      <c r="J4610" s="30"/>
      <c r="K4610" s="30"/>
      <c r="L4610" s="30"/>
      <c r="M4610" s="32"/>
      <c r="N4610" s="33"/>
      <c r="O4610" s="33"/>
      <c r="R4610" s="40"/>
      <c r="S4610" s="40"/>
      <c r="T4610" s="40"/>
      <c r="U4610" s="40"/>
      <c r="V4610" s="40"/>
      <c r="W4610" s="40"/>
    </row>
    <row r="4611">
      <c r="F4611" s="30"/>
      <c r="G4611" s="30"/>
      <c r="H4611" s="30"/>
      <c r="I4611" s="30"/>
      <c r="J4611" s="30"/>
      <c r="K4611" s="30"/>
      <c r="L4611" s="30"/>
      <c r="M4611" s="32"/>
      <c r="N4611" s="33"/>
      <c r="O4611" s="33"/>
      <c r="R4611" s="40"/>
      <c r="S4611" s="40"/>
      <c r="T4611" s="40"/>
      <c r="U4611" s="40"/>
      <c r="V4611" s="40"/>
      <c r="W4611" s="40"/>
    </row>
    <row r="4612">
      <c r="F4612" s="30"/>
      <c r="G4612" s="30"/>
      <c r="H4612" s="30"/>
      <c r="I4612" s="30"/>
      <c r="J4612" s="30"/>
      <c r="K4612" s="30"/>
      <c r="L4612" s="30"/>
      <c r="M4612" s="32"/>
      <c r="N4612" s="33"/>
      <c r="O4612" s="33"/>
      <c r="R4612" s="40"/>
      <c r="S4612" s="40"/>
      <c r="T4612" s="40"/>
      <c r="U4612" s="40"/>
      <c r="V4612" s="40"/>
      <c r="W4612" s="40"/>
    </row>
    <row r="4613">
      <c r="F4613" s="30"/>
      <c r="G4613" s="30"/>
      <c r="H4613" s="30"/>
      <c r="I4613" s="30"/>
      <c r="J4613" s="30"/>
      <c r="K4613" s="30"/>
      <c r="L4613" s="30"/>
      <c r="M4613" s="32"/>
      <c r="N4613" s="33"/>
      <c r="O4613" s="33"/>
      <c r="R4613" s="40"/>
      <c r="S4613" s="40"/>
      <c r="T4613" s="40"/>
      <c r="U4613" s="40"/>
      <c r="V4613" s="40"/>
      <c r="W4613" s="40"/>
    </row>
    <row r="4614">
      <c r="F4614" s="30"/>
      <c r="G4614" s="30"/>
      <c r="H4614" s="30"/>
      <c r="I4614" s="30"/>
      <c r="J4614" s="30"/>
      <c r="K4614" s="30"/>
      <c r="L4614" s="30"/>
      <c r="M4614" s="32"/>
      <c r="N4614" s="33"/>
      <c r="O4614" s="33"/>
      <c r="R4614" s="40"/>
      <c r="S4614" s="40"/>
      <c r="T4614" s="40"/>
      <c r="U4614" s="40"/>
      <c r="V4614" s="40"/>
      <c r="W4614" s="40"/>
    </row>
    <row r="4615">
      <c r="F4615" s="30"/>
      <c r="G4615" s="30"/>
      <c r="H4615" s="30"/>
      <c r="I4615" s="30"/>
      <c r="J4615" s="30"/>
      <c r="K4615" s="30"/>
      <c r="L4615" s="30"/>
      <c r="M4615" s="32"/>
      <c r="N4615" s="33"/>
      <c r="O4615" s="33"/>
      <c r="R4615" s="40"/>
      <c r="S4615" s="40"/>
      <c r="T4615" s="40"/>
      <c r="U4615" s="40"/>
      <c r="V4615" s="40"/>
      <c r="W4615" s="40"/>
    </row>
    <row r="4616">
      <c r="F4616" s="30"/>
      <c r="G4616" s="30"/>
      <c r="H4616" s="30"/>
      <c r="I4616" s="30"/>
      <c r="J4616" s="30"/>
      <c r="K4616" s="30"/>
      <c r="L4616" s="30"/>
      <c r="M4616" s="32"/>
      <c r="N4616" s="33"/>
      <c r="O4616" s="33"/>
      <c r="R4616" s="40"/>
      <c r="S4616" s="40"/>
      <c r="T4616" s="40"/>
      <c r="U4616" s="40"/>
      <c r="V4616" s="40"/>
      <c r="W4616" s="40"/>
    </row>
    <row r="4617">
      <c r="F4617" s="30"/>
      <c r="G4617" s="30"/>
      <c r="H4617" s="30"/>
      <c r="I4617" s="30"/>
      <c r="J4617" s="30"/>
      <c r="K4617" s="30"/>
      <c r="L4617" s="30"/>
      <c r="M4617" s="32"/>
      <c r="N4617" s="33"/>
      <c r="O4617" s="33"/>
      <c r="R4617" s="40"/>
      <c r="S4617" s="40"/>
      <c r="T4617" s="40"/>
      <c r="U4617" s="40"/>
      <c r="V4617" s="40"/>
      <c r="W4617" s="40"/>
    </row>
    <row r="4618">
      <c r="F4618" s="30"/>
      <c r="G4618" s="30"/>
      <c r="H4618" s="30"/>
      <c r="I4618" s="30"/>
      <c r="J4618" s="30"/>
      <c r="K4618" s="30"/>
      <c r="L4618" s="30"/>
      <c r="M4618" s="32"/>
      <c r="N4618" s="33"/>
      <c r="O4618" s="33"/>
      <c r="R4618" s="40"/>
      <c r="S4618" s="40"/>
      <c r="T4618" s="40"/>
      <c r="U4618" s="40"/>
      <c r="V4618" s="40"/>
      <c r="W4618" s="40"/>
    </row>
    <row r="4619">
      <c r="F4619" s="30"/>
      <c r="G4619" s="30"/>
      <c r="H4619" s="30"/>
      <c r="I4619" s="30"/>
      <c r="J4619" s="30"/>
      <c r="K4619" s="30"/>
      <c r="L4619" s="30"/>
      <c r="M4619" s="32"/>
      <c r="N4619" s="33"/>
      <c r="O4619" s="33"/>
      <c r="R4619" s="40"/>
      <c r="S4619" s="40"/>
      <c r="T4619" s="40"/>
      <c r="U4619" s="40"/>
      <c r="V4619" s="40"/>
      <c r="W4619" s="40"/>
    </row>
    <row r="4620">
      <c r="F4620" s="30"/>
      <c r="G4620" s="30"/>
      <c r="H4620" s="30"/>
      <c r="I4620" s="30"/>
      <c r="J4620" s="30"/>
      <c r="K4620" s="30"/>
      <c r="L4620" s="30"/>
      <c r="M4620" s="32"/>
      <c r="N4620" s="33"/>
      <c r="O4620" s="33"/>
      <c r="R4620" s="40"/>
      <c r="S4620" s="40"/>
      <c r="T4620" s="40"/>
      <c r="U4620" s="40"/>
      <c r="V4620" s="40"/>
      <c r="W4620" s="40"/>
    </row>
    <row r="4621">
      <c r="F4621" s="30"/>
      <c r="G4621" s="30"/>
      <c r="H4621" s="30"/>
      <c r="I4621" s="30"/>
      <c r="J4621" s="30"/>
      <c r="K4621" s="30"/>
      <c r="L4621" s="30"/>
      <c r="M4621" s="32"/>
      <c r="N4621" s="33"/>
      <c r="O4621" s="33"/>
      <c r="R4621" s="40"/>
      <c r="S4621" s="40"/>
      <c r="T4621" s="40"/>
      <c r="U4621" s="40"/>
      <c r="V4621" s="40"/>
      <c r="W4621" s="40"/>
    </row>
    <row r="4622">
      <c r="F4622" s="30"/>
      <c r="G4622" s="30"/>
      <c r="H4622" s="30"/>
      <c r="I4622" s="30"/>
      <c r="J4622" s="30"/>
      <c r="K4622" s="30"/>
      <c r="L4622" s="30"/>
      <c r="M4622" s="32"/>
      <c r="N4622" s="33"/>
      <c r="O4622" s="33"/>
      <c r="R4622" s="40"/>
      <c r="S4622" s="40"/>
      <c r="T4622" s="40"/>
      <c r="U4622" s="40"/>
      <c r="V4622" s="40"/>
      <c r="W4622" s="40"/>
    </row>
    <row r="4623">
      <c r="F4623" s="30"/>
      <c r="G4623" s="30"/>
      <c r="H4623" s="30"/>
      <c r="I4623" s="30"/>
      <c r="J4623" s="30"/>
      <c r="K4623" s="30"/>
      <c r="L4623" s="30"/>
      <c r="M4623" s="32"/>
      <c r="N4623" s="33"/>
      <c r="O4623" s="33"/>
      <c r="R4623" s="40"/>
      <c r="S4623" s="40"/>
      <c r="T4623" s="40"/>
      <c r="U4623" s="40"/>
      <c r="V4623" s="40"/>
      <c r="W4623" s="40"/>
    </row>
    <row r="4624">
      <c r="F4624" s="30"/>
      <c r="G4624" s="30"/>
      <c r="H4624" s="30"/>
      <c r="I4624" s="30"/>
      <c r="J4624" s="30"/>
      <c r="K4624" s="30"/>
      <c r="L4624" s="30"/>
      <c r="M4624" s="32"/>
      <c r="N4624" s="33"/>
      <c r="O4624" s="33"/>
      <c r="R4624" s="40"/>
      <c r="S4624" s="40"/>
      <c r="T4624" s="40"/>
      <c r="U4624" s="40"/>
      <c r="V4624" s="40"/>
      <c r="W4624" s="40"/>
    </row>
    <row r="4625">
      <c r="F4625" s="30"/>
      <c r="G4625" s="30"/>
      <c r="H4625" s="30"/>
      <c r="I4625" s="30"/>
      <c r="J4625" s="30"/>
      <c r="K4625" s="30"/>
      <c r="L4625" s="30"/>
      <c r="M4625" s="32"/>
      <c r="N4625" s="33"/>
      <c r="O4625" s="33"/>
      <c r="R4625" s="40"/>
      <c r="S4625" s="40"/>
      <c r="T4625" s="40"/>
      <c r="U4625" s="40"/>
      <c r="V4625" s="40"/>
      <c r="W4625" s="40"/>
    </row>
    <row r="4626">
      <c r="F4626" s="30"/>
      <c r="G4626" s="30"/>
      <c r="H4626" s="30"/>
      <c r="I4626" s="30"/>
      <c r="J4626" s="30"/>
      <c r="K4626" s="30"/>
      <c r="L4626" s="30"/>
      <c r="M4626" s="32"/>
      <c r="N4626" s="33"/>
      <c r="O4626" s="58"/>
      <c r="R4626" s="40"/>
      <c r="S4626" s="40"/>
      <c r="T4626" s="40"/>
      <c r="U4626" s="40"/>
      <c r="V4626" s="40"/>
      <c r="W4626" s="40"/>
    </row>
    <row r="4627">
      <c r="F4627" s="30"/>
      <c r="G4627" s="30"/>
      <c r="H4627" s="30"/>
      <c r="I4627" s="30"/>
      <c r="J4627" s="30"/>
      <c r="K4627" s="30"/>
      <c r="L4627" s="30"/>
      <c r="M4627" s="32"/>
      <c r="N4627" s="33"/>
      <c r="O4627" s="33"/>
      <c r="R4627" s="40"/>
      <c r="S4627" s="40"/>
      <c r="T4627" s="40"/>
      <c r="U4627" s="40"/>
      <c r="V4627" s="40"/>
      <c r="W4627" s="40"/>
    </row>
    <row r="4628">
      <c r="F4628" s="30"/>
      <c r="G4628" s="30"/>
      <c r="H4628" s="30"/>
      <c r="I4628" s="30"/>
      <c r="J4628" s="30"/>
      <c r="K4628" s="30"/>
      <c r="L4628" s="30"/>
      <c r="M4628" s="32"/>
      <c r="N4628" s="33"/>
      <c r="O4628" s="33"/>
      <c r="R4628" s="40"/>
      <c r="S4628" s="40"/>
      <c r="T4628" s="40"/>
      <c r="U4628" s="40"/>
      <c r="V4628" s="40"/>
      <c r="W4628" s="40"/>
    </row>
    <row r="4629">
      <c r="F4629" s="30"/>
      <c r="G4629" s="30"/>
      <c r="H4629" s="30"/>
      <c r="I4629" s="30"/>
      <c r="J4629" s="30"/>
      <c r="K4629" s="30"/>
      <c r="L4629" s="30"/>
      <c r="M4629" s="32"/>
      <c r="N4629" s="33"/>
      <c r="O4629" s="33"/>
      <c r="R4629" s="40"/>
      <c r="S4629" s="40"/>
      <c r="T4629" s="40"/>
      <c r="U4629" s="40"/>
      <c r="V4629" s="40"/>
      <c r="W4629" s="40"/>
    </row>
    <row r="4630">
      <c r="F4630" s="30"/>
      <c r="G4630" s="30"/>
      <c r="H4630" s="30"/>
      <c r="I4630" s="30"/>
      <c r="J4630" s="30"/>
      <c r="K4630" s="30"/>
      <c r="L4630" s="30"/>
      <c r="M4630" s="32"/>
      <c r="N4630" s="33"/>
      <c r="O4630" s="33"/>
      <c r="R4630" s="40"/>
      <c r="S4630" s="40"/>
      <c r="T4630" s="40"/>
      <c r="U4630" s="40"/>
      <c r="V4630" s="40"/>
      <c r="W4630" s="40"/>
    </row>
    <row r="4631">
      <c r="F4631" s="30"/>
      <c r="G4631" s="30"/>
      <c r="H4631" s="30"/>
      <c r="I4631" s="30"/>
      <c r="J4631" s="30"/>
      <c r="K4631" s="30"/>
      <c r="L4631" s="30"/>
      <c r="M4631" s="32"/>
      <c r="N4631" s="33"/>
      <c r="O4631" s="33"/>
      <c r="R4631" s="40"/>
      <c r="S4631" s="40"/>
      <c r="T4631" s="40"/>
      <c r="U4631" s="40"/>
      <c r="V4631" s="40"/>
      <c r="W4631" s="40"/>
    </row>
    <row r="4632">
      <c r="F4632" s="30"/>
      <c r="G4632" s="30"/>
      <c r="H4632" s="30"/>
      <c r="I4632" s="30"/>
      <c r="J4632" s="30"/>
      <c r="K4632" s="30"/>
      <c r="L4632" s="30"/>
      <c r="M4632" s="32"/>
      <c r="N4632" s="33"/>
      <c r="O4632" s="33"/>
      <c r="R4632" s="40"/>
      <c r="S4632" s="40"/>
      <c r="T4632" s="40"/>
      <c r="U4632" s="40"/>
      <c r="V4632" s="40"/>
      <c r="W4632" s="40"/>
    </row>
    <row r="4633">
      <c r="F4633" s="30"/>
      <c r="G4633" s="30"/>
      <c r="H4633" s="30"/>
      <c r="I4633" s="30"/>
      <c r="J4633" s="30"/>
      <c r="K4633" s="30"/>
      <c r="L4633" s="30"/>
      <c r="M4633" s="32"/>
      <c r="N4633" s="33"/>
      <c r="O4633" s="33"/>
      <c r="R4633" s="40"/>
      <c r="S4633" s="40"/>
      <c r="T4633" s="40"/>
      <c r="U4633" s="40"/>
      <c r="V4633" s="40"/>
      <c r="W4633" s="40"/>
    </row>
    <row r="4634">
      <c r="F4634" s="30"/>
      <c r="G4634" s="30"/>
      <c r="H4634" s="30"/>
      <c r="I4634" s="30"/>
      <c r="J4634" s="30"/>
      <c r="K4634" s="30"/>
      <c r="L4634" s="30"/>
      <c r="M4634" s="32"/>
      <c r="N4634" s="33"/>
      <c r="O4634" s="33"/>
      <c r="R4634" s="40"/>
      <c r="S4634" s="40"/>
      <c r="T4634" s="40"/>
      <c r="U4634" s="40"/>
      <c r="V4634" s="40"/>
      <c r="W4634" s="40"/>
    </row>
    <row r="4635">
      <c r="F4635" s="30"/>
      <c r="G4635" s="30"/>
      <c r="H4635" s="30"/>
      <c r="I4635" s="30"/>
      <c r="J4635" s="30"/>
      <c r="K4635" s="30"/>
      <c r="L4635" s="30"/>
      <c r="M4635" s="32"/>
      <c r="N4635" s="33"/>
      <c r="O4635" s="33"/>
      <c r="R4635" s="40"/>
      <c r="S4635" s="40"/>
      <c r="T4635" s="40"/>
      <c r="U4635" s="40"/>
      <c r="V4635" s="40"/>
      <c r="W4635" s="40"/>
    </row>
    <row r="4636">
      <c r="F4636" s="30"/>
      <c r="G4636" s="30"/>
      <c r="H4636" s="30"/>
      <c r="I4636" s="30"/>
      <c r="J4636" s="30"/>
      <c r="K4636" s="30"/>
      <c r="L4636" s="30"/>
      <c r="M4636" s="32"/>
      <c r="N4636" s="33"/>
      <c r="O4636" s="33"/>
      <c r="R4636" s="40"/>
      <c r="S4636" s="40"/>
      <c r="T4636" s="40"/>
      <c r="U4636" s="40"/>
      <c r="V4636" s="40"/>
      <c r="W4636" s="40"/>
    </row>
    <row r="4637">
      <c r="F4637" s="30"/>
      <c r="G4637" s="30"/>
      <c r="H4637" s="30"/>
      <c r="I4637" s="30"/>
      <c r="J4637" s="30"/>
      <c r="K4637" s="30"/>
      <c r="L4637" s="30"/>
      <c r="M4637" s="32"/>
      <c r="N4637" s="33"/>
      <c r="O4637" s="33"/>
      <c r="R4637" s="40"/>
      <c r="S4637" s="40"/>
      <c r="T4637" s="40"/>
      <c r="U4637" s="40"/>
      <c r="V4637" s="40"/>
      <c r="W4637" s="40"/>
    </row>
    <row r="4638">
      <c r="F4638" s="30"/>
      <c r="G4638" s="30"/>
      <c r="H4638" s="30"/>
      <c r="I4638" s="30"/>
      <c r="J4638" s="30"/>
      <c r="K4638" s="30"/>
      <c r="L4638" s="30"/>
      <c r="M4638" s="32"/>
      <c r="N4638" s="33"/>
      <c r="O4638" s="33"/>
      <c r="R4638" s="40"/>
      <c r="S4638" s="40"/>
      <c r="T4638" s="40"/>
      <c r="U4638" s="40"/>
      <c r="V4638" s="40"/>
      <c r="W4638" s="40"/>
    </row>
    <row r="4639">
      <c r="F4639" s="30"/>
      <c r="G4639" s="30"/>
      <c r="H4639" s="30"/>
      <c r="I4639" s="30"/>
      <c r="J4639" s="30"/>
      <c r="K4639" s="30"/>
      <c r="L4639" s="30"/>
      <c r="M4639" s="32"/>
      <c r="N4639" s="33"/>
      <c r="O4639" s="33"/>
      <c r="R4639" s="40"/>
      <c r="S4639" s="40"/>
      <c r="T4639" s="40"/>
      <c r="U4639" s="40"/>
      <c r="V4639" s="40"/>
      <c r="W4639" s="40"/>
    </row>
    <row r="4640">
      <c r="F4640" s="30"/>
      <c r="G4640" s="30"/>
      <c r="H4640" s="30"/>
      <c r="I4640" s="30"/>
      <c r="J4640" s="30"/>
      <c r="K4640" s="30"/>
      <c r="L4640" s="30"/>
      <c r="M4640" s="32"/>
      <c r="N4640" s="33"/>
      <c r="O4640" s="58"/>
      <c r="R4640" s="40"/>
      <c r="S4640" s="40"/>
      <c r="T4640" s="40"/>
      <c r="U4640" s="40"/>
      <c r="V4640" s="40"/>
      <c r="W4640" s="40"/>
    </row>
    <row r="4641">
      <c r="F4641" s="30"/>
      <c r="G4641" s="30"/>
      <c r="H4641" s="30"/>
      <c r="I4641" s="30"/>
      <c r="J4641" s="30"/>
      <c r="K4641" s="30"/>
      <c r="L4641" s="30"/>
      <c r="M4641" s="32"/>
      <c r="N4641" s="33"/>
      <c r="O4641" s="33"/>
      <c r="R4641" s="40"/>
      <c r="S4641" s="40"/>
      <c r="T4641" s="40"/>
      <c r="U4641" s="40"/>
      <c r="V4641" s="40"/>
      <c r="W4641" s="40"/>
    </row>
    <row r="4642">
      <c r="F4642" s="30"/>
      <c r="G4642" s="30"/>
      <c r="H4642" s="30"/>
      <c r="I4642" s="30"/>
      <c r="J4642" s="30"/>
      <c r="K4642" s="30"/>
      <c r="L4642" s="30"/>
      <c r="M4642" s="32"/>
      <c r="N4642" s="33"/>
      <c r="O4642" s="33"/>
      <c r="R4642" s="40"/>
      <c r="S4642" s="40"/>
      <c r="T4642" s="40"/>
      <c r="U4642" s="40"/>
      <c r="V4642" s="40"/>
      <c r="W4642" s="40"/>
    </row>
    <row r="4643">
      <c r="F4643" s="30"/>
      <c r="G4643" s="30"/>
      <c r="H4643" s="30"/>
      <c r="I4643" s="30"/>
      <c r="J4643" s="30"/>
      <c r="K4643" s="30"/>
      <c r="L4643" s="30"/>
      <c r="M4643" s="32"/>
      <c r="N4643" s="33"/>
      <c r="O4643" s="33"/>
      <c r="R4643" s="40"/>
      <c r="S4643" s="40"/>
      <c r="T4643" s="40"/>
      <c r="U4643" s="40"/>
      <c r="V4643" s="40"/>
      <c r="W4643" s="40"/>
    </row>
    <row r="4644">
      <c r="F4644" s="30"/>
      <c r="G4644" s="30"/>
      <c r="H4644" s="30"/>
      <c r="I4644" s="30"/>
      <c r="J4644" s="30"/>
      <c r="K4644" s="30"/>
      <c r="L4644" s="30"/>
      <c r="M4644" s="32"/>
      <c r="N4644" s="33"/>
      <c r="O4644" s="33"/>
      <c r="R4644" s="40"/>
      <c r="S4644" s="40"/>
      <c r="T4644" s="40"/>
      <c r="U4644" s="40"/>
      <c r="V4644" s="40"/>
      <c r="W4644" s="40"/>
    </row>
    <row r="4645">
      <c r="F4645" s="30"/>
      <c r="G4645" s="30"/>
      <c r="H4645" s="30"/>
      <c r="I4645" s="30"/>
      <c r="J4645" s="30"/>
      <c r="K4645" s="30"/>
      <c r="L4645" s="30"/>
      <c r="M4645" s="32"/>
      <c r="N4645" s="33"/>
      <c r="O4645" s="33"/>
      <c r="R4645" s="40"/>
      <c r="S4645" s="40"/>
      <c r="T4645" s="40"/>
      <c r="U4645" s="40"/>
      <c r="V4645" s="40"/>
      <c r="W4645" s="40"/>
    </row>
    <row r="4646">
      <c r="F4646" s="30"/>
      <c r="G4646" s="30"/>
      <c r="H4646" s="30"/>
      <c r="I4646" s="30"/>
      <c r="J4646" s="30"/>
      <c r="K4646" s="30"/>
      <c r="L4646" s="30"/>
      <c r="M4646" s="32"/>
      <c r="N4646" s="33"/>
      <c r="O4646" s="33"/>
      <c r="R4646" s="40"/>
      <c r="S4646" s="40"/>
      <c r="T4646" s="40"/>
      <c r="U4646" s="40"/>
      <c r="V4646" s="40"/>
      <c r="W4646" s="40"/>
    </row>
    <row r="4647">
      <c r="F4647" s="30"/>
      <c r="G4647" s="30"/>
      <c r="H4647" s="30"/>
      <c r="I4647" s="30"/>
      <c r="J4647" s="30"/>
      <c r="K4647" s="30"/>
      <c r="L4647" s="30"/>
      <c r="M4647" s="32"/>
      <c r="N4647" s="33"/>
      <c r="O4647" s="33"/>
      <c r="R4647" s="40"/>
      <c r="S4647" s="40"/>
      <c r="T4647" s="40"/>
      <c r="U4647" s="40"/>
      <c r="V4647" s="40"/>
      <c r="W4647" s="40"/>
    </row>
    <row r="4648">
      <c r="F4648" s="30"/>
      <c r="G4648" s="30"/>
      <c r="H4648" s="30"/>
      <c r="I4648" s="30"/>
      <c r="J4648" s="30"/>
      <c r="K4648" s="30"/>
      <c r="L4648" s="30"/>
      <c r="M4648" s="32"/>
      <c r="N4648" s="33"/>
      <c r="O4648" s="33"/>
      <c r="R4648" s="40"/>
      <c r="S4648" s="40"/>
      <c r="T4648" s="40"/>
      <c r="U4648" s="40"/>
      <c r="V4648" s="40"/>
      <c r="W4648" s="40"/>
    </row>
    <row r="4649">
      <c r="F4649" s="30"/>
      <c r="G4649" s="30"/>
      <c r="H4649" s="30"/>
      <c r="I4649" s="30"/>
      <c r="J4649" s="30"/>
      <c r="K4649" s="30"/>
      <c r="L4649" s="30"/>
      <c r="M4649" s="32"/>
      <c r="N4649" s="33"/>
      <c r="O4649" s="33"/>
      <c r="R4649" s="40"/>
      <c r="S4649" s="40"/>
      <c r="T4649" s="40"/>
      <c r="U4649" s="40"/>
      <c r="V4649" s="40"/>
      <c r="W4649" s="40"/>
    </row>
    <row r="4650">
      <c r="F4650" s="30"/>
      <c r="G4650" s="30"/>
      <c r="H4650" s="30"/>
      <c r="I4650" s="30"/>
      <c r="J4650" s="30"/>
      <c r="K4650" s="30"/>
      <c r="L4650" s="30"/>
      <c r="M4650" s="32"/>
      <c r="N4650" s="33"/>
      <c r="O4650" s="33"/>
      <c r="R4650" s="40"/>
      <c r="S4650" s="40"/>
      <c r="T4650" s="40"/>
      <c r="U4650" s="40"/>
      <c r="V4650" s="40"/>
      <c r="W4650" s="40"/>
    </row>
    <row r="4651">
      <c r="F4651" s="30"/>
      <c r="G4651" s="30"/>
      <c r="H4651" s="30"/>
      <c r="I4651" s="30"/>
      <c r="J4651" s="30"/>
      <c r="K4651" s="30"/>
      <c r="L4651" s="30"/>
      <c r="M4651" s="32"/>
      <c r="N4651" s="33"/>
      <c r="O4651" s="33"/>
      <c r="R4651" s="40"/>
      <c r="S4651" s="40"/>
      <c r="T4651" s="40"/>
      <c r="U4651" s="40"/>
      <c r="V4651" s="40"/>
      <c r="W4651" s="40"/>
    </row>
    <row r="4652">
      <c r="F4652" s="30"/>
      <c r="G4652" s="30"/>
      <c r="H4652" s="30"/>
      <c r="I4652" s="30"/>
      <c r="J4652" s="30"/>
      <c r="K4652" s="30"/>
      <c r="L4652" s="30"/>
      <c r="M4652" s="32"/>
      <c r="N4652" s="33"/>
      <c r="O4652" s="58"/>
      <c r="R4652" s="40"/>
      <c r="S4652" s="40"/>
      <c r="T4652" s="40"/>
      <c r="U4652" s="40"/>
      <c r="V4652" s="40"/>
      <c r="W4652" s="40"/>
    </row>
    <row r="4653">
      <c r="F4653" s="30"/>
      <c r="G4653" s="30"/>
      <c r="H4653" s="30"/>
      <c r="I4653" s="30"/>
      <c r="J4653" s="30"/>
      <c r="K4653" s="30"/>
      <c r="L4653" s="30"/>
      <c r="M4653" s="32"/>
      <c r="N4653" s="33"/>
      <c r="O4653" s="33"/>
      <c r="R4653" s="40"/>
      <c r="S4653" s="40"/>
      <c r="T4653" s="40"/>
      <c r="U4653" s="40"/>
      <c r="V4653" s="40"/>
      <c r="W4653" s="40"/>
    </row>
    <row r="4654">
      <c r="F4654" s="30"/>
      <c r="G4654" s="30"/>
      <c r="H4654" s="30"/>
      <c r="I4654" s="30"/>
      <c r="J4654" s="30"/>
      <c r="K4654" s="30"/>
      <c r="L4654" s="30"/>
      <c r="M4654" s="32"/>
      <c r="N4654" s="33"/>
      <c r="O4654" s="33"/>
      <c r="R4654" s="40"/>
      <c r="S4654" s="40"/>
      <c r="T4654" s="40"/>
      <c r="U4654" s="40"/>
      <c r="V4654" s="40"/>
      <c r="W4654" s="40"/>
    </row>
    <row r="4655">
      <c r="F4655" s="30"/>
      <c r="G4655" s="30"/>
      <c r="H4655" s="30"/>
      <c r="I4655" s="30"/>
      <c r="J4655" s="30"/>
      <c r="K4655" s="30"/>
      <c r="L4655" s="30"/>
      <c r="M4655" s="32"/>
      <c r="N4655" s="33"/>
      <c r="O4655" s="64"/>
      <c r="R4655" s="40"/>
      <c r="S4655" s="40"/>
      <c r="T4655" s="40"/>
      <c r="U4655" s="40"/>
      <c r="V4655" s="40"/>
      <c r="W4655" s="40"/>
    </row>
    <row r="4656">
      <c r="F4656" s="30"/>
      <c r="G4656" s="30"/>
      <c r="H4656" s="30"/>
      <c r="I4656" s="30"/>
      <c r="J4656" s="30"/>
      <c r="K4656" s="30"/>
      <c r="L4656" s="30"/>
      <c r="M4656" s="32"/>
      <c r="N4656" s="33"/>
      <c r="O4656" s="58"/>
      <c r="R4656" s="40"/>
      <c r="S4656" s="40"/>
      <c r="T4656" s="40"/>
      <c r="U4656" s="40"/>
      <c r="V4656" s="40"/>
      <c r="W4656" s="40"/>
    </row>
    <row r="4657">
      <c r="F4657" s="30"/>
      <c r="G4657" s="30"/>
      <c r="H4657" s="30"/>
      <c r="I4657" s="30"/>
      <c r="J4657" s="30"/>
      <c r="K4657" s="30"/>
      <c r="L4657" s="30"/>
      <c r="M4657" s="32"/>
      <c r="N4657" s="33"/>
      <c r="O4657" s="33"/>
      <c r="R4657" s="40"/>
      <c r="S4657" s="40"/>
      <c r="T4657" s="40"/>
      <c r="U4657" s="40"/>
      <c r="V4657" s="40"/>
      <c r="W4657" s="40"/>
    </row>
    <row r="4658">
      <c r="F4658" s="30"/>
      <c r="G4658" s="30"/>
      <c r="H4658" s="30"/>
      <c r="I4658" s="30"/>
      <c r="J4658" s="30"/>
      <c r="K4658" s="30"/>
      <c r="L4658" s="30"/>
      <c r="M4658" s="32"/>
      <c r="N4658" s="33"/>
      <c r="O4658" s="33"/>
      <c r="R4658" s="40"/>
      <c r="S4658" s="40"/>
      <c r="T4658" s="40"/>
      <c r="U4658" s="40"/>
      <c r="V4658" s="40"/>
      <c r="W4658" s="40"/>
    </row>
    <row r="4659">
      <c r="F4659" s="30"/>
      <c r="G4659" s="30"/>
      <c r="H4659" s="30"/>
      <c r="I4659" s="30"/>
      <c r="J4659" s="30"/>
      <c r="K4659" s="30"/>
      <c r="L4659" s="30"/>
      <c r="M4659" s="32"/>
      <c r="N4659" s="33"/>
      <c r="O4659" s="64"/>
      <c r="R4659" s="40"/>
      <c r="S4659" s="40"/>
      <c r="T4659" s="40"/>
      <c r="U4659" s="40"/>
      <c r="V4659" s="40"/>
      <c r="W4659" s="40"/>
    </row>
    <row r="4660">
      <c r="F4660" s="30"/>
      <c r="G4660" s="30"/>
      <c r="H4660" s="30"/>
      <c r="I4660" s="30"/>
      <c r="J4660" s="30"/>
      <c r="K4660" s="30"/>
      <c r="L4660" s="30"/>
      <c r="M4660" s="32"/>
      <c r="N4660" s="33"/>
      <c r="O4660" s="33"/>
      <c r="R4660" s="40"/>
      <c r="S4660" s="40"/>
      <c r="T4660" s="40"/>
      <c r="U4660" s="40"/>
      <c r="V4660" s="40"/>
      <c r="W4660" s="40"/>
    </row>
    <row r="4661">
      <c r="F4661" s="30"/>
      <c r="G4661" s="30"/>
      <c r="H4661" s="30"/>
      <c r="I4661" s="30"/>
      <c r="J4661" s="30"/>
      <c r="K4661" s="30"/>
      <c r="L4661" s="30"/>
      <c r="M4661" s="32"/>
      <c r="N4661" s="33"/>
      <c r="O4661" s="33"/>
      <c r="R4661" s="40"/>
      <c r="S4661" s="40"/>
      <c r="T4661" s="40"/>
      <c r="U4661" s="40"/>
      <c r="V4661" s="40"/>
      <c r="W4661" s="40"/>
    </row>
    <row r="4662">
      <c r="F4662" s="30"/>
      <c r="G4662" s="30"/>
      <c r="H4662" s="30"/>
      <c r="I4662" s="30"/>
      <c r="J4662" s="30"/>
      <c r="K4662" s="30"/>
      <c r="L4662" s="30"/>
      <c r="M4662" s="32"/>
      <c r="N4662" s="33"/>
      <c r="O4662" s="33"/>
      <c r="R4662" s="40"/>
      <c r="S4662" s="40"/>
      <c r="T4662" s="40"/>
      <c r="U4662" s="40"/>
      <c r="V4662" s="40"/>
      <c r="W4662" s="40"/>
    </row>
    <row r="4663">
      <c r="F4663" s="30"/>
      <c r="G4663" s="30"/>
      <c r="H4663" s="30"/>
      <c r="I4663" s="30"/>
      <c r="J4663" s="30"/>
      <c r="K4663" s="30"/>
      <c r="L4663" s="30"/>
      <c r="M4663" s="32"/>
      <c r="N4663" s="33"/>
      <c r="O4663" s="64"/>
      <c r="R4663" s="40"/>
      <c r="S4663" s="40"/>
      <c r="T4663" s="40"/>
      <c r="U4663" s="40"/>
      <c r="V4663" s="40"/>
      <c r="W4663" s="40"/>
    </row>
    <row r="4664">
      <c r="F4664" s="30"/>
      <c r="G4664" s="30"/>
      <c r="H4664" s="30"/>
      <c r="I4664" s="30"/>
      <c r="J4664" s="30"/>
      <c r="K4664" s="30"/>
      <c r="L4664" s="30"/>
      <c r="M4664" s="32"/>
      <c r="N4664" s="33"/>
      <c r="O4664" s="33"/>
      <c r="R4664" s="40"/>
      <c r="S4664" s="40"/>
      <c r="T4664" s="40"/>
      <c r="U4664" s="40"/>
      <c r="V4664" s="40"/>
      <c r="W4664" s="40"/>
    </row>
    <row r="4665">
      <c r="F4665" s="30"/>
      <c r="G4665" s="30"/>
      <c r="H4665" s="30"/>
      <c r="I4665" s="30"/>
      <c r="J4665" s="30"/>
      <c r="K4665" s="30"/>
      <c r="L4665" s="30"/>
      <c r="M4665" s="32"/>
      <c r="N4665" s="33"/>
      <c r="O4665" s="33"/>
      <c r="R4665" s="40"/>
      <c r="S4665" s="40"/>
      <c r="T4665" s="40"/>
      <c r="U4665" s="40"/>
      <c r="V4665" s="40"/>
      <c r="W4665" s="40"/>
    </row>
    <row r="4666">
      <c r="F4666" s="30"/>
      <c r="G4666" s="30"/>
      <c r="H4666" s="30"/>
      <c r="I4666" s="30"/>
      <c r="J4666" s="30"/>
      <c r="K4666" s="30"/>
      <c r="L4666" s="30"/>
      <c r="M4666" s="32"/>
      <c r="N4666" s="33"/>
      <c r="O4666" s="33"/>
      <c r="R4666" s="40"/>
      <c r="S4666" s="40"/>
      <c r="T4666" s="40"/>
      <c r="U4666" s="40"/>
      <c r="V4666" s="40"/>
      <c r="W4666" s="40"/>
    </row>
    <row r="4667">
      <c r="F4667" s="30"/>
      <c r="G4667" s="30"/>
      <c r="H4667" s="30"/>
      <c r="I4667" s="30"/>
      <c r="J4667" s="30"/>
      <c r="K4667" s="30"/>
      <c r="L4667" s="30"/>
      <c r="M4667" s="32"/>
      <c r="N4667" s="33"/>
      <c r="O4667" s="64"/>
      <c r="R4667" s="40"/>
      <c r="S4667" s="40"/>
      <c r="T4667" s="40"/>
      <c r="U4667" s="40"/>
      <c r="V4667" s="40"/>
      <c r="W4667" s="40"/>
    </row>
    <row r="4668">
      <c r="F4668" s="30"/>
      <c r="G4668" s="30"/>
      <c r="H4668" s="30"/>
      <c r="I4668" s="30"/>
      <c r="J4668" s="30"/>
      <c r="K4668" s="30"/>
      <c r="L4668" s="30"/>
      <c r="M4668" s="32"/>
      <c r="N4668" s="33"/>
      <c r="O4668" s="33"/>
      <c r="R4668" s="40"/>
      <c r="S4668" s="40"/>
      <c r="T4668" s="40"/>
      <c r="U4668" s="40"/>
      <c r="V4668" s="40"/>
      <c r="W4668" s="40"/>
    </row>
    <row r="4669">
      <c r="F4669" s="30"/>
      <c r="G4669" s="30"/>
      <c r="H4669" s="30"/>
      <c r="I4669" s="30"/>
      <c r="J4669" s="30"/>
      <c r="K4669" s="30"/>
      <c r="L4669" s="30"/>
      <c r="M4669" s="32"/>
      <c r="N4669" s="33"/>
      <c r="O4669" s="33"/>
      <c r="R4669" s="40"/>
      <c r="S4669" s="40"/>
      <c r="T4669" s="40"/>
      <c r="U4669" s="40"/>
      <c r="V4669" s="40"/>
      <c r="W4669" s="40"/>
    </row>
    <row r="4670">
      <c r="F4670" s="30"/>
      <c r="G4670" s="30"/>
      <c r="H4670" s="30"/>
      <c r="I4670" s="30"/>
      <c r="J4670" s="30"/>
      <c r="K4670" s="30"/>
      <c r="L4670" s="30"/>
      <c r="M4670" s="32"/>
      <c r="N4670" s="33"/>
      <c r="O4670" s="33"/>
      <c r="R4670" s="40"/>
      <c r="S4670" s="40"/>
      <c r="T4670" s="40"/>
      <c r="U4670" s="40"/>
      <c r="V4670" s="40"/>
      <c r="W4670" s="40"/>
    </row>
    <row r="4671">
      <c r="F4671" s="30"/>
      <c r="G4671" s="30"/>
      <c r="H4671" s="30"/>
      <c r="I4671" s="30"/>
      <c r="J4671" s="30"/>
      <c r="K4671" s="30"/>
      <c r="L4671" s="30"/>
      <c r="M4671" s="32"/>
      <c r="N4671" s="33"/>
      <c r="O4671" s="33"/>
      <c r="R4671" s="40"/>
      <c r="S4671" s="40"/>
      <c r="T4671" s="40"/>
      <c r="U4671" s="40"/>
      <c r="V4671" s="40"/>
      <c r="W4671" s="40"/>
    </row>
    <row r="4672">
      <c r="F4672" s="30"/>
      <c r="G4672" s="30"/>
      <c r="H4672" s="30"/>
      <c r="I4672" s="30"/>
      <c r="J4672" s="30"/>
      <c r="K4672" s="30"/>
      <c r="L4672" s="30"/>
      <c r="M4672" s="32"/>
      <c r="N4672" s="33"/>
      <c r="O4672" s="33"/>
      <c r="R4672" s="40"/>
      <c r="S4672" s="40"/>
      <c r="T4672" s="40"/>
      <c r="U4672" s="40"/>
      <c r="V4672" s="40"/>
      <c r="W4672" s="40"/>
    </row>
    <row r="4673">
      <c r="F4673" s="30"/>
      <c r="G4673" s="30"/>
      <c r="H4673" s="30"/>
      <c r="I4673" s="30"/>
      <c r="J4673" s="30"/>
      <c r="K4673" s="30"/>
      <c r="L4673" s="30"/>
      <c r="M4673" s="32"/>
      <c r="N4673" s="33"/>
      <c r="O4673" s="33"/>
      <c r="R4673" s="40"/>
      <c r="S4673" s="40"/>
      <c r="T4673" s="40"/>
      <c r="U4673" s="40"/>
      <c r="V4673" s="40"/>
      <c r="W4673" s="40"/>
    </row>
    <row r="4674">
      <c r="F4674" s="30"/>
      <c r="G4674" s="30"/>
      <c r="H4674" s="30"/>
      <c r="I4674" s="30"/>
      <c r="J4674" s="30"/>
      <c r="K4674" s="30"/>
      <c r="L4674" s="30"/>
      <c r="M4674" s="32"/>
      <c r="N4674" s="33"/>
      <c r="O4674" s="33"/>
      <c r="R4674" s="40"/>
      <c r="S4674" s="40"/>
      <c r="T4674" s="40"/>
      <c r="U4674" s="40"/>
      <c r="V4674" s="40"/>
      <c r="W4674" s="40"/>
    </row>
    <row r="4675">
      <c r="F4675" s="30"/>
      <c r="G4675" s="30"/>
      <c r="H4675" s="30"/>
      <c r="I4675" s="30"/>
      <c r="J4675" s="30"/>
      <c r="K4675" s="30"/>
      <c r="L4675" s="30"/>
      <c r="M4675" s="32"/>
      <c r="N4675" s="33"/>
      <c r="O4675" s="33"/>
      <c r="R4675" s="40"/>
      <c r="S4675" s="40"/>
      <c r="T4675" s="40"/>
      <c r="U4675" s="40"/>
      <c r="V4675" s="40"/>
      <c r="W4675" s="40"/>
    </row>
    <row r="4676">
      <c r="F4676" s="30"/>
      <c r="G4676" s="30"/>
      <c r="H4676" s="30"/>
      <c r="I4676" s="30"/>
      <c r="J4676" s="30"/>
      <c r="K4676" s="30"/>
      <c r="L4676" s="30"/>
      <c r="M4676" s="32"/>
      <c r="N4676" s="33"/>
      <c r="O4676" s="33"/>
      <c r="R4676" s="40"/>
      <c r="S4676" s="40"/>
      <c r="T4676" s="40"/>
      <c r="U4676" s="40"/>
      <c r="V4676" s="40"/>
      <c r="W4676" s="40"/>
    </row>
    <row r="4677">
      <c r="F4677" s="30"/>
      <c r="G4677" s="30"/>
      <c r="H4677" s="30"/>
      <c r="I4677" s="30"/>
      <c r="J4677" s="30"/>
      <c r="K4677" s="30"/>
      <c r="L4677" s="30"/>
      <c r="M4677" s="32"/>
      <c r="N4677" s="33"/>
      <c r="O4677" s="64"/>
      <c r="R4677" s="40"/>
      <c r="S4677" s="40"/>
      <c r="T4677" s="40"/>
      <c r="U4677" s="40"/>
      <c r="V4677" s="40"/>
      <c r="W4677" s="40"/>
    </row>
    <row r="4678">
      <c r="F4678" s="30"/>
      <c r="G4678" s="30"/>
      <c r="H4678" s="30"/>
      <c r="I4678" s="30"/>
      <c r="J4678" s="30"/>
      <c r="K4678" s="30"/>
      <c r="L4678" s="30"/>
      <c r="M4678" s="32"/>
      <c r="N4678" s="33"/>
      <c r="O4678" s="33"/>
      <c r="R4678" s="40"/>
      <c r="S4678" s="40"/>
      <c r="T4678" s="40"/>
      <c r="U4678" s="40"/>
      <c r="V4678" s="40"/>
      <c r="W4678" s="40"/>
    </row>
    <row r="4679">
      <c r="F4679" s="30"/>
      <c r="G4679" s="30"/>
      <c r="H4679" s="30"/>
      <c r="I4679" s="30"/>
      <c r="J4679" s="30"/>
      <c r="K4679" s="30"/>
      <c r="L4679" s="30"/>
      <c r="M4679" s="32"/>
      <c r="N4679" s="33"/>
      <c r="O4679" s="33"/>
      <c r="R4679" s="40"/>
      <c r="S4679" s="40"/>
      <c r="T4679" s="40"/>
      <c r="U4679" s="40"/>
      <c r="V4679" s="40"/>
      <c r="W4679" s="40"/>
    </row>
    <row r="4680">
      <c r="F4680" s="30"/>
      <c r="G4680" s="30"/>
      <c r="H4680" s="30"/>
      <c r="I4680" s="30"/>
      <c r="J4680" s="30"/>
      <c r="K4680" s="30"/>
      <c r="L4680" s="30"/>
      <c r="M4680" s="32"/>
      <c r="N4680" s="33"/>
      <c r="O4680" s="33"/>
      <c r="R4680" s="40"/>
      <c r="S4680" s="40"/>
      <c r="T4680" s="40"/>
      <c r="U4680" s="40"/>
      <c r="V4680" s="40"/>
      <c r="W4680" s="40"/>
    </row>
    <row r="4681">
      <c r="F4681" s="30"/>
      <c r="G4681" s="30"/>
      <c r="H4681" s="30"/>
      <c r="I4681" s="30"/>
      <c r="J4681" s="30"/>
      <c r="K4681" s="30"/>
      <c r="L4681" s="30"/>
      <c r="M4681" s="32"/>
      <c r="N4681" s="33"/>
      <c r="O4681" s="58"/>
      <c r="R4681" s="40"/>
      <c r="S4681" s="40"/>
      <c r="T4681" s="40"/>
      <c r="U4681" s="40"/>
      <c r="V4681" s="40"/>
      <c r="W4681" s="40"/>
    </row>
    <row r="4682">
      <c r="F4682" s="30"/>
      <c r="G4682" s="30"/>
      <c r="H4682" s="30"/>
      <c r="I4682" s="30"/>
      <c r="J4682" s="30"/>
      <c r="K4682" s="30"/>
      <c r="L4682" s="30"/>
      <c r="M4682" s="32"/>
      <c r="N4682" s="33"/>
      <c r="O4682" s="58"/>
      <c r="R4682" s="40"/>
      <c r="S4682" s="40"/>
      <c r="T4682" s="40"/>
      <c r="U4682" s="40"/>
      <c r="V4682" s="40"/>
      <c r="W4682" s="40"/>
    </row>
    <row r="4683">
      <c r="F4683" s="30"/>
      <c r="G4683" s="30"/>
      <c r="H4683" s="30"/>
      <c r="I4683" s="30"/>
      <c r="J4683" s="30"/>
      <c r="K4683" s="30"/>
      <c r="L4683" s="30"/>
      <c r="M4683" s="32"/>
      <c r="N4683" s="33"/>
      <c r="O4683" s="33"/>
      <c r="R4683" s="40"/>
      <c r="S4683" s="40"/>
      <c r="T4683" s="40"/>
      <c r="U4683" s="40"/>
      <c r="V4683" s="40"/>
      <c r="W4683" s="40"/>
    </row>
    <row r="4684">
      <c r="F4684" s="30"/>
      <c r="G4684" s="30"/>
      <c r="H4684" s="30"/>
      <c r="I4684" s="30"/>
      <c r="J4684" s="30"/>
      <c r="K4684" s="30"/>
      <c r="L4684" s="30"/>
      <c r="M4684" s="32"/>
      <c r="N4684" s="33"/>
      <c r="O4684" s="33"/>
      <c r="R4684" s="40"/>
      <c r="S4684" s="40"/>
      <c r="T4684" s="40"/>
      <c r="U4684" s="40"/>
      <c r="V4684" s="40"/>
      <c r="W4684" s="40"/>
    </row>
    <row r="4685">
      <c r="F4685" s="30"/>
      <c r="G4685" s="30"/>
      <c r="H4685" s="30"/>
      <c r="I4685" s="30"/>
      <c r="J4685" s="30"/>
      <c r="K4685" s="30"/>
      <c r="L4685" s="30"/>
      <c r="M4685" s="32"/>
      <c r="N4685" s="33"/>
      <c r="O4685" s="64"/>
      <c r="R4685" s="40"/>
      <c r="S4685" s="40"/>
      <c r="T4685" s="40"/>
      <c r="U4685" s="40"/>
      <c r="V4685" s="40"/>
      <c r="W4685" s="40"/>
    </row>
    <row r="4686">
      <c r="F4686" s="30"/>
      <c r="G4686" s="30"/>
      <c r="H4686" s="30"/>
      <c r="I4686" s="30"/>
      <c r="J4686" s="30"/>
      <c r="K4686" s="30"/>
      <c r="L4686" s="30"/>
      <c r="M4686" s="32"/>
      <c r="N4686" s="33"/>
      <c r="O4686" s="33"/>
      <c r="R4686" s="40"/>
      <c r="S4686" s="40"/>
      <c r="T4686" s="40"/>
      <c r="U4686" s="40"/>
      <c r="V4686" s="40"/>
      <c r="W4686" s="40"/>
    </row>
    <row r="4687">
      <c r="F4687" s="30"/>
      <c r="G4687" s="30"/>
      <c r="H4687" s="30"/>
      <c r="I4687" s="30"/>
      <c r="J4687" s="30"/>
      <c r="K4687" s="30"/>
      <c r="L4687" s="30"/>
      <c r="M4687" s="32"/>
      <c r="N4687" s="33"/>
      <c r="O4687" s="64"/>
      <c r="R4687" s="40"/>
      <c r="S4687" s="40"/>
      <c r="T4687" s="40"/>
      <c r="U4687" s="40"/>
      <c r="V4687" s="40"/>
      <c r="W4687" s="40"/>
    </row>
    <row r="4688">
      <c r="F4688" s="30"/>
      <c r="G4688" s="30"/>
      <c r="H4688" s="30"/>
      <c r="I4688" s="30"/>
      <c r="J4688" s="30"/>
      <c r="K4688" s="30"/>
      <c r="L4688" s="30"/>
      <c r="M4688" s="32"/>
      <c r="N4688" s="33"/>
      <c r="O4688" s="33"/>
      <c r="R4688" s="40"/>
      <c r="S4688" s="40"/>
      <c r="T4688" s="40"/>
      <c r="U4688" s="40"/>
      <c r="V4688" s="40"/>
      <c r="W4688" s="40"/>
    </row>
    <row r="4689">
      <c r="F4689" s="30"/>
      <c r="G4689" s="30"/>
      <c r="H4689" s="30"/>
      <c r="I4689" s="30"/>
      <c r="J4689" s="30"/>
      <c r="K4689" s="30"/>
      <c r="L4689" s="30"/>
      <c r="M4689" s="32"/>
      <c r="N4689" s="33"/>
      <c r="O4689" s="33"/>
      <c r="R4689" s="40"/>
      <c r="S4689" s="40"/>
      <c r="T4689" s="40"/>
      <c r="U4689" s="40"/>
      <c r="V4689" s="40"/>
      <c r="W4689" s="40"/>
    </row>
    <row r="4690">
      <c r="F4690" s="30"/>
      <c r="G4690" s="30"/>
      <c r="H4690" s="30"/>
      <c r="I4690" s="30"/>
      <c r="J4690" s="30"/>
      <c r="K4690" s="30"/>
      <c r="L4690" s="30"/>
      <c r="M4690" s="32"/>
      <c r="N4690" s="33"/>
      <c r="O4690" s="33"/>
      <c r="R4690" s="40"/>
      <c r="S4690" s="40"/>
      <c r="T4690" s="40"/>
      <c r="U4690" s="40"/>
      <c r="V4690" s="40"/>
      <c r="W4690" s="40"/>
    </row>
    <row r="4691">
      <c r="F4691" s="30"/>
      <c r="G4691" s="30"/>
      <c r="H4691" s="30"/>
      <c r="I4691" s="30"/>
      <c r="J4691" s="30"/>
      <c r="K4691" s="30"/>
      <c r="L4691" s="30"/>
      <c r="M4691" s="32"/>
      <c r="N4691" s="33"/>
      <c r="O4691" s="64"/>
      <c r="R4691" s="40"/>
      <c r="S4691" s="40"/>
      <c r="T4691" s="40"/>
      <c r="U4691" s="40"/>
      <c r="V4691" s="40"/>
      <c r="W4691" s="40"/>
    </row>
    <row r="4692">
      <c r="F4692" s="30"/>
      <c r="G4692" s="30"/>
      <c r="H4692" s="30"/>
      <c r="I4692" s="30"/>
      <c r="J4692" s="30"/>
      <c r="K4692" s="30"/>
      <c r="L4692" s="30"/>
      <c r="M4692" s="32"/>
      <c r="N4692" s="33"/>
      <c r="O4692" s="58"/>
      <c r="R4692" s="40"/>
      <c r="S4692" s="40"/>
      <c r="T4692" s="40"/>
      <c r="U4692" s="40"/>
      <c r="V4692" s="40"/>
      <c r="W4692" s="40"/>
    </row>
    <row r="4693">
      <c r="F4693" s="30"/>
      <c r="G4693" s="30"/>
      <c r="H4693" s="30"/>
      <c r="I4693" s="30"/>
      <c r="J4693" s="30"/>
      <c r="K4693" s="30"/>
      <c r="L4693" s="30"/>
      <c r="M4693" s="32"/>
      <c r="N4693" s="33"/>
      <c r="O4693" s="33"/>
      <c r="R4693" s="40"/>
      <c r="S4693" s="40"/>
      <c r="T4693" s="40"/>
      <c r="U4693" s="40"/>
      <c r="V4693" s="40"/>
      <c r="W4693" s="40"/>
    </row>
    <row r="4694">
      <c r="F4694" s="30"/>
      <c r="G4694" s="30"/>
      <c r="H4694" s="30"/>
      <c r="I4694" s="30"/>
      <c r="J4694" s="30"/>
      <c r="K4694" s="30"/>
      <c r="L4694" s="30"/>
      <c r="M4694" s="32"/>
      <c r="N4694" s="33"/>
      <c r="O4694" s="33"/>
      <c r="R4694" s="40"/>
      <c r="S4694" s="40"/>
      <c r="T4694" s="40"/>
      <c r="U4694" s="40"/>
      <c r="V4694" s="40"/>
      <c r="W4694" s="40"/>
    </row>
    <row r="4695">
      <c r="F4695" s="30"/>
      <c r="G4695" s="30"/>
      <c r="H4695" s="30"/>
      <c r="I4695" s="30"/>
      <c r="J4695" s="30"/>
      <c r="K4695" s="30"/>
      <c r="L4695" s="30"/>
      <c r="M4695" s="32"/>
      <c r="N4695" s="33"/>
      <c r="O4695" s="33"/>
      <c r="R4695" s="40"/>
      <c r="S4695" s="40"/>
      <c r="T4695" s="40"/>
      <c r="U4695" s="40"/>
      <c r="V4695" s="40"/>
      <c r="W4695" s="40"/>
    </row>
    <row r="4696">
      <c r="F4696" s="30"/>
      <c r="G4696" s="30"/>
      <c r="H4696" s="30"/>
      <c r="I4696" s="30"/>
      <c r="J4696" s="30"/>
      <c r="K4696" s="30"/>
      <c r="L4696" s="30"/>
      <c r="M4696" s="32"/>
      <c r="N4696" s="33"/>
      <c r="O4696" s="64"/>
      <c r="R4696" s="40"/>
      <c r="S4696" s="40"/>
      <c r="T4696" s="40"/>
      <c r="U4696" s="40"/>
      <c r="V4696" s="40"/>
      <c r="W4696" s="40"/>
    </row>
    <row r="4697">
      <c r="F4697" s="30"/>
      <c r="G4697" s="30"/>
      <c r="H4697" s="30"/>
      <c r="I4697" s="30"/>
      <c r="J4697" s="30"/>
      <c r="K4697" s="30"/>
      <c r="L4697" s="30"/>
      <c r="M4697" s="32"/>
      <c r="N4697" s="33"/>
      <c r="O4697" s="33"/>
      <c r="R4697" s="40"/>
      <c r="S4697" s="40"/>
      <c r="T4697" s="40"/>
      <c r="U4697" s="40"/>
      <c r="V4697" s="40"/>
      <c r="W4697" s="40"/>
    </row>
    <row r="4698">
      <c r="F4698" s="30"/>
      <c r="G4698" s="30"/>
      <c r="H4698" s="30"/>
      <c r="I4698" s="30"/>
      <c r="J4698" s="30"/>
      <c r="K4698" s="30"/>
      <c r="L4698" s="30"/>
      <c r="M4698" s="32"/>
      <c r="N4698" s="33"/>
      <c r="O4698" s="33"/>
      <c r="R4698" s="40"/>
      <c r="S4698" s="40"/>
      <c r="T4698" s="40"/>
      <c r="U4698" s="40"/>
      <c r="V4698" s="40"/>
      <c r="W4698" s="40"/>
    </row>
    <row r="4699">
      <c r="F4699" s="30"/>
      <c r="G4699" s="30"/>
      <c r="H4699" s="30"/>
      <c r="I4699" s="30"/>
      <c r="J4699" s="30"/>
      <c r="K4699" s="30"/>
      <c r="L4699" s="30"/>
      <c r="M4699" s="32"/>
      <c r="N4699" s="33"/>
      <c r="O4699" s="33"/>
      <c r="R4699" s="40"/>
      <c r="S4699" s="40"/>
      <c r="T4699" s="40"/>
      <c r="U4699" s="40"/>
      <c r="V4699" s="40"/>
      <c r="W4699" s="40"/>
    </row>
    <row r="4700">
      <c r="F4700" s="30"/>
      <c r="G4700" s="30"/>
      <c r="H4700" s="30"/>
      <c r="I4700" s="30"/>
      <c r="J4700" s="30"/>
      <c r="K4700" s="30"/>
      <c r="L4700" s="30"/>
      <c r="M4700" s="32"/>
      <c r="N4700" s="33"/>
      <c r="O4700" s="64"/>
      <c r="R4700" s="40"/>
      <c r="S4700" s="40"/>
      <c r="T4700" s="40"/>
      <c r="U4700" s="40"/>
      <c r="V4700" s="40"/>
      <c r="W4700" s="40"/>
    </row>
    <row r="4701">
      <c r="F4701" s="30"/>
      <c r="G4701" s="30"/>
      <c r="H4701" s="30"/>
      <c r="I4701" s="30"/>
      <c r="J4701" s="30"/>
      <c r="K4701" s="30"/>
      <c r="L4701" s="30"/>
      <c r="M4701" s="32"/>
      <c r="N4701" s="33"/>
      <c r="O4701" s="33"/>
      <c r="R4701" s="40"/>
      <c r="S4701" s="40"/>
      <c r="T4701" s="40"/>
      <c r="U4701" s="40"/>
      <c r="V4701" s="40"/>
      <c r="W4701" s="40"/>
    </row>
    <row r="4702">
      <c r="F4702" s="30"/>
      <c r="G4702" s="30"/>
      <c r="H4702" s="30"/>
      <c r="I4702" s="30"/>
      <c r="J4702" s="30"/>
      <c r="K4702" s="30"/>
      <c r="L4702" s="30"/>
      <c r="M4702" s="32"/>
      <c r="N4702" s="33"/>
      <c r="O4702" s="58"/>
      <c r="R4702" s="40"/>
      <c r="S4702" s="40"/>
      <c r="T4702" s="40"/>
      <c r="U4702" s="40"/>
      <c r="V4702" s="40"/>
      <c r="W4702" s="40"/>
    </row>
    <row r="4703">
      <c r="F4703" s="30"/>
      <c r="G4703" s="30"/>
      <c r="H4703" s="30"/>
      <c r="I4703" s="30"/>
      <c r="J4703" s="30"/>
      <c r="K4703" s="30"/>
      <c r="L4703" s="30"/>
      <c r="M4703" s="32"/>
      <c r="N4703" s="33"/>
      <c r="O4703" s="33"/>
      <c r="R4703" s="40"/>
      <c r="S4703" s="40"/>
      <c r="T4703" s="40"/>
      <c r="U4703" s="40"/>
      <c r="V4703" s="40"/>
      <c r="W4703" s="40"/>
    </row>
    <row r="4704">
      <c r="F4704" s="30"/>
      <c r="G4704" s="30"/>
      <c r="H4704" s="30"/>
      <c r="I4704" s="30"/>
      <c r="J4704" s="30"/>
      <c r="K4704" s="30"/>
      <c r="L4704" s="30"/>
      <c r="M4704" s="32"/>
      <c r="N4704" s="33"/>
      <c r="O4704" s="33"/>
      <c r="R4704" s="40"/>
      <c r="S4704" s="40"/>
      <c r="T4704" s="40"/>
      <c r="U4704" s="40"/>
      <c r="V4704" s="40"/>
      <c r="W4704" s="40"/>
    </row>
    <row r="4705">
      <c r="F4705" s="30"/>
      <c r="G4705" s="30"/>
      <c r="H4705" s="30"/>
      <c r="I4705" s="30"/>
      <c r="J4705" s="30"/>
      <c r="K4705" s="30"/>
      <c r="L4705" s="30"/>
      <c r="M4705" s="32"/>
      <c r="N4705" s="33"/>
      <c r="O4705" s="33"/>
      <c r="R4705" s="40"/>
      <c r="S4705" s="40"/>
      <c r="T4705" s="40"/>
      <c r="U4705" s="40"/>
      <c r="V4705" s="40"/>
      <c r="W4705" s="40"/>
    </row>
    <row r="4706">
      <c r="F4706" s="30"/>
      <c r="G4706" s="30"/>
      <c r="H4706" s="30"/>
      <c r="I4706" s="30"/>
      <c r="J4706" s="30"/>
      <c r="K4706" s="30"/>
      <c r="L4706" s="30"/>
      <c r="M4706" s="32"/>
      <c r="N4706" s="33"/>
      <c r="O4706" s="33"/>
      <c r="R4706" s="40"/>
      <c r="S4706" s="40"/>
      <c r="T4706" s="40"/>
      <c r="U4706" s="40"/>
      <c r="V4706" s="40"/>
      <c r="W4706" s="40"/>
    </row>
    <row r="4707">
      <c r="F4707" s="30"/>
      <c r="G4707" s="30"/>
      <c r="H4707" s="30"/>
      <c r="I4707" s="30"/>
      <c r="J4707" s="30"/>
      <c r="K4707" s="30"/>
      <c r="L4707" s="30"/>
      <c r="M4707" s="32"/>
      <c r="N4707" s="33"/>
      <c r="O4707" s="33"/>
      <c r="R4707" s="40"/>
      <c r="S4707" s="40"/>
      <c r="T4707" s="40"/>
      <c r="U4707" s="40"/>
      <c r="V4707" s="40"/>
      <c r="W4707" s="40"/>
    </row>
    <row r="4708">
      <c r="F4708" s="30"/>
      <c r="G4708" s="30"/>
      <c r="H4708" s="30"/>
      <c r="I4708" s="30"/>
      <c r="J4708" s="30"/>
      <c r="K4708" s="30"/>
      <c r="L4708" s="30"/>
      <c r="M4708" s="32"/>
      <c r="N4708" s="33"/>
      <c r="O4708" s="33"/>
      <c r="R4708" s="40"/>
      <c r="S4708" s="40"/>
      <c r="T4708" s="40"/>
      <c r="U4708" s="40"/>
      <c r="V4708" s="40"/>
      <c r="W4708" s="40"/>
    </row>
    <row r="4709">
      <c r="F4709" s="30"/>
      <c r="G4709" s="30"/>
      <c r="H4709" s="30"/>
      <c r="I4709" s="30"/>
      <c r="J4709" s="30"/>
      <c r="K4709" s="30"/>
      <c r="L4709" s="30"/>
      <c r="M4709" s="32"/>
      <c r="N4709" s="33"/>
      <c r="O4709" s="33"/>
      <c r="R4709" s="40"/>
      <c r="S4709" s="40"/>
      <c r="T4709" s="40"/>
      <c r="U4709" s="40"/>
      <c r="V4709" s="40"/>
      <c r="W4709" s="40"/>
    </row>
    <row r="4710">
      <c r="F4710" s="30"/>
      <c r="G4710" s="30"/>
      <c r="H4710" s="30"/>
      <c r="I4710" s="30"/>
      <c r="J4710" s="30"/>
      <c r="K4710" s="30"/>
      <c r="L4710" s="30"/>
      <c r="M4710" s="32"/>
      <c r="N4710" s="33"/>
      <c r="O4710" s="58"/>
      <c r="R4710" s="40"/>
      <c r="S4710" s="40"/>
      <c r="T4710" s="40"/>
      <c r="U4710" s="40"/>
      <c r="V4710" s="40"/>
      <c r="W4710" s="40"/>
    </row>
    <row r="4711">
      <c r="F4711" s="30"/>
      <c r="G4711" s="30"/>
      <c r="H4711" s="30"/>
      <c r="I4711" s="30"/>
      <c r="J4711" s="30"/>
      <c r="K4711" s="30"/>
      <c r="L4711" s="30"/>
      <c r="M4711" s="32"/>
      <c r="N4711" s="33"/>
      <c r="O4711" s="33"/>
      <c r="R4711" s="40"/>
      <c r="S4711" s="40"/>
      <c r="T4711" s="40"/>
      <c r="U4711" s="40"/>
      <c r="V4711" s="40"/>
      <c r="W4711" s="40"/>
    </row>
    <row r="4712">
      <c r="F4712" s="30"/>
      <c r="G4712" s="30"/>
      <c r="H4712" s="30"/>
      <c r="I4712" s="30"/>
      <c r="J4712" s="30"/>
      <c r="K4712" s="30"/>
      <c r="L4712" s="30"/>
      <c r="M4712" s="32"/>
      <c r="N4712" s="33"/>
      <c r="O4712" s="33"/>
      <c r="R4712" s="40"/>
      <c r="S4712" s="40"/>
      <c r="T4712" s="40"/>
      <c r="U4712" s="40"/>
      <c r="V4712" s="40"/>
      <c r="W4712" s="40"/>
    </row>
    <row r="4713">
      <c r="F4713" s="30"/>
      <c r="G4713" s="30"/>
      <c r="H4713" s="30"/>
      <c r="I4713" s="30"/>
      <c r="J4713" s="30"/>
      <c r="K4713" s="30"/>
      <c r="L4713" s="30"/>
      <c r="M4713" s="32"/>
      <c r="N4713" s="33"/>
      <c r="O4713" s="33"/>
      <c r="R4713" s="40"/>
      <c r="S4713" s="40"/>
      <c r="T4713" s="40"/>
      <c r="U4713" s="40"/>
      <c r="V4713" s="40"/>
      <c r="W4713" s="40"/>
    </row>
    <row r="4714">
      <c r="F4714" s="30"/>
      <c r="G4714" s="30"/>
      <c r="H4714" s="30"/>
      <c r="I4714" s="30"/>
      <c r="J4714" s="30"/>
      <c r="K4714" s="30"/>
      <c r="L4714" s="30"/>
      <c r="M4714" s="32"/>
      <c r="N4714" s="33"/>
      <c r="O4714" s="33"/>
      <c r="R4714" s="40"/>
      <c r="S4714" s="40"/>
      <c r="T4714" s="40"/>
      <c r="U4714" s="40"/>
      <c r="V4714" s="40"/>
      <c r="W4714" s="40"/>
    </row>
    <row r="4715">
      <c r="F4715" s="30"/>
      <c r="G4715" s="30"/>
      <c r="H4715" s="30"/>
      <c r="I4715" s="30"/>
      <c r="J4715" s="30"/>
      <c r="K4715" s="30"/>
      <c r="L4715" s="30"/>
      <c r="M4715" s="32"/>
      <c r="N4715" s="33"/>
      <c r="O4715" s="64"/>
      <c r="R4715" s="40"/>
      <c r="S4715" s="40"/>
      <c r="T4715" s="40"/>
      <c r="U4715" s="40"/>
      <c r="V4715" s="40"/>
      <c r="W4715" s="40"/>
    </row>
    <row r="4716">
      <c r="F4716" s="30"/>
      <c r="G4716" s="30"/>
      <c r="H4716" s="30"/>
      <c r="I4716" s="30"/>
      <c r="J4716" s="30"/>
      <c r="K4716" s="30"/>
      <c r="L4716" s="30"/>
      <c r="M4716" s="32"/>
      <c r="N4716" s="33"/>
      <c r="O4716" s="33"/>
      <c r="R4716" s="40"/>
      <c r="S4716" s="40"/>
      <c r="T4716" s="40"/>
      <c r="U4716" s="40"/>
      <c r="V4716" s="40"/>
      <c r="W4716" s="40"/>
    </row>
    <row r="4717">
      <c r="F4717" s="30"/>
      <c r="G4717" s="30"/>
      <c r="H4717" s="30"/>
      <c r="I4717" s="30"/>
      <c r="J4717" s="30"/>
      <c r="K4717" s="30"/>
      <c r="L4717" s="30"/>
      <c r="M4717" s="32"/>
      <c r="N4717" s="33"/>
      <c r="O4717" s="58"/>
      <c r="R4717" s="40"/>
      <c r="S4717" s="40"/>
      <c r="T4717" s="40"/>
      <c r="U4717" s="40"/>
      <c r="V4717" s="40"/>
      <c r="W4717" s="40"/>
    </row>
    <row r="4718">
      <c r="F4718" s="30"/>
      <c r="G4718" s="30"/>
      <c r="H4718" s="30"/>
      <c r="I4718" s="30"/>
      <c r="J4718" s="30"/>
      <c r="K4718" s="30"/>
      <c r="L4718" s="30"/>
      <c r="M4718" s="32"/>
      <c r="N4718" s="33"/>
      <c r="O4718" s="33"/>
      <c r="R4718" s="40"/>
      <c r="S4718" s="40"/>
      <c r="T4718" s="40"/>
      <c r="U4718" s="40"/>
      <c r="V4718" s="40"/>
      <c r="W4718" s="40"/>
    </row>
    <row r="4719">
      <c r="F4719" s="30"/>
      <c r="G4719" s="30"/>
      <c r="H4719" s="30"/>
      <c r="I4719" s="30"/>
      <c r="J4719" s="30"/>
      <c r="K4719" s="30"/>
      <c r="L4719" s="30"/>
      <c r="M4719" s="32"/>
      <c r="N4719" s="33"/>
      <c r="O4719" s="33"/>
      <c r="R4719" s="40"/>
      <c r="S4719" s="40"/>
      <c r="T4719" s="40"/>
      <c r="U4719" s="40"/>
      <c r="V4719" s="40"/>
      <c r="W4719" s="40"/>
    </row>
    <row r="4720">
      <c r="F4720" s="30"/>
      <c r="G4720" s="30"/>
      <c r="H4720" s="30"/>
      <c r="I4720" s="30"/>
      <c r="J4720" s="30"/>
      <c r="K4720" s="30"/>
      <c r="L4720" s="30"/>
      <c r="M4720" s="32"/>
      <c r="N4720" s="33"/>
      <c r="O4720" s="33"/>
      <c r="R4720" s="40"/>
      <c r="S4720" s="40"/>
      <c r="T4720" s="40"/>
      <c r="U4720" s="40"/>
      <c r="V4720" s="40"/>
      <c r="W4720" s="40"/>
    </row>
    <row r="4721">
      <c r="F4721" s="30"/>
      <c r="G4721" s="30"/>
      <c r="H4721" s="30"/>
      <c r="I4721" s="30"/>
      <c r="J4721" s="30"/>
      <c r="K4721" s="30"/>
      <c r="L4721" s="30"/>
      <c r="M4721" s="32"/>
      <c r="N4721" s="33"/>
      <c r="O4721" s="58"/>
      <c r="R4721" s="40"/>
      <c r="S4721" s="40"/>
      <c r="T4721" s="40"/>
      <c r="U4721" s="40"/>
      <c r="V4721" s="40"/>
      <c r="W4721" s="40"/>
    </row>
    <row r="4722">
      <c r="F4722" s="30"/>
      <c r="G4722" s="30"/>
      <c r="H4722" s="30"/>
      <c r="I4722" s="30"/>
      <c r="J4722" s="30"/>
      <c r="K4722" s="30"/>
      <c r="L4722" s="30"/>
      <c r="M4722" s="32"/>
      <c r="N4722" s="33"/>
      <c r="O4722" s="33"/>
      <c r="R4722" s="40"/>
      <c r="S4722" s="40"/>
      <c r="T4722" s="40"/>
      <c r="U4722" s="40"/>
      <c r="V4722" s="40"/>
      <c r="W4722" s="40"/>
    </row>
    <row r="4723">
      <c r="F4723" s="30"/>
      <c r="G4723" s="30"/>
      <c r="H4723" s="30"/>
      <c r="I4723" s="30"/>
      <c r="J4723" s="30"/>
      <c r="K4723" s="30"/>
      <c r="L4723" s="30"/>
      <c r="M4723" s="32"/>
      <c r="N4723" s="33"/>
      <c r="O4723" s="33"/>
      <c r="R4723" s="40"/>
      <c r="S4723" s="40"/>
      <c r="T4723" s="40"/>
      <c r="U4723" s="40"/>
      <c r="V4723" s="40"/>
      <c r="W4723" s="40"/>
    </row>
    <row r="4724">
      <c r="F4724" s="30"/>
      <c r="G4724" s="30"/>
      <c r="H4724" s="30"/>
      <c r="I4724" s="30"/>
      <c r="J4724" s="30"/>
      <c r="K4724" s="30"/>
      <c r="L4724" s="30"/>
      <c r="M4724" s="32"/>
      <c r="N4724" s="33"/>
      <c r="O4724" s="58"/>
      <c r="R4724" s="40"/>
      <c r="S4724" s="40"/>
      <c r="T4724" s="40"/>
      <c r="U4724" s="40"/>
      <c r="V4724" s="40"/>
      <c r="W4724" s="40"/>
    </row>
    <row r="4725">
      <c r="F4725" s="30"/>
      <c r="G4725" s="30"/>
      <c r="H4725" s="30"/>
      <c r="I4725" s="30"/>
      <c r="J4725" s="30"/>
      <c r="K4725" s="30"/>
      <c r="L4725" s="30"/>
      <c r="M4725" s="32"/>
      <c r="N4725" s="33"/>
      <c r="O4725" s="33"/>
      <c r="R4725" s="40"/>
      <c r="S4725" s="40"/>
      <c r="T4725" s="40"/>
      <c r="U4725" s="40"/>
      <c r="V4725" s="40"/>
      <c r="W4725" s="40"/>
    </row>
    <row r="4726">
      <c r="F4726" s="30"/>
      <c r="G4726" s="30"/>
      <c r="H4726" s="30"/>
      <c r="I4726" s="30"/>
      <c r="J4726" s="30"/>
      <c r="K4726" s="30"/>
      <c r="L4726" s="30"/>
      <c r="M4726" s="32"/>
      <c r="N4726" s="33"/>
      <c r="O4726" s="33"/>
      <c r="R4726" s="40"/>
      <c r="S4726" s="40"/>
      <c r="T4726" s="40"/>
      <c r="U4726" s="40"/>
      <c r="V4726" s="40"/>
      <c r="W4726" s="40"/>
    </row>
    <row r="4727">
      <c r="F4727" s="30"/>
      <c r="G4727" s="30"/>
      <c r="H4727" s="30"/>
      <c r="I4727" s="30"/>
      <c r="J4727" s="30"/>
      <c r="K4727" s="30"/>
      <c r="L4727" s="30"/>
      <c r="M4727" s="32"/>
      <c r="N4727" s="33"/>
      <c r="O4727" s="33"/>
      <c r="R4727" s="40"/>
      <c r="S4727" s="40"/>
      <c r="T4727" s="40"/>
      <c r="U4727" s="40"/>
      <c r="V4727" s="40"/>
      <c r="W4727" s="40"/>
    </row>
    <row r="4728">
      <c r="F4728" s="30"/>
      <c r="G4728" s="30"/>
      <c r="H4728" s="30"/>
      <c r="I4728" s="30"/>
      <c r="J4728" s="30"/>
      <c r="K4728" s="30"/>
      <c r="L4728" s="30"/>
      <c r="M4728" s="32"/>
      <c r="N4728" s="33"/>
      <c r="O4728" s="58"/>
      <c r="R4728" s="40"/>
      <c r="S4728" s="40"/>
      <c r="T4728" s="40"/>
      <c r="U4728" s="40"/>
      <c r="V4728" s="40"/>
      <c r="W4728" s="40"/>
    </row>
    <row r="4729">
      <c r="F4729" s="30"/>
      <c r="G4729" s="30"/>
      <c r="H4729" s="30"/>
      <c r="I4729" s="30"/>
      <c r="J4729" s="30"/>
      <c r="K4729" s="30"/>
      <c r="L4729" s="30"/>
      <c r="M4729" s="32"/>
      <c r="N4729" s="33"/>
      <c r="O4729" s="58"/>
      <c r="R4729" s="40"/>
      <c r="S4729" s="40"/>
      <c r="T4729" s="40"/>
      <c r="U4729" s="40"/>
      <c r="V4729" s="40"/>
      <c r="W4729" s="40"/>
    </row>
    <row r="4730">
      <c r="F4730" s="30"/>
      <c r="G4730" s="30"/>
      <c r="H4730" s="30"/>
      <c r="I4730" s="30"/>
      <c r="J4730" s="30"/>
      <c r="K4730" s="30"/>
      <c r="L4730" s="30"/>
      <c r="M4730" s="32"/>
      <c r="N4730" s="33"/>
      <c r="O4730" s="58"/>
      <c r="R4730" s="40"/>
      <c r="S4730" s="40"/>
      <c r="T4730" s="40"/>
      <c r="U4730" s="40"/>
      <c r="V4730" s="40"/>
      <c r="W4730" s="40"/>
    </row>
    <row r="4731">
      <c r="F4731" s="30"/>
      <c r="G4731" s="30"/>
      <c r="H4731" s="30"/>
      <c r="I4731" s="30"/>
      <c r="J4731" s="30"/>
      <c r="K4731" s="30"/>
      <c r="L4731" s="30"/>
      <c r="M4731" s="32"/>
      <c r="N4731" s="33"/>
      <c r="O4731" s="33"/>
      <c r="R4731" s="40"/>
      <c r="S4731" s="40"/>
      <c r="T4731" s="40"/>
      <c r="U4731" s="40"/>
      <c r="V4731" s="40"/>
      <c r="W4731" s="40"/>
    </row>
    <row r="4732">
      <c r="F4732" s="30"/>
      <c r="G4732" s="30"/>
      <c r="H4732" s="30"/>
      <c r="I4732" s="30"/>
      <c r="J4732" s="30"/>
      <c r="K4732" s="30"/>
      <c r="L4732" s="30"/>
      <c r="M4732" s="32"/>
      <c r="N4732" s="33"/>
      <c r="O4732" s="33"/>
      <c r="R4732" s="40"/>
      <c r="S4732" s="40"/>
      <c r="T4732" s="40"/>
      <c r="U4732" s="40"/>
      <c r="V4732" s="40"/>
      <c r="W4732" s="40"/>
    </row>
    <row r="4733">
      <c r="F4733" s="30"/>
      <c r="G4733" s="30"/>
      <c r="H4733" s="30"/>
      <c r="I4733" s="30"/>
      <c r="J4733" s="30"/>
      <c r="K4733" s="30"/>
      <c r="L4733" s="30"/>
      <c r="M4733" s="32"/>
      <c r="N4733" s="33"/>
      <c r="O4733" s="58"/>
      <c r="R4733" s="40"/>
      <c r="S4733" s="40"/>
      <c r="T4733" s="40"/>
      <c r="U4733" s="40"/>
      <c r="V4733" s="40"/>
      <c r="W4733" s="40"/>
    </row>
    <row r="4734">
      <c r="F4734" s="30"/>
      <c r="G4734" s="30"/>
      <c r="H4734" s="30"/>
      <c r="I4734" s="30"/>
      <c r="J4734" s="30"/>
      <c r="K4734" s="30"/>
      <c r="L4734" s="30"/>
      <c r="M4734" s="32"/>
      <c r="N4734" s="33"/>
      <c r="O4734" s="58"/>
      <c r="R4734" s="40"/>
      <c r="S4734" s="40"/>
      <c r="T4734" s="40"/>
      <c r="U4734" s="40"/>
      <c r="V4734" s="40"/>
      <c r="W4734" s="40"/>
    </row>
    <row r="4735">
      <c r="F4735" s="30"/>
      <c r="G4735" s="30"/>
      <c r="H4735" s="30"/>
      <c r="I4735" s="30"/>
      <c r="J4735" s="30"/>
      <c r="K4735" s="30"/>
      <c r="L4735" s="30"/>
      <c r="M4735" s="32"/>
      <c r="N4735" s="33"/>
      <c r="O4735" s="33"/>
      <c r="R4735" s="40"/>
      <c r="S4735" s="40"/>
      <c r="T4735" s="40"/>
      <c r="U4735" s="40"/>
      <c r="V4735" s="40"/>
      <c r="W4735" s="40"/>
    </row>
    <row r="4736">
      <c r="F4736" s="30"/>
      <c r="G4736" s="30"/>
      <c r="H4736" s="30"/>
      <c r="I4736" s="30"/>
      <c r="J4736" s="30"/>
      <c r="K4736" s="30"/>
      <c r="L4736" s="30"/>
      <c r="M4736" s="32"/>
      <c r="N4736" s="33"/>
      <c r="O4736" s="33"/>
      <c r="R4736" s="40"/>
      <c r="S4736" s="40"/>
      <c r="T4736" s="40"/>
      <c r="U4736" s="40"/>
      <c r="V4736" s="40"/>
      <c r="W4736" s="40"/>
    </row>
    <row r="4737">
      <c r="F4737" s="30"/>
      <c r="G4737" s="30"/>
      <c r="H4737" s="30"/>
      <c r="I4737" s="30"/>
      <c r="J4737" s="30"/>
      <c r="K4737" s="30"/>
      <c r="L4737" s="30"/>
      <c r="M4737" s="32"/>
      <c r="N4737" s="33"/>
      <c r="O4737" s="64"/>
      <c r="R4737" s="40"/>
      <c r="S4737" s="40"/>
      <c r="T4737" s="40"/>
      <c r="U4737" s="40"/>
      <c r="V4737" s="40"/>
      <c r="W4737" s="40"/>
    </row>
    <row r="4738">
      <c r="F4738" s="30"/>
      <c r="G4738" s="30"/>
      <c r="H4738" s="30"/>
      <c r="I4738" s="30"/>
      <c r="J4738" s="30"/>
      <c r="K4738" s="30"/>
      <c r="L4738" s="30"/>
      <c r="M4738" s="32"/>
      <c r="N4738" s="33"/>
      <c r="O4738" s="33"/>
      <c r="R4738" s="40"/>
      <c r="S4738" s="40"/>
      <c r="T4738" s="40"/>
      <c r="U4738" s="40"/>
      <c r="V4738" s="40"/>
      <c r="W4738" s="40"/>
    </row>
    <row r="4739">
      <c r="F4739" s="30"/>
      <c r="G4739" s="30"/>
      <c r="H4739" s="30"/>
      <c r="I4739" s="30"/>
      <c r="J4739" s="30"/>
      <c r="K4739" s="30"/>
      <c r="L4739" s="30"/>
      <c r="M4739" s="32"/>
      <c r="N4739" s="33"/>
      <c r="O4739" s="33"/>
      <c r="R4739" s="40"/>
      <c r="S4739" s="40"/>
      <c r="T4739" s="40"/>
      <c r="U4739" s="40"/>
      <c r="V4739" s="40"/>
      <c r="W4739" s="40"/>
    </row>
    <row r="4740">
      <c r="F4740" s="30"/>
      <c r="G4740" s="30"/>
      <c r="H4740" s="30"/>
      <c r="I4740" s="30"/>
      <c r="J4740" s="30"/>
      <c r="K4740" s="30"/>
      <c r="L4740" s="30"/>
      <c r="M4740" s="32"/>
      <c r="N4740" s="33"/>
      <c r="O4740" s="33"/>
      <c r="R4740" s="40"/>
      <c r="S4740" s="40"/>
      <c r="T4740" s="40"/>
      <c r="U4740" s="40"/>
      <c r="V4740" s="40"/>
      <c r="W4740" s="40"/>
    </row>
    <row r="4741">
      <c r="F4741" s="30"/>
      <c r="G4741" s="30"/>
      <c r="H4741" s="30"/>
      <c r="I4741" s="30"/>
      <c r="J4741" s="30"/>
      <c r="K4741" s="30"/>
      <c r="L4741" s="30"/>
      <c r="M4741" s="32"/>
      <c r="N4741" s="33"/>
      <c r="O4741" s="64"/>
      <c r="R4741" s="40"/>
      <c r="S4741" s="40"/>
      <c r="T4741" s="40"/>
      <c r="U4741" s="40"/>
      <c r="V4741" s="40"/>
      <c r="W4741" s="40"/>
    </row>
    <row r="4742">
      <c r="F4742" s="30"/>
      <c r="G4742" s="30"/>
      <c r="H4742" s="30"/>
      <c r="I4742" s="30"/>
      <c r="J4742" s="30"/>
      <c r="K4742" s="30"/>
      <c r="L4742" s="30"/>
      <c r="M4742" s="32"/>
      <c r="N4742" s="33"/>
      <c r="O4742" s="64"/>
      <c r="R4742" s="40"/>
      <c r="S4742" s="40"/>
      <c r="T4742" s="40"/>
      <c r="U4742" s="40"/>
      <c r="V4742" s="40"/>
      <c r="W4742" s="40"/>
    </row>
    <row r="4743">
      <c r="F4743" s="30"/>
      <c r="G4743" s="30"/>
      <c r="H4743" s="30"/>
      <c r="I4743" s="30"/>
      <c r="J4743" s="30"/>
      <c r="K4743" s="30"/>
      <c r="L4743" s="30"/>
      <c r="M4743" s="32"/>
      <c r="N4743" s="33"/>
      <c r="O4743" s="33"/>
      <c r="R4743" s="40"/>
      <c r="S4743" s="40"/>
      <c r="T4743" s="40"/>
      <c r="U4743" s="40"/>
      <c r="V4743" s="40"/>
      <c r="W4743" s="40"/>
    </row>
    <row r="4744">
      <c r="F4744" s="30"/>
      <c r="G4744" s="30"/>
      <c r="H4744" s="30"/>
      <c r="I4744" s="30"/>
      <c r="J4744" s="30"/>
      <c r="K4744" s="30"/>
      <c r="L4744" s="30"/>
      <c r="M4744" s="32"/>
      <c r="N4744" s="33"/>
      <c r="O4744" s="33"/>
      <c r="R4744" s="40"/>
      <c r="S4744" s="40"/>
      <c r="T4744" s="40"/>
      <c r="U4744" s="40"/>
      <c r="V4744" s="40"/>
      <c r="W4744" s="40"/>
    </row>
    <row r="4745">
      <c r="F4745" s="30"/>
      <c r="G4745" s="30"/>
      <c r="H4745" s="30"/>
      <c r="I4745" s="30"/>
      <c r="J4745" s="30"/>
      <c r="K4745" s="30"/>
      <c r="L4745" s="30"/>
      <c r="M4745" s="32"/>
      <c r="N4745" s="33"/>
      <c r="O4745" s="33"/>
      <c r="R4745" s="40"/>
      <c r="S4745" s="40"/>
      <c r="T4745" s="40"/>
      <c r="U4745" s="40"/>
      <c r="V4745" s="40"/>
      <c r="W4745" s="40"/>
    </row>
    <row r="4746">
      <c r="F4746" s="30"/>
      <c r="G4746" s="30"/>
      <c r="H4746" s="30"/>
      <c r="I4746" s="30"/>
      <c r="J4746" s="30"/>
      <c r="K4746" s="30"/>
      <c r="L4746" s="30"/>
      <c r="M4746" s="32"/>
      <c r="N4746" s="33"/>
      <c r="O4746" s="33"/>
      <c r="R4746" s="40"/>
      <c r="S4746" s="40"/>
      <c r="T4746" s="40"/>
      <c r="U4746" s="40"/>
      <c r="V4746" s="40"/>
      <c r="W4746" s="40"/>
    </row>
    <row r="4747">
      <c r="F4747" s="30"/>
      <c r="G4747" s="30"/>
      <c r="H4747" s="30"/>
      <c r="I4747" s="30"/>
      <c r="J4747" s="30"/>
      <c r="K4747" s="30"/>
      <c r="L4747" s="30"/>
      <c r="M4747" s="32"/>
      <c r="N4747" s="33"/>
      <c r="O4747" s="33"/>
      <c r="R4747" s="40"/>
      <c r="S4747" s="40"/>
      <c r="T4747" s="40"/>
      <c r="U4747" s="40"/>
      <c r="V4747" s="40"/>
      <c r="W4747" s="40"/>
    </row>
    <row r="4748">
      <c r="F4748" s="30"/>
      <c r="G4748" s="30"/>
      <c r="H4748" s="30"/>
      <c r="I4748" s="30"/>
      <c r="J4748" s="30"/>
      <c r="K4748" s="30"/>
      <c r="L4748" s="30"/>
      <c r="M4748" s="32"/>
      <c r="N4748" s="33"/>
      <c r="O4748" s="33"/>
      <c r="R4748" s="40"/>
      <c r="S4748" s="40"/>
      <c r="T4748" s="40"/>
      <c r="U4748" s="40"/>
      <c r="V4748" s="40"/>
      <c r="W4748" s="40"/>
    </row>
    <row r="4749">
      <c r="F4749" s="30"/>
      <c r="G4749" s="30"/>
      <c r="H4749" s="30"/>
      <c r="I4749" s="30"/>
      <c r="J4749" s="30"/>
      <c r="K4749" s="30"/>
      <c r="L4749" s="30"/>
      <c r="M4749" s="32"/>
      <c r="N4749" s="33"/>
      <c r="O4749" s="33"/>
      <c r="R4749" s="40"/>
      <c r="S4749" s="40"/>
      <c r="T4749" s="40"/>
      <c r="U4749" s="40"/>
      <c r="V4749" s="40"/>
      <c r="W4749" s="40"/>
    </row>
    <row r="4750">
      <c r="F4750" s="30"/>
      <c r="G4750" s="30"/>
      <c r="H4750" s="30"/>
      <c r="I4750" s="30"/>
      <c r="J4750" s="30"/>
      <c r="K4750" s="30"/>
      <c r="L4750" s="30"/>
      <c r="M4750" s="32"/>
      <c r="N4750" s="33"/>
      <c r="O4750" s="58"/>
      <c r="R4750" s="40"/>
      <c r="S4750" s="40"/>
      <c r="T4750" s="40"/>
      <c r="U4750" s="40"/>
      <c r="V4750" s="40"/>
      <c r="W4750" s="40"/>
    </row>
    <row r="4751">
      <c r="F4751" s="30"/>
      <c r="G4751" s="30"/>
      <c r="H4751" s="30"/>
      <c r="I4751" s="30"/>
      <c r="J4751" s="30"/>
      <c r="K4751" s="30"/>
      <c r="L4751" s="30"/>
      <c r="M4751" s="32"/>
      <c r="N4751" s="33"/>
      <c r="O4751" s="33"/>
      <c r="R4751" s="40"/>
      <c r="S4751" s="40"/>
      <c r="T4751" s="40"/>
      <c r="U4751" s="40"/>
      <c r="V4751" s="40"/>
      <c r="W4751" s="40"/>
    </row>
    <row r="4752">
      <c r="F4752" s="30"/>
      <c r="G4752" s="30"/>
      <c r="H4752" s="30"/>
      <c r="I4752" s="30"/>
      <c r="J4752" s="30"/>
      <c r="K4752" s="30"/>
      <c r="L4752" s="30"/>
      <c r="M4752" s="32"/>
      <c r="N4752" s="33"/>
      <c r="O4752" s="33"/>
      <c r="R4752" s="40"/>
      <c r="S4752" s="40"/>
      <c r="T4752" s="40"/>
      <c r="U4752" s="40"/>
      <c r="V4752" s="40"/>
      <c r="W4752" s="40"/>
    </row>
    <row r="4753">
      <c r="F4753" s="30"/>
      <c r="G4753" s="30"/>
      <c r="H4753" s="30"/>
      <c r="I4753" s="30"/>
      <c r="J4753" s="30"/>
      <c r="K4753" s="30"/>
      <c r="L4753" s="30"/>
      <c r="M4753" s="32"/>
      <c r="N4753" s="33"/>
      <c r="O4753" s="58"/>
      <c r="R4753" s="40"/>
      <c r="S4753" s="40"/>
      <c r="T4753" s="40"/>
      <c r="U4753" s="40"/>
      <c r="V4753" s="40"/>
      <c r="W4753" s="40"/>
    </row>
    <row r="4754">
      <c r="F4754" s="30"/>
      <c r="G4754" s="30"/>
      <c r="H4754" s="30"/>
      <c r="I4754" s="30"/>
      <c r="J4754" s="30"/>
      <c r="K4754" s="30"/>
      <c r="L4754" s="30"/>
      <c r="M4754" s="32"/>
      <c r="N4754" s="33"/>
      <c r="O4754" s="33"/>
      <c r="R4754" s="40"/>
      <c r="S4754" s="40"/>
      <c r="T4754" s="40"/>
      <c r="U4754" s="40"/>
      <c r="V4754" s="40"/>
      <c r="W4754" s="40"/>
    </row>
    <row r="4755">
      <c r="F4755" s="30"/>
      <c r="G4755" s="30"/>
      <c r="H4755" s="30"/>
      <c r="I4755" s="30"/>
      <c r="J4755" s="30"/>
      <c r="K4755" s="30"/>
      <c r="L4755" s="30"/>
      <c r="M4755" s="32"/>
      <c r="N4755" s="33"/>
      <c r="O4755" s="33"/>
      <c r="R4755" s="40"/>
      <c r="S4755" s="40"/>
      <c r="T4755" s="40"/>
      <c r="U4755" s="40"/>
      <c r="V4755" s="40"/>
      <c r="W4755" s="40"/>
    </row>
    <row r="4756">
      <c r="F4756" s="30"/>
      <c r="G4756" s="30"/>
      <c r="H4756" s="30"/>
      <c r="I4756" s="30"/>
      <c r="J4756" s="30"/>
      <c r="K4756" s="30"/>
      <c r="L4756" s="30"/>
      <c r="M4756" s="32"/>
      <c r="N4756" s="33"/>
      <c r="O4756" s="33"/>
      <c r="R4756" s="40"/>
      <c r="S4756" s="40"/>
      <c r="T4756" s="40"/>
      <c r="U4756" s="40"/>
      <c r="V4756" s="40"/>
      <c r="W4756" s="40"/>
    </row>
    <row r="4757">
      <c r="F4757" s="30"/>
      <c r="G4757" s="30"/>
      <c r="H4757" s="30"/>
      <c r="I4757" s="30"/>
      <c r="J4757" s="30"/>
      <c r="K4757" s="30"/>
      <c r="L4757" s="30"/>
      <c r="M4757" s="32"/>
      <c r="N4757" s="33"/>
      <c r="O4757" s="33"/>
      <c r="R4757" s="40"/>
      <c r="S4757" s="40"/>
      <c r="T4757" s="40"/>
      <c r="U4757" s="40"/>
      <c r="V4757" s="40"/>
      <c r="W4757" s="40"/>
    </row>
    <row r="4758">
      <c r="F4758" s="30"/>
      <c r="G4758" s="30"/>
      <c r="H4758" s="30"/>
      <c r="I4758" s="30"/>
      <c r="J4758" s="30"/>
      <c r="K4758" s="30"/>
      <c r="L4758" s="30"/>
      <c r="M4758" s="32"/>
      <c r="N4758" s="33"/>
      <c r="O4758" s="33"/>
      <c r="R4758" s="40"/>
      <c r="S4758" s="40"/>
      <c r="T4758" s="40"/>
      <c r="U4758" s="40"/>
      <c r="V4758" s="40"/>
      <c r="W4758" s="40"/>
    </row>
    <row r="4759">
      <c r="F4759" s="30"/>
      <c r="G4759" s="30"/>
      <c r="H4759" s="30"/>
      <c r="I4759" s="30"/>
      <c r="J4759" s="30"/>
      <c r="K4759" s="30"/>
      <c r="L4759" s="30"/>
      <c r="M4759" s="32"/>
      <c r="N4759" s="33"/>
      <c r="O4759" s="33"/>
      <c r="R4759" s="40"/>
      <c r="S4759" s="40"/>
      <c r="T4759" s="40"/>
      <c r="U4759" s="40"/>
      <c r="V4759" s="40"/>
      <c r="W4759" s="40"/>
    </row>
    <row r="4760">
      <c r="F4760" s="30"/>
      <c r="G4760" s="30"/>
      <c r="H4760" s="30"/>
      <c r="I4760" s="30"/>
      <c r="J4760" s="30"/>
      <c r="K4760" s="30"/>
      <c r="L4760" s="30"/>
      <c r="M4760" s="32"/>
      <c r="N4760" s="33"/>
      <c r="O4760" s="33"/>
      <c r="R4760" s="40"/>
      <c r="S4760" s="40"/>
      <c r="T4760" s="40"/>
      <c r="U4760" s="40"/>
      <c r="V4760" s="40"/>
      <c r="W4760" s="40"/>
    </row>
    <row r="4761">
      <c r="F4761" s="30"/>
      <c r="G4761" s="30"/>
      <c r="H4761" s="30"/>
      <c r="I4761" s="30"/>
      <c r="J4761" s="30"/>
      <c r="K4761" s="30"/>
      <c r="L4761" s="30"/>
      <c r="M4761" s="32"/>
      <c r="N4761" s="33"/>
      <c r="O4761" s="33"/>
      <c r="R4761" s="40"/>
      <c r="S4761" s="40"/>
      <c r="T4761" s="40"/>
      <c r="U4761" s="40"/>
      <c r="V4761" s="40"/>
      <c r="W4761" s="40"/>
    </row>
    <row r="4762">
      <c r="F4762" s="30"/>
      <c r="G4762" s="30"/>
      <c r="H4762" s="30"/>
      <c r="I4762" s="30"/>
      <c r="J4762" s="30"/>
      <c r="K4762" s="30"/>
      <c r="L4762" s="30"/>
      <c r="M4762" s="32"/>
      <c r="N4762" s="33"/>
      <c r="O4762" s="33"/>
      <c r="R4762" s="40"/>
      <c r="S4762" s="40"/>
      <c r="T4762" s="40"/>
      <c r="U4762" s="40"/>
      <c r="V4762" s="40"/>
      <c r="W4762" s="40"/>
    </row>
    <row r="4763">
      <c r="F4763" s="30"/>
      <c r="G4763" s="30"/>
      <c r="H4763" s="30"/>
      <c r="I4763" s="30"/>
      <c r="J4763" s="30"/>
      <c r="K4763" s="30"/>
      <c r="L4763" s="30"/>
      <c r="M4763" s="32"/>
      <c r="N4763" s="33"/>
      <c r="O4763" s="33"/>
      <c r="R4763" s="40"/>
      <c r="S4763" s="40"/>
      <c r="T4763" s="40"/>
      <c r="U4763" s="40"/>
      <c r="V4763" s="40"/>
      <c r="W4763" s="40"/>
    </row>
    <row r="4764">
      <c r="F4764" s="30"/>
      <c r="G4764" s="30"/>
      <c r="H4764" s="30"/>
      <c r="I4764" s="30"/>
      <c r="J4764" s="30"/>
      <c r="K4764" s="30"/>
      <c r="L4764" s="30"/>
      <c r="M4764" s="32"/>
      <c r="N4764" s="33"/>
      <c r="O4764" s="33"/>
      <c r="R4764" s="40"/>
      <c r="S4764" s="40"/>
      <c r="T4764" s="40"/>
      <c r="U4764" s="40"/>
      <c r="V4764" s="40"/>
      <c r="W4764" s="40"/>
    </row>
    <row r="4765">
      <c r="F4765" s="30"/>
      <c r="G4765" s="30"/>
      <c r="H4765" s="30"/>
      <c r="I4765" s="30"/>
      <c r="J4765" s="30"/>
      <c r="K4765" s="30"/>
      <c r="L4765" s="30"/>
      <c r="M4765" s="32"/>
      <c r="N4765" s="33"/>
      <c r="O4765" s="33"/>
      <c r="R4765" s="40"/>
      <c r="S4765" s="40"/>
      <c r="T4765" s="40"/>
      <c r="U4765" s="40"/>
      <c r="V4765" s="40"/>
      <c r="W4765" s="40"/>
    </row>
    <row r="4766">
      <c r="F4766" s="30"/>
      <c r="G4766" s="30"/>
      <c r="H4766" s="30"/>
      <c r="I4766" s="30"/>
      <c r="J4766" s="30"/>
      <c r="K4766" s="30"/>
      <c r="L4766" s="30"/>
      <c r="M4766" s="32"/>
      <c r="N4766" s="33"/>
      <c r="O4766" s="33"/>
      <c r="R4766" s="40"/>
      <c r="S4766" s="40"/>
      <c r="T4766" s="40"/>
      <c r="U4766" s="40"/>
      <c r="V4766" s="40"/>
      <c r="W4766" s="40"/>
    </row>
    <row r="4767">
      <c r="F4767" s="30"/>
      <c r="G4767" s="30"/>
      <c r="H4767" s="30"/>
      <c r="I4767" s="30"/>
      <c r="J4767" s="30"/>
      <c r="K4767" s="30"/>
      <c r="L4767" s="30"/>
      <c r="M4767" s="32"/>
      <c r="N4767" s="33"/>
      <c r="O4767" s="33"/>
      <c r="R4767" s="40"/>
      <c r="S4767" s="40"/>
      <c r="T4767" s="40"/>
      <c r="U4767" s="40"/>
      <c r="V4767" s="40"/>
      <c r="W4767" s="40"/>
    </row>
    <row r="4768">
      <c r="F4768" s="30"/>
      <c r="G4768" s="30"/>
      <c r="H4768" s="30"/>
      <c r="I4768" s="30"/>
      <c r="J4768" s="30"/>
      <c r="K4768" s="30"/>
      <c r="L4768" s="30"/>
      <c r="M4768" s="32"/>
      <c r="N4768" s="33"/>
      <c r="O4768" s="33"/>
      <c r="R4768" s="40"/>
      <c r="S4768" s="40"/>
      <c r="T4768" s="40"/>
      <c r="U4768" s="40"/>
      <c r="V4768" s="40"/>
      <c r="W4768" s="40"/>
    </row>
    <row r="4769">
      <c r="F4769" s="30"/>
      <c r="G4769" s="30"/>
      <c r="H4769" s="30"/>
      <c r="I4769" s="30"/>
      <c r="J4769" s="30"/>
      <c r="K4769" s="30"/>
      <c r="L4769" s="30"/>
      <c r="M4769" s="32"/>
      <c r="N4769" s="33"/>
      <c r="O4769" s="33"/>
      <c r="R4769" s="40"/>
      <c r="S4769" s="40"/>
      <c r="T4769" s="40"/>
      <c r="U4769" s="40"/>
      <c r="V4769" s="40"/>
      <c r="W4769" s="40"/>
    </row>
    <row r="4770">
      <c r="F4770" s="30"/>
      <c r="G4770" s="30"/>
      <c r="H4770" s="30"/>
      <c r="I4770" s="30"/>
      <c r="J4770" s="30"/>
      <c r="K4770" s="30"/>
      <c r="L4770" s="30"/>
      <c r="M4770" s="32"/>
      <c r="N4770" s="33"/>
      <c r="O4770" s="33"/>
      <c r="R4770" s="40"/>
      <c r="S4770" s="40"/>
      <c r="T4770" s="40"/>
      <c r="U4770" s="40"/>
      <c r="V4770" s="40"/>
      <c r="W4770" s="40"/>
    </row>
    <row r="4771">
      <c r="F4771" s="30"/>
      <c r="G4771" s="30"/>
      <c r="H4771" s="30"/>
      <c r="I4771" s="30"/>
      <c r="J4771" s="30"/>
      <c r="K4771" s="30"/>
      <c r="L4771" s="30"/>
      <c r="M4771" s="32"/>
      <c r="N4771" s="33"/>
      <c r="O4771" s="58"/>
      <c r="R4771" s="40"/>
      <c r="S4771" s="40"/>
      <c r="T4771" s="40"/>
      <c r="U4771" s="40"/>
      <c r="V4771" s="40"/>
      <c r="W4771" s="40"/>
    </row>
    <row r="4772">
      <c r="F4772" s="30"/>
      <c r="G4772" s="30"/>
      <c r="H4772" s="30"/>
      <c r="I4772" s="30"/>
      <c r="J4772" s="30"/>
      <c r="K4772" s="30"/>
      <c r="L4772" s="30"/>
      <c r="M4772" s="32"/>
      <c r="N4772" s="33"/>
      <c r="O4772" s="33"/>
      <c r="R4772" s="40"/>
      <c r="S4772" s="40"/>
      <c r="T4772" s="40"/>
      <c r="U4772" s="40"/>
      <c r="V4772" s="40"/>
      <c r="W4772" s="40"/>
    </row>
    <row r="4773">
      <c r="F4773" s="30"/>
      <c r="G4773" s="30"/>
      <c r="H4773" s="30"/>
      <c r="I4773" s="30"/>
      <c r="J4773" s="30"/>
      <c r="K4773" s="30"/>
      <c r="L4773" s="30"/>
      <c r="M4773" s="32"/>
      <c r="N4773" s="33"/>
      <c r="O4773" s="33"/>
      <c r="R4773" s="40"/>
      <c r="S4773" s="40"/>
      <c r="T4773" s="40"/>
      <c r="U4773" s="40"/>
      <c r="V4773" s="40"/>
      <c r="W4773" s="40"/>
    </row>
    <row r="4774">
      <c r="F4774" s="30"/>
      <c r="G4774" s="30"/>
      <c r="H4774" s="30"/>
      <c r="I4774" s="30"/>
      <c r="J4774" s="30"/>
      <c r="K4774" s="30"/>
      <c r="L4774" s="30"/>
      <c r="M4774" s="32"/>
      <c r="N4774" s="33"/>
      <c r="O4774" s="33"/>
      <c r="R4774" s="40"/>
      <c r="S4774" s="40"/>
      <c r="T4774" s="40"/>
      <c r="U4774" s="40"/>
      <c r="V4774" s="40"/>
      <c r="W4774" s="40"/>
    </row>
    <row r="4775">
      <c r="F4775" s="30"/>
      <c r="G4775" s="30"/>
      <c r="H4775" s="30"/>
      <c r="I4775" s="30"/>
      <c r="J4775" s="30"/>
      <c r="K4775" s="30"/>
      <c r="L4775" s="30"/>
      <c r="M4775" s="32"/>
      <c r="N4775" s="33"/>
      <c r="O4775" s="33"/>
      <c r="R4775" s="40"/>
      <c r="S4775" s="40"/>
      <c r="T4775" s="40"/>
      <c r="U4775" s="40"/>
      <c r="V4775" s="40"/>
      <c r="W4775" s="40"/>
    </row>
    <row r="4776">
      <c r="F4776" s="30"/>
      <c r="G4776" s="30"/>
      <c r="H4776" s="30"/>
      <c r="I4776" s="30"/>
      <c r="J4776" s="30"/>
      <c r="K4776" s="30"/>
      <c r="L4776" s="30"/>
      <c r="M4776" s="32"/>
      <c r="N4776" s="33"/>
      <c r="O4776" s="33"/>
      <c r="R4776" s="40"/>
      <c r="S4776" s="40"/>
      <c r="T4776" s="40"/>
      <c r="U4776" s="40"/>
      <c r="V4776" s="40"/>
      <c r="W4776" s="40"/>
    </row>
    <row r="4777">
      <c r="F4777" s="30"/>
      <c r="G4777" s="30"/>
      <c r="H4777" s="30"/>
      <c r="I4777" s="30"/>
      <c r="J4777" s="30"/>
      <c r="K4777" s="30"/>
      <c r="L4777" s="30"/>
      <c r="M4777" s="32"/>
      <c r="N4777" s="33"/>
      <c r="O4777" s="33"/>
      <c r="R4777" s="40"/>
      <c r="S4777" s="40"/>
      <c r="T4777" s="40"/>
      <c r="U4777" s="40"/>
      <c r="V4777" s="40"/>
      <c r="W4777" s="40"/>
    </row>
    <row r="4778">
      <c r="F4778" s="30"/>
      <c r="G4778" s="30"/>
      <c r="H4778" s="30"/>
      <c r="I4778" s="30"/>
      <c r="J4778" s="30"/>
      <c r="K4778" s="30"/>
      <c r="L4778" s="30"/>
      <c r="M4778" s="32"/>
      <c r="N4778" s="33"/>
      <c r="O4778" s="33"/>
      <c r="R4778" s="40"/>
      <c r="S4778" s="40"/>
      <c r="T4778" s="40"/>
      <c r="U4778" s="40"/>
      <c r="V4778" s="40"/>
      <c r="W4778" s="40"/>
    </row>
    <row r="4779">
      <c r="F4779" s="30"/>
      <c r="G4779" s="30"/>
      <c r="H4779" s="30"/>
      <c r="I4779" s="30"/>
      <c r="J4779" s="30"/>
      <c r="K4779" s="30"/>
      <c r="L4779" s="30"/>
      <c r="M4779" s="32"/>
      <c r="N4779" s="33"/>
      <c r="O4779" s="33"/>
      <c r="R4779" s="40"/>
      <c r="S4779" s="40"/>
      <c r="T4779" s="40"/>
      <c r="U4779" s="40"/>
      <c r="V4779" s="40"/>
      <c r="W4779" s="40"/>
    </row>
    <row r="4780">
      <c r="F4780" s="30"/>
      <c r="G4780" s="30"/>
      <c r="H4780" s="30"/>
      <c r="I4780" s="30"/>
      <c r="J4780" s="30"/>
      <c r="K4780" s="30"/>
      <c r="L4780" s="30"/>
      <c r="M4780" s="32"/>
      <c r="N4780" s="33"/>
      <c r="O4780" s="33"/>
      <c r="R4780" s="40"/>
      <c r="S4780" s="40"/>
      <c r="T4780" s="40"/>
      <c r="U4780" s="40"/>
      <c r="V4780" s="40"/>
      <c r="W4780" s="40"/>
    </row>
    <row r="4781">
      <c r="F4781" s="30"/>
      <c r="G4781" s="30"/>
      <c r="H4781" s="30"/>
      <c r="I4781" s="30"/>
      <c r="J4781" s="30"/>
      <c r="K4781" s="30"/>
      <c r="L4781" s="30"/>
      <c r="M4781" s="32"/>
      <c r="N4781" s="33"/>
      <c r="O4781" s="33"/>
      <c r="R4781" s="40"/>
      <c r="S4781" s="40"/>
      <c r="T4781" s="40"/>
      <c r="U4781" s="40"/>
      <c r="V4781" s="40"/>
      <c r="W4781" s="40"/>
    </row>
    <row r="4782">
      <c r="F4782" s="30"/>
      <c r="G4782" s="30"/>
      <c r="H4782" s="30"/>
      <c r="I4782" s="30"/>
      <c r="J4782" s="30"/>
      <c r="K4782" s="30"/>
      <c r="L4782" s="30"/>
      <c r="M4782" s="32"/>
      <c r="N4782" s="33"/>
      <c r="O4782" s="33"/>
      <c r="R4782" s="40"/>
      <c r="S4782" s="40"/>
      <c r="T4782" s="40"/>
      <c r="U4782" s="40"/>
      <c r="V4782" s="40"/>
      <c r="W4782" s="40"/>
    </row>
    <row r="4783">
      <c r="F4783" s="30"/>
      <c r="G4783" s="30"/>
      <c r="H4783" s="30"/>
      <c r="I4783" s="30"/>
      <c r="J4783" s="30"/>
      <c r="K4783" s="30"/>
      <c r="L4783" s="30"/>
      <c r="M4783" s="32"/>
      <c r="N4783" s="33"/>
      <c r="O4783" s="58"/>
      <c r="R4783" s="40"/>
      <c r="S4783" s="40"/>
      <c r="T4783" s="40"/>
      <c r="U4783" s="40"/>
      <c r="V4783" s="40"/>
      <c r="W4783" s="40"/>
    </row>
    <row r="4784">
      <c r="F4784" s="30"/>
      <c r="G4784" s="30"/>
      <c r="H4784" s="30"/>
      <c r="I4784" s="30"/>
      <c r="J4784" s="30"/>
      <c r="K4784" s="30"/>
      <c r="L4784" s="30"/>
      <c r="M4784" s="32"/>
      <c r="N4784" s="33"/>
      <c r="O4784" s="64"/>
      <c r="R4784" s="40"/>
      <c r="S4784" s="40"/>
      <c r="T4784" s="40"/>
      <c r="U4784" s="40"/>
      <c r="V4784" s="40"/>
      <c r="W4784" s="40"/>
    </row>
    <row r="4785">
      <c r="F4785" s="30"/>
      <c r="G4785" s="30"/>
      <c r="H4785" s="30"/>
      <c r="I4785" s="30"/>
      <c r="J4785" s="30"/>
      <c r="K4785" s="30"/>
      <c r="L4785" s="30"/>
      <c r="M4785" s="32"/>
      <c r="N4785" s="33"/>
      <c r="O4785" s="33"/>
      <c r="R4785" s="40"/>
      <c r="S4785" s="40"/>
      <c r="T4785" s="40"/>
      <c r="U4785" s="40"/>
      <c r="V4785" s="40"/>
      <c r="W4785" s="40"/>
    </row>
    <row r="4786">
      <c r="F4786" s="30"/>
      <c r="G4786" s="30"/>
      <c r="H4786" s="30"/>
      <c r="I4786" s="30"/>
      <c r="J4786" s="30"/>
      <c r="K4786" s="30"/>
      <c r="L4786" s="30"/>
      <c r="M4786" s="32"/>
      <c r="N4786" s="33"/>
      <c r="O4786" s="64"/>
      <c r="R4786" s="40"/>
      <c r="S4786" s="40"/>
      <c r="T4786" s="40"/>
      <c r="U4786" s="40"/>
      <c r="V4786" s="40"/>
      <c r="W4786" s="40"/>
    </row>
    <row r="4787">
      <c r="F4787" s="30"/>
      <c r="G4787" s="30"/>
      <c r="H4787" s="30"/>
      <c r="I4787" s="30"/>
      <c r="J4787" s="30"/>
      <c r="K4787" s="30"/>
      <c r="L4787" s="30"/>
      <c r="M4787" s="32"/>
      <c r="N4787" s="33"/>
      <c r="O4787" s="33"/>
      <c r="R4787" s="40"/>
      <c r="S4787" s="40"/>
      <c r="T4787" s="40"/>
      <c r="U4787" s="40"/>
      <c r="V4787" s="40"/>
      <c r="W4787" s="40"/>
    </row>
    <row r="4788">
      <c r="F4788" s="30"/>
      <c r="G4788" s="30"/>
      <c r="H4788" s="30"/>
      <c r="I4788" s="30"/>
      <c r="J4788" s="30"/>
      <c r="K4788" s="30"/>
      <c r="L4788" s="30"/>
      <c r="M4788" s="32"/>
      <c r="N4788" s="33"/>
      <c r="O4788" s="33"/>
      <c r="R4788" s="40"/>
      <c r="S4788" s="40"/>
      <c r="T4788" s="40"/>
      <c r="U4788" s="40"/>
      <c r="V4788" s="40"/>
      <c r="W4788" s="40"/>
    </row>
    <row r="4789">
      <c r="F4789" s="30"/>
      <c r="G4789" s="30"/>
      <c r="H4789" s="30"/>
      <c r="I4789" s="30"/>
      <c r="J4789" s="30"/>
      <c r="K4789" s="30"/>
      <c r="L4789" s="30"/>
      <c r="M4789" s="32"/>
      <c r="N4789" s="33"/>
      <c r="O4789" s="33"/>
      <c r="R4789" s="40"/>
      <c r="S4789" s="40"/>
      <c r="T4789" s="40"/>
      <c r="U4789" s="40"/>
      <c r="V4789" s="40"/>
      <c r="W4789" s="40"/>
    </row>
    <row r="4790">
      <c r="F4790" s="30"/>
      <c r="G4790" s="30"/>
      <c r="H4790" s="30"/>
      <c r="I4790" s="30"/>
      <c r="J4790" s="30"/>
      <c r="K4790" s="30"/>
      <c r="L4790" s="30"/>
      <c r="M4790" s="32"/>
      <c r="N4790" s="33"/>
      <c r="O4790" s="33"/>
      <c r="R4790" s="40"/>
      <c r="S4790" s="40"/>
      <c r="T4790" s="40"/>
      <c r="U4790" s="40"/>
      <c r="V4790" s="40"/>
      <c r="W4790" s="40"/>
    </row>
    <row r="4791">
      <c r="F4791" s="30"/>
      <c r="G4791" s="30"/>
      <c r="H4791" s="30"/>
      <c r="I4791" s="30"/>
      <c r="J4791" s="30"/>
      <c r="K4791" s="30"/>
      <c r="L4791" s="30"/>
      <c r="M4791" s="32"/>
      <c r="N4791" s="33"/>
      <c r="O4791" s="33"/>
      <c r="R4791" s="40"/>
      <c r="S4791" s="40"/>
      <c r="T4791" s="40"/>
      <c r="U4791" s="40"/>
      <c r="V4791" s="40"/>
      <c r="W4791" s="40"/>
    </row>
    <row r="4792">
      <c r="F4792" s="30"/>
      <c r="G4792" s="30"/>
      <c r="H4792" s="30"/>
      <c r="I4792" s="30"/>
      <c r="J4792" s="30"/>
      <c r="K4792" s="30"/>
      <c r="L4792" s="30"/>
      <c r="M4792" s="32"/>
      <c r="N4792" s="33"/>
      <c r="O4792" s="33"/>
      <c r="R4792" s="40"/>
      <c r="S4792" s="40"/>
      <c r="T4792" s="40"/>
      <c r="U4792" s="40"/>
      <c r="V4792" s="40"/>
      <c r="W4792" s="40"/>
    </row>
    <row r="4793">
      <c r="F4793" s="30"/>
      <c r="G4793" s="30"/>
      <c r="H4793" s="30"/>
      <c r="I4793" s="30"/>
      <c r="J4793" s="30"/>
      <c r="K4793" s="30"/>
      <c r="L4793" s="30"/>
      <c r="M4793" s="32"/>
      <c r="N4793" s="33"/>
      <c r="O4793" s="33"/>
      <c r="R4793" s="40"/>
      <c r="S4793" s="40"/>
      <c r="T4793" s="40"/>
      <c r="U4793" s="40"/>
      <c r="V4793" s="40"/>
      <c r="W4793" s="40"/>
    </row>
    <row r="4794">
      <c r="F4794" s="30"/>
      <c r="G4794" s="30"/>
      <c r="H4794" s="30"/>
      <c r="I4794" s="30"/>
      <c r="J4794" s="30"/>
      <c r="K4794" s="30"/>
      <c r="L4794" s="30"/>
      <c r="M4794" s="32"/>
      <c r="N4794" s="33"/>
      <c r="O4794" s="33"/>
      <c r="R4794" s="40"/>
      <c r="S4794" s="40"/>
      <c r="T4794" s="40"/>
      <c r="U4794" s="40"/>
      <c r="V4794" s="40"/>
      <c r="W4794" s="40"/>
    </row>
    <row r="4795">
      <c r="F4795" s="30"/>
      <c r="G4795" s="30"/>
      <c r="H4795" s="30"/>
      <c r="I4795" s="30"/>
      <c r="J4795" s="30"/>
      <c r="K4795" s="30"/>
      <c r="L4795" s="30"/>
      <c r="M4795" s="32"/>
      <c r="N4795" s="33"/>
      <c r="O4795" s="33"/>
      <c r="R4795" s="40"/>
      <c r="S4795" s="40"/>
      <c r="T4795" s="40"/>
      <c r="U4795" s="40"/>
      <c r="V4795" s="40"/>
      <c r="W4795" s="40"/>
    </row>
    <row r="4796">
      <c r="F4796" s="30"/>
      <c r="G4796" s="30"/>
      <c r="H4796" s="30"/>
      <c r="I4796" s="30"/>
      <c r="J4796" s="30"/>
      <c r="K4796" s="30"/>
      <c r="L4796" s="30"/>
      <c r="M4796" s="32"/>
      <c r="N4796" s="33"/>
      <c r="O4796" s="33"/>
      <c r="R4796" s="40"/>
      <c r="S4796" s="40"/>
      <c r="T4796" s="40"/>
      <c r="U4796" s="40"/>
      <c r="V4796" s="40"/>
      <c r="W4796" s="40"/>
    </row>
    <row r="4797">
      <c r="F4797" s="30"/>
      <c r="G4797" s="30"/>
      <c r="H4797" s="30"/>
      <c r="I4797" s="30"/>
      <c r="J4797" s="30"/>
      <c r="K4797" s="30"/>
      <c r="L4797" s="30"/>
      <c r="M4797" s="32"/>
      <c r="N4797" s="33"/>
      <c r="O4797" s="58"/>
      <c r="R4797" s="40"/>
      <c r="S4797" s="40"/>
      <c r="T4797" s="40"/>
      <c r="U4797" s="40"/>
      <c r="V4797" s="40"/>
      <c r="W4797" s="40"/>
    </row>
    <row r="4798">
      <c r="F4798" s="30"/>
      <c r="G4798" s="30"/>
      <c r="H4798" s="30"/>
      <c r="I4798" s="30"/>
      <c r="J4798" s="30"/>
      <c r="K4798" s="30"/>
      <c r="L4798" s="30"/>
      <c r="M4798" s="32"/>
      <c r="N4798" s="33"/>
      <c r="O4798" s="33"/>
      <c r="R4798" s="40"/>
      <c r="S4798" s="40"/>
      <c r="T4798" s="40"/>
      <c r="U4798" s="40"/>
      <c r="V4798" s="40"/>
      <c r="W4798" s="40"/>
    </row>
    <row r="4799">
      <c r="F4799" s="30"/>
      <c r="G4799" s="30"/>
      <c r="H4799" s="30"/>
      <c r="I4799" s="30"/>
      <c r="J4799" s="30"/>
      <c r="K4799" s="30"/>
      <c r="L4799" s="30"/>
      <c r="M4799" s="32"/>
      <c r="N4799" s="33"/>
      <c r="O4799" s="33"/>
      <c r="R4799" s="40"/>
      <c r="S4799" s="40"/>
      <c r="T4799" s="40"/>
      <c r="U4799" s="40"/>
      <c r="V4799" s="40"/>
      <c r="W4799" s="40"/>
    </row>
    <row r="4800">
      <c r="F4800" s="30"/>
      <c r="G4800" s="30"/>
      <c r="H4800" s="30"/>
      <c r="I4800" s="30"/>
      <c r="J4800" s="30"/>
      <c r="K4800" s="30"/>
      <c r="L4800" s="30"/>
      <c r="M4800" s="32"/>
      <c r="N4800" s="33"/>
      <c r="O4800" s="33"/>
      <c r="R4800" s="40"/>
      <c r="S4800" s="40"/>
      <c r="T4800" s="40"/>
      <c r="U4800" s="40"/>
      <c r="V4800" s="40"/>
      <c r="W4800" s="40"/>
    </row>
    <row r="4801">
      <c r="F4801" s="30"/>
      <c r="G4801" s="30"/>
      <c r="H4801" s="30"/>
      <c r="I4801" s="30"/>
      <c r="J4801" s="30"/>
      <c r="K4801" s="30"/>
      <c r="L4801" s="30"/>
      <c r="M4801" s="32"/>
      <c r="N4801" s="33"/>
      <c r="O4801" s="33"/>
      <c r="R4801" s="40"/>
      <c r="S4801" s="40"/>
      <c r="T4801" s="40"/>
      <c r="U4801" s="40"/>
      <c r="V4801" s="40"/>
      <c r="W4801" s="40"/>
    </row>
    <row r="4802">
      <c r="F4802" s="30"/>
      <c r="G4802" s="30"/>
      <c r="H4802" s="30"/>
      <c r="I4802" s="30"/>
      <c r="J4802" s="30"/>
      <c r="K4802" s="30"/>
      <c r="L4802" s="30"/>
      <c r="M4802" s="32"/>
      <c r="N4802" s="33"/>
      <c r="O4802" s="33"/>
      <c r="R4802" s="40"/>
      <c r="S4802" s="40"/>
      <c r="T4802" s="40"/>
      <c r="U4802" s="40"/>
      <c r="V4802" s="40"/>
      <c r="W4802" s="40"/>
    </row>
    <row r="4803">
      <c r="F4803" s="30"/>
      <c r="G4803" s="30"/>
      <c r="H4803" s="30"/>
      <c r="I4803" s="30"/>
      <c r="J4803" s="30"/>
      <c r="K4803" s="30"/>
      <c r="L4803" s="30"/>
      <c r="M4803" s="32"/>
      <c r="N4803" s="33"/>
      <c r="O4803" s="33"/>
      <c r="R4803" s="40"/>
      <c r="S4803" s="40"/>
      <c r="T4803" s="40"/>
      <c r="U4803" s="40"/>
      <c r="V4803" s="40"/>
      <c r="W4803" s="40"/>
    </row>
    <row r="4804">
      <c r="F4804" s="30"/>
      <c r="G4804" s="30"/>
      <c r="H4804" s="30"/>
      <c r="I4804" s="30"/>
      <c r="J4804" s="30"/>
      <c r="K4804" s="30"/>
      <c r="L4804" s="30"/>
      <c r="M4804" s="32"/>
      <c r="N4804" s="33"/>
      <c r="O4804" s="33"/>
      <c r="R4804" s="40"/>
      <c r="S4804" s="40"/>
      <c r="T4804" s="40"/>
      <c r="U4804" s="40"/>
      <c r="V4804" s="40"/>
      <c r="W4804" s="40"/>
    </row>
    <row r="4805">
      <c r="F4805" s="30"/>
      <c r="G4805" s="30"/>
      <c r="H4805" s="30"/>
      <c r="I4805" s="30"/>
      <c r="J4805" s="30"/>
      <c r="K4805" s="30"/>
      <c r="L4805" s="30"/>
      <c r="M4805" s="32"/>
      <c r="N4805" s="33"/>
      <c r="O4805" s="33"/>
      <c r="R4805" s="40"/>
      <c r="S4805" s="40"/>
      <c r="T4805" s="40"/>
      <c r="U4805" s="40"/>
      <c r="V4805" s="40"/>
      <c r="W4805" s="40"/>
    </row>
    <row r="4806">
      <c r="F4806" s="30"/>
      <c r="G4806" s="30"/>
      <c r="H4806" s="30"/>
      <c r="I4806" s="30"/>
      <c r="J4806" s="30"/>
      <c r="K4806" s="30"/>
      <c r="L4806" s="30"/>
      <c r="M4806" s="32"/>
      <c r="N4806" s="33"/>
      <c r="O4806" s="33"/>
      <c r="R4806" s="40"/>
      <c r="S4806" s="40"/>
      <c r="T4806" s="40"/>
      <c r="U4806" s="40"/>
      <c r="V4806" s="40"/>
      <c r="W4806" s="40"/>
    </row>
    <row r="4807">
      <c r="F4807" s="30"/>
      <c r="G4807" s="30"/>
      <c r="H4807" s="30"/>
      <c r="I4807" s="30"/>
      <c r="J4807" s="30"/>
      <c r="K4807" s="30"/>
      <c r="L4807" s="30"/>
      <c r="M4807" s="32"/>
      <c r="N4807" s="33"/>
      <c r="O4807" s="33"/>
      <c r="R4807" s="40"/>
      <c r="S4807" s="40"/>
      <c r="T4807" s="40"/>
      <c r="U4807" s="40"/>
      <c r="V4807" s="40"/>
      <c r="W4807" s="40"/>
    </row>
    <row r="4808">
      <c r="F4808" s="30"/>
      <c r="G4808" s="30"/>
      <c r="H4808" s="30"/>
      <c r="I4808" s="30"/>
      <c r="J4808" s="30"/>
      <c r="K4808" s="30"/>
      <c r="L4808" s="30"/>
      <c r="M4808" s="32"/>
      <c r="N4808" s="33"/>
      <c r="O4808" s="33"/>
      <c r="R4808" s="40"/>
      <c r="S4808" s="40"/>
      <c r="T4808" s="40"/>
      <c r="U4808" s="40"/>
      <c r="V4808" s="40"/>
      <c r="W4808" s="40"/>
    </row>
    <row r="4809">
      <c r="F4809" s="30"/>
      <c r="G4809" s="30"/>
      <c r="H4809" s="30"/>
      <c r="I4809" s="30"/>
      <c r="J4809" s="30"/>
      <c r="K4809" s="30"/>
      <c r="L4809" s="30"/>
      <c r="M4809" s="32"/>
      <c r="N4809" s="33"/>
      <c r="O4809" s="33"/>
      <c r="R4809" s="40"/>
      <c r="S4809" s="40"/>
      <c r="T4809" s="40"/>
      <c r="U4809" s="40"/>
      <c r="V4809" s="40"/>
      <c r="W4809" s="40"/>
    </row>
    <row r="4810">
      <c r="F4810" s="30"/>
      <c r="G4810" s="30"/>
      <c r="H4810" s="30"/>
      <c r="I4810" s="30"/>
      <c r="J4810" s="30"/>
      <c r="K4810" s="30"/>
      <c r="L4810" s="30"/>
      <c r="M4810" s="32"/>
      <c r="N4810" s="33"/>
      <c r="O4810" s="33"/>
      <c r="R4810" s="40"/>
      <c r="S4810" s="40"/>
      <c r="T4810" s="40"/>
      <c r="U4810" s="40"/>
      <c r="V4810" s="40"/>
      <c r="W4810" s="40"/>
    </row>
    <row r="4811">
      <c r="F4811" s="30"/>
      <c r="G4811" s="30"/>
      <c r="H4811" s="30"/>
      <c r="I4811" s="30"/>
      <c r="J4811" s="30"/>
      <c r="K4811" s="30"/>
      <c r="L4811" s="30"/>
      <c r="M4811" s="32"/>
      <c r="N4811" s="33"/>
      <c r="O4811" s="58"/>
      <c r="R4811" s="40"/>
      <c r="S4811" s="40"/>
      <c r="T4811" s="40"/>
      <c r="U4811" s="40"/>
      <c r="V4811" s="40"/>
      <c r="W4811" s="40"/>
    </row>
    <row r="4812">
      <c r="F4812" s="30"/>
      <c r="G4812" s="30"/>
      <c r="H4812" s="30"/>
      <c r="I4812" s="30"/>
      <c r="J4812" s="30"/>
      <c r="K4812" s="30"/>
      <c r="L4812" s="30"/>
      <c r="M4812" s="32"/>
      <c r="N4812" s="33"/>
      <c r="O4812" s="33"/>
      <c r="R4812" s="40"/>
      <c r="S4812" s="40"/>
      <c r="T4812" s="40"/>
      <c r="U4812" s="40"/>
      <c r="V4812" s="40"/>
      <c r="W4812" s="40"/>
    </row>
    <row r="4813">
      <c r="F4813" s="30"/>
      <c r="G4813" s="30"/>
      <c r="H4813" s="30"/>
      <c r="I4813" s="30"/>
      <c r="J4813" s="30"/>
      <c r="K4813" s="30"/>
      <c r="L4813" s="30"/>
      <c r="M4813" s="32"/>
      <c r="N4813" s="33"/>
      <c r="O4813" s="33"/>
      <c r="R4813" s="40"/>
      <c r="S4813" s="40"/>
      <c r="T4813" s="40"/>
      <c r="U4813" s="40"/>
      <c r="V4813" s="40"/>
      <c r="W4813" s="40"/>
    </row>
    <row r="4814">
      <c r="F4814" s="30"/>
      <c r="G4814" s="30"/>
      <c r="H4814" s="30"/>
      <c r="I4814" s="30"/>
      <c r="J4814" s="30"/>
      <c r="K4814" s="30"/>
      <c r="L4814" s="30"/>
      <c r="M4814" s="32"/>
      <c r="N4814" s="33"/>
      <c r="O4814" s="33"/>
      <c r="R4814" s="40"/>
      <c r="S4814" s="40"/>
      <c r="T4814" s="40"/>
      <c r="U4814" s="40"/>
      <c r="V4814" s="40"/>
      <c r="W4814" s="40"/>
    </row>
    <row r="4815">
      <c r="F4815" s="30"/>
      <c r="G4815" s="30"/>
      <c r="H4815" s="30"/>
      <c r="I4815" s="30"/>
      <c r="J4815" s="30"/>
      <c r="K4815" s="30"/>
      <c r="L4815" s="30"/>
      <c r="M4815" s="32"/>
      <c r="N4815" s="33"/>
      <c r="O4815" s="33"/>
      <c r="R4815" s="40"/>
      <c r="S4815" s="40"/>
      <c r="T4815" s="40"/>
      <c r="U4815" s="40"/>
      <c r="V4815" s="40"/>
      <c r="W4815" s="40"/>
    </row>
    <row r="4816">
      <c r="F4816" s="30"/>
      <c r="G4816" s="30"/>
      <c r="H4816" s="30"/>
      <c r="I4816" s="30"/>
      <c r="J4816" s="30"/>
      <c r="K4816" s="30"/>
      <c r="L4816" s="30"/>
      <c r="M4816" s="32"/>
      <c r="N4816" s="33"/>
      <c r="O4816" s="33"/>
      <c r="R4816" s="40"/>
      <c r="S4816" s="40"/>
      <c r="T4816" s="40"/>
      <c r="U4816" s="40"/>
      <c r="V4816" s="40"/>
      <c r="W4816" s="40"/>
    </row>
    <row r="4817">
      <c r="F4817" s="30"/>
      <c r="G4817" s="30"/>
      <c r="H4817" s="30"/>
      <c r="I4817" s="30"/>
      <c r="J4817" s="30"/>
      <c r="K4817" s="30"/>
      <c r="L4817" s="30"/>
      <c r="M4817" s="32"/>
      <c r="N4817" s="33"/>
      <c r="O4817" s="33"/>
      <c r="R4817" s="40"/>
      <c r="S4817" s="40"/>
      <c r="T4817" s="40"/>
      <c r="U4817" s="40"/>
      <c r="V4817" s="40"/>
      <c r="W4817" s="40"/>
    </row>
    <row r="4818">
      <c r="F4818" s="30"/>
      <c r="G4818" s="30"/>
      <c r="H4818" s="30"/>
      <c r="I4818" s="30"/>
      <c r="J4818" s="30"/>
      <c r="K4818" s="30"/>
      <c r="L4818" s="30"/>
      <c r="M4818" s="32"/>
      <c r="N4818" s="33"/>
      <c r="O4818" s="33"/>
      <c r="R4818" s="40"/>
      <c r="S4818" s="40"/>
      <c r="T4818" s="40"/>
      <c r="U4818" s="40"/>
      <c r="V4818" s="40"/>
      <c r="W4818" s="40"/>
    </row>
    <row r="4819">
      <c r="F4819" s="30"/>
      <c r="G4819" s="30"/>
      <c r="H4819" s="30"/>
      <c r="I4819" s="30"/>
      <c r="J4819" s="30"/>
      <c r="K4819" s="30"/>
      <c r="L4819" s="30"/>
      <c r="M4819" s="32"/>
      <c r="N4819" s="33"/>
      <c r="O4819" s="33"/>
      <c r="R4819" s="40"/>
      <c r="S4819" s="40"/>
      <c r="T4819" s="40"/>
      <c r="U4819" s="40"/>
      <c r="V4819" s="40"/>
      <c r="W4819" s="40"/>
    </row>
    <row r="4820">
      <c r="F4820" s="30"/>
      <c r="G4820" s="30"/>
      <c r="H4820" s="30"/>
      <c r="I4820" s="30"/>
      <c r="J4820" s="30"/>
      <c r="K4820" s="30"/>
      <c r="L4820" s="30"/>
      <c r="M4820" s="32"/>
      <c r="N4820" s="33"/>
      <c r="O4820" s="33"/>
      <c r="R4820" s="40"/>
      <c r="S4820" s="40"/>
      <c r="T4820" s="40"/>
      <c r="U4820" s="40"/>
      <c r="V4820" s="40"/>
      <c r="W4820" s="40"/>
    </row>
    <row r="4821">
      <c r="F4821" s="30"/>
      <c r="G4821" s="30"/>
      <c r="H4821" s="30"/>
      <c r="I4821" s="30"/>
      <c r="J4821" s="30"/>
      <c r="K4821" s="30"/>
      <c r="L4821" s="30"/>
      <c r="M4821" s="32"/>
      <c r="N4821" s="33"/>
      <c r="O4821" s="33"/>
      <c r="R4821" s="40"/>
      <c r="S4821" s="40"/>
      <c r="T4821" s="40"/>
      <c r="U4821" s="40"/>
      <c r="V4821" s="40"/>
      <c r="W4821" s="40"/>
    </row>
    <row r="4822">
      <c r="F4822" s="30"/>
      <c r="G4822" s="30"/>
      <c r="H4822" s="30"/>
      <c r="I4822" s="30"/>
      <c r="J4822" s="30"/>
      <c r="K4822" s="30"/>
      <c r="L4822" s="30"/>
      <c r="M4822" s="32"/>
      <c r="N4822" s="33"/>
      <c r="O4822" s="33"/>
      <c r="R4822" s="40"/>
      <c r="S4822" s="40"/>
      <c r="T4822" s="40"/>
      <c r="U4822" s="40"/>
      <c r="V4822" s="40"/>
      <c r="W4822" s="40"/>
    </row>
    <row r="4823">
      <c r="F4823" s="30"/>
      <c r="G4823" s="30"/>
      <c r="H4823" s="30"/>
      <c r="I4823" s="30"/>
      <c r="J4823" s="30"/>
      <c r="K4823" s="30"/>
      <c r="L4823" s="30"/>
      <c r="M4823" s="32"/>
      <c r="N4823" s="33"/>
      <c r="O4823" s="33"/>
      <c r="R4823" s="40"/>
      <c r="S4823" s="40"/>
      <c r="T4823" s="40"/>
      <c r="U4823" s="40"/>
      <c r="V4823" s="40"/>
      <c r="W4823" s="40"/>
    </row>
    <row r="4824">
      <c r="F4824" s="30"/>
      <c r="G4824" s="30"/>
      <c r="H4824" s="30"/>
      <c r="I4824" s="30"/>
      <c r="J4824" s="30"/>
      <c r="K4824" s="30"/>
      <c r="L4824" s="30"/>
      <c r="M4824" s="32"/>
      <c r="N4824" s="33"/>
      <c r="O4824" s="58"/>
      <c r="R4824" s="40"/>
      <c r="S4824" s="40"/>
      <c r="T4824" s="40"/>
      <c r="U4824" s="40"/>
      <c r="V4824" s="40"/>
      <c r="W4824" s="40"/>
    </row>
    <row r="4825">
      <c r="F4825" s="30"/>
      <c r="G4825" s="30"/>
      <c r="H4825" s="30"/>
      <c r="I4825" s="30"/>
      <c r="J4825" s="30"/>
      <c r="K4825" s="30"/>
      <c r="L4825" s="30"/>
      <c r="M4825" s="32"/>
      <c r="N4825" s="33"/>
      <c r="O4825" s="64"/>
      <c r="R4825" s="40"/>
      <c r="S4825" s="40"/>
      <c r="T4825" s="40"/>
      <c r="U4825" s="40"/>
      <c r="V4825" s="40"/>
      <c r="W4825" s="40"/>
    </row>
    <row r="4826">
      <c r="F4826" s="30"/>
      <c r="G4826" s="30"/>
      <c r="H4826" s="30"/>
      <c r="I4826" s="30"/>
      <c r="J4826" s="30"/>
      <c r="K4826" s="30"/>
      <c r="L4826" s="30"/>
      <c r="M4826" s="32"/>
      <c r="N4826" s="33"/>
      <c r="O4826" s="58"/>
      <c r="R4826" s="40"/>
      <c r="S4826" s="40"/>
      <c r="T4826" s="40"/>
      <c r="U4826" s="40"/>
      <c r="V4826" s="40"/>
      <c r="W4826" s="40"/>
    </row>
    <row r="4827">
      <c r="F4827" s="30"/>
      <c r="G4827" s="30"/>
      <c r="H4827" s="30"/>
      <c r="I4827" s="30"/>
      <c r="J4827" s="30"/>
      <c r="K4827" s="30"/>
      <c r="L4827" s="30"/>
      <c r="M4827" s="32"/>
      <c r="N4827" s="33"/>
      <c r="O4827" s="64"/>
      <c r="R4827" s="40"/>
      <c r="S4827" s="40"/>
      <c r="T4827" s="40"/>
      <c r="U4827" s="40"/>
      <c r="V4827" s="40"/>
      <c r="W4827" s="40"/>
    </row>
    <row r="4828">
      <c r="F4828" s="30"/>
      <c r="G4828" s="30"/>
      <c r="H4828" s="30"/>
      <c r="I4828" s="30"/>
      <c r="J4828" s="30"/>
      <c r="K4828" s="30"/>
      <c r="L4828" s="30"/>
      <c r="M4828" s="32"/>
      <c r="N4828" s="33"/>
      <c r="O4828" s="33"/>
      <c r="R4828" s="40"/>
      <c r="S4828" s="40"/>
      <c r="T4828" s="40"/>
      <c r="U4828" s="40"/>
      <c r="V4828" s="40"/>
      <c r="W4828" s="40"/>
    </row>
    <row r="4829">
      <c r="F4829" s="30"/>
      <c r="G4829" s="30"/>
      <c r="H4829" s="30"/>
      <c r="I4829" s="30"/>
      <c r="J4829" s="30"/>
      <c r="K4829" s="30"/>
      <c r="L4829" s="30"/>
      <c r="M4829" s="32"/>
      <c r="N4829" s="33"/>
      <c r="O4829" s="33"/>
      <c r="R4829" s="40"/>
      <c r="S4829" s="40"/>
      <c r="T4829" s="40"/>
      <c r="U4829" s="40"/>
      <c r="V4829" s="40"/>
      <c r="W4829" s="40"/>
    </row>
    <row r="4830">
      <c r="F4830" s="30"/>
      <c r="G4830" s="30"/>
      <c r="H4830" s="30"/>
      <c r="I4830" s="30"/>
      <c r="J4830" s="30"/>
      <c r="K4830" s="30"/>
      <c r="L4830" s="30"/>
      <c r="M4830" s="32"/>
      <c r="N4830" s="33"/>
      <c r="O4830" s="33"/>
      <c r="R4830" s="40"/>
      <c r="S4830" s="40"/>
      <c r="T4830" s="40"/>
      <c r="U4830" s="40"/>
      <c r="V4830" s="40"/>
      <c r="W4830" s="40"/>
    </row>
    <row r="4831">
      <c r="F4831" s="30"/>
      <c r="G4831" s="30"/>
      <c r="H4831" s="30"/>
      <c r="I4831" s="30"/>
      <c r="J4831" s="30"/>
      <c r="K4831" s="30"/>
      <c r="L4831" s="30"/>
      <c r="M4831" s="32"/>
      <c r="N4831" s="33"/>
      <c r="O4831" s="33"/>
      <c r="R4831" s="40"/>
      <c r="S4831" s="40"/>
      <c r="T4831" s="40"/>
      <c r="U4831" s="40"/>
      <c r="V4831" s="40"/>
      <c r="W4831" s="40"/>
    </row>
    <row r="4832">
      <c r="F4832" s="30"/>
      <c r="G4832" s="30"/>
      <c r="H4832" s="30"/>
      <c r="I4832" s="30"/>
      <c r="J4832" s="30"/>
      <c r="K4832" s="30"/>
      <c r="L4832" s="30"/>
      <c r="M4832" s="32"/>
      <c r="N4832" s="33"/>
      <c r="O4832" s="33"/>
      <c r="R4832" s="40"/>
      <c r="S4832" s="40"/>
      <c r="T4832" s="40"/>
      <c r="U4832" s="40"/>
      <c r="V4832" s="40"/>
      <c r="W4832" s="40"/>
    </row>
    <row r="4833">
      <c r="F4833" s="30"/>
      <c r="G4833" s="30"/>
      <c r="H4833" s="30"/>
      <c r="I4833" s="30"/>
      <c r="J4833" s="30"/>
      <c r="K4833" s="30"/>
      <c r="L4833" s="30"/>
      <c r="M4833" s="32"/>
      <c r="N4833" s="33"/>
      <c r="O4833" s="33"/>
      <c r="R4833" s="40"/>
      <c r="S4833" s="40"/>
      <c r="T4833" s="40"/>
      <c r="U4833" s="40"/>
      <c r="V4833" s="40"/>
      <c r="W4833" s="40"/>
    </row>
    <row r="4834">
      <c r="F4834" s="30"/>
      <c r="G4834" s="30"/>
      <c r="H4834" s="30"/>
      <c r="I4834" s="30"/>
      <c r="J4834" s="30"/>
      <c r="K4834" s="30"/>
      <c r="L4834" s="30"/>
      <c r="M4834" s="32"/>
      <c r="N4834" s="33"/>
      <c r="O4834" s="33"/>
      <c r="R4834" s="40"/>
      <c r="S4834" s="40"/>
      <c r="T4834" s="40"/>
      <c r="U4834" s="40"/>
      <c r="V4834" s="40"/>
      <c r="W4834" s="40"/>
    </row>
    <row r="4835">
      <c r="F4835" s="30"/>
      <c r="G4835" s="30"/>
      <c r="H4835" s="30"/>
      <c r="I4835" s="30"/>
      <c r="J4835" s="30"/>
      <c r="K4835" s="30"/>
      <c r="L4835" s="30"/>
      <c r="M4835" s="32"/>
      <c r="N4835" s="33"/>
      <c r="O4835" s="33"/>
      <c r="R4835" s="40"/>
      <c r="S4835" s="40"/>
      <c r="T4835" s="40"/>
      <c r="U4835" s="40"/>
      <c r="V4835" s="40"/>
      <c r="W4835" s="40"/>
    </row>
    <row r="4836">
      <c r="F4836" s="30"/>
      <c r="G4836" s="30"/>
      <c r="H4836" s="30"/>
      <c r="I4836" s="30"/>
      <c r="J4836" s="30"/>
      <c r="K4836" s="30"/>
      <c r="L4836" s="30"/>
      <c r="M4836" s="32"/>
      <c r="N4836" s="33"/>
      <c r="O4836" s="33"/>
      <c r="R4836" s="40"/>
      <c r="S4836" s="40"/>
      <c r="T4836" s="40"/>
      <c r="U4836" s="40"/>
      <c r="V4836" s="40"/>
      <c r="W4836" s="40"/>
    </row>
    <row r="4837">
      <c r="F4837" s="30"/>
      <c r="G4837" s="30"/>
      <c r="H4837" s="30"/>
      <c r="I4837" s="30"/>
      <c r="J4837" s="30"/>
      <c r="K4837" s="30"/>
      <c r="L4837" s="30"/>
      <c r="M4837" s="32"/>
      <c r="N4837" s="33"/>
      <c r="O4837" s="33"/>
      <c r="R4837" s="40"/>
      <c r="S4837" s="40"/>
      <c r="T4837" s="40"/>
      <c r="U4837" s="40"/>
      <c r="V4837" s="40"/>
      <c r="W4837" s="40"/>
    </row>
    <row r="4838">
      <c r="F4838" s="30"/>
      <c r="G4838" s="30"/>
      <c r="H4838" s="30"/>
      <c r="I4838" s="30"/>
      <c r="J4838" s="30"/>
      <c r="K4838" s="30"/>
      <c r="L4838" s="30"/>
      <c r="M4838" s="32"/>
      <c r="N4838" s="33"/>
      <c r="O4838" s="33"/>
      <c r="R4838" s="40"/>
      <c r="S4838" s="40"/>
      <c r="T4838" s="40"/>
      <c r="U4838" s="40"/>
      <c r="V4838" s="40"/>
      <c r="W4838" s="40"/>
    </row>
    <row r="4839">
      <c r="F4839" s="30"/>
      <c r="G4839" s="30"/>
      <c r="H4839" s="30"/>
      <c r="I4839" s="30"/>
      <c r="J4839" s="30"/>
      <c r="K4839" s="30"/>
      <c r="L4839" s="30"/>
      <c r="M4839" s="32"/>
      <c r="N4839" s="33"/>
      <c r="O4839" s="33"/>
      <c r="R4839" s="40"/>
      <c r="S4839" s="40"/>
      <c r="T4839" s="40"/>
      <c r="U4839" s="40"/>
      <c r="V4839" s="40"/>
      <c r="W4839" s="40"/>
    </row>
    <row r="4840">
      <c r="F4840" s="30"/>
      <c r="G4840" s="30"/>
      <c r="H4840" s="30"/>
      <c r="I4840" s="30"/>
      <c r="J4840" s="30"/>
      <c r="K4840" s="30"/>
      <c r="L4840" s="30"/>
      <c r="M4840" s="32"/>
      <c r="N4840" s="33"/>
      <c r="O4840" s="33"/>
      <c r="R4840" s="40"/>
      <c r="S4840" s="40"/>
      <c r="T4840" s="40"/>
      <c r="U4840" s="40"/>
      <c r="V4840" s="40"/>
      <c r="W4840" s="40"/>
    </row>
    <row r="4841">
      <c r="F4841" s="30"/>
      <c r="G4841" s="30"/>
      <c r="H4841" s="30"/>
      <c r="I4841" s="30"/>
      <c r="J4841" s="30"/>
      <c r="K4841" s="30"/>
      <c r="L4841" s="30"/>
      <c r="M4841" s="32"/>
      <c r="N4841" s="33"/>
      <c r="O4841" s="33"/>
      <c r="R4841" s="40"/>
      <c r="S4841" s="40"/>
      <c r="T4841" s="40"/>
      <c r="U4841" s="40"/>
      <c r="V4841" s="40"/>
      <c r="W4841" s="40"/>
    </row>
    <row r="4842">
      <c r="F4842" s="30"/>
      <c r="G4842" s="30"/>
      <c r="H4842" s="30"/>
      <c r="I4842" s="30"/>
      <c r="J4842" s="30"/>
      <c r="K4842" s="30"/>
      <c r="L4842" s="30"/>
      <c r="M4842" s="32"/>
      <c r="N4842" s="33"/>
      <c r="O4842" s="64"/>
      <c r="R4842" s="40"/>
      <c r="S4842" s="40"/>
      <c r="T4842" s="40"/>
      <c r="U4842" s="40"/>
      <c r="V4842" s="40"/>
      <c r="W4842" s="40"/>
    </row>
    <row r="4843">
      <c r="F4843" s="30"/>
      <c r="G4843" s="30"/>
      <c r="H4843" s="30"/>
      <c r="I4843" s="30"/>
      <c r="J4843" s="30"/>
      <c r="K4843" s="30"/>
      <c r="L4843" s="30"/>
      <c r="M4843" s="32"/>
      <c r="N4843" s="33"/>
      <c r="O4843" s="33"/>
      <c r="R4843" s="40"/>
      <c r="S4843" s="40"/>
      <c r="T4843" s="40"/>
      <c r="U4843" s="40"/>
      <c r="V4843" s="40"/>
      <c r="W4843" s="40"/>
    </row>
    <row r="4844">
      <c r="F4844" s="30"/>
      <c r="G4844" s="30"/>
      <c r="H4844" s="30"/>
      <c r="I4844" s="30"/>
      <c r="J4844" s="30"/>
      <c r="K4844" s="30"/>
      <c r="L4844" s="30"/>
      <c r="M4844" s="32"/>
      <c r="N4844" s="33"/>
      <c r="O4844" s="33"/>
      <c r="R4844" s="40"/>
      <c r="S4844" s="40"/>
      <c r="T4844" s="40"/>
      <c r="U4844" s="40"/>
      <c r="V4844" s="40"/>
      <c r="W4844" s="40"/>
    </row>
    <row r="4845">
      <c r="F4845" s="30"/>
      <c r="G4845" s="30"/>
      <c r="H4845" s="30"/>
      <c r="I4845" s="30"/>
      <c r="J4845" s="30"/>
      <c r="K4845" s="30"/>
      <c r="L4845" s="30"/>
      <c r="M4845" s="32"/>
      <c r="N4845" s="33"/>
      <c r="O4845" s="33"/>
      <c r="R4845" s="40"/>
      <c r="S4845" s="40"/>
      <c r="T4845" s="40"/>
      <c r="U4845" s="40"/>
      <c r="V4845" s="40"/>
      <c r="W4845" s="40"/>
    </row>
    <row r="4846">
      <c r="F4846" s="30"/>
      <c r="G4846" s="30"/>
      <c r="H4846" s="30"/>
      <c r="I4846" s="30"/>
      <c r="J4846" s="30"/>
      <c r="K4846" s="30"/>
      <c r="L4846" s="30"/>
      <c r="M4846" s="32"/>
      <c r="N4846" s="33"/>
      <c r="O4846" s="64"/>
      <c r="R4846" s="40"/>
      <c r="S4846" s="40"/>
      <c r="T4846" s="40"/>
      <c r="U4846" s="40"/>
      <c r="V4846" s="40"/>
      <c r="W4846" s="40"/>
    </row>
    <row r="4847">
      <c r="F4847" s="30"/>
      <c r="G4847" s="30"/>
      <c r="H4847" s="30"/>
      <c r="I4847" s="30"/>
      <c r="J4847" s="30"/>
      <c r="K4847" s="30"/>
      <c r="L4847" s="30"/>
      <c r="M4847" s="32"/>
      <c r="N4847" s="33"/>
      <c r="O4847" s="33"/>
      <c r="R4847" s="40"/>
      <c r="S4847" s="40"/>
      <c r="T4847" s="40"/>
      <c r="U4847" s="40"/>
      <c r="V4847" s="40"/>
      <c r="W4847" s="40"/>
    </row>
    <row r="4848">
      <c r="F4848" s="30"/>
      <c r="G4848" s="30"/>
      <c r="H4848" s="30"/>
      <c r="I4848" s="30"/>
      <c r="J4848" s="30"/>
      <c r="K4848" s="30"/>
      <c r="L4848" s="30"/>
      <c r="M4848" s="32"/>
      <c r="N4848" s="33"/>
      <c r="O4848" s="64"/>
      <c r="R4848" s="40"/>
      <c r="S4848" s="40"/>
      <c r="T4848" s="40"/>
      <c r="U4848" s="40"/>
      <c r="V4848" s="40"/>
      <c r="W4848" s="40"/>
    </row>
    <row r="4849">
      <c r="F4849" s="30"/>
      <c r="G4849" s="30"/>
      <c r="H4849" s="30"/>
      <c r="I4849" s="30"/>
      <c r="J4849" s="30"/>
      <c r="K4849" s="30"/>
      <c r="L4849" s="30"/>
      <c r="M4849" s="32"/>
      <c r="N4849" s="33"/>
      <c r="O4849" s="58"/>
      <c r="R4849" s="40"/>
      <c r="S4849" s="40"/>
      <c r="T4849" s="40"/>
      <c r="U4849" s="40"/>
      <c r="V4849" s="40"/>
      <c r="W4849" s="40"/>
    </row>
    <row r="4850">
      <c r="F4850" s="30"/>
      <c r="G4850" s="30"/>
      <c r="H4850" s="30"/>
      <c r="I4850" s="30"/>
      <c r="J4850" s="30"/>
      <c r="K4850" s="30"/>
      <c r="L4850" s="30"/>
      <c r="M4850" s="32"/>
      <c r="N4850" s="33"/>
      <c r="O4850" s="58"/>
      <c r="R4850" s="40"/>
      <c r="S4850" s="40"/>
      <c r="T4850" s="40"/>
      <c r="U4850" s="40"/>
      <c r="V4850" s="40"/>
      <c r="W4850" s="40"/>
    </row>
    <row r="4851">
      <c r="F4851" s="30"/>
      <c r="G4851" s="30"/>
      <c r="H4851" s="30"/>
      <c r="I4851" s="30"/>
      <c r="J4851" s="30"/>
      <c r="K4851" s="30"/>
      <c r="L4851" s="30"/>
      <c r="M4851" s="32"/>
      <c r="N4851" s="33"/>
      <c r="O4851" s="33"/>
      <c r="R4851" s="40"/>
      <c r="S4851" s="40"/>
      <c r="T4851" s="40"/>
      <c r="U4851" s="40"/>
      <c r="V4851" s="40"/>
      <c r="W4851" s="40"/>
    </row>
    <row r="4852">
      <c r="F4852" s="30"/>
      <c r="G4852" s="30"/>
      <c r="H4852" s="30"/>
      <c r="I4852" s="30"/>
      <c r="J4852" s="30"/>
      <c r="K4852" s="30"/>
      <c r="L4852" s="30"/>
      <c r="M4852" s="32"/>
      <c r="N4852" s="33"/>
      <c r="O4852" s="33"/>
      <c r="R4852" s="40"/>
      <c r="S4852" s="40"/>
      <c r="T4852" s="40"/>
      <c r="U4852" s="40"/>
      <c r="V4852" s="40"/>
      <c r="W4852" s="40"/>
    </row>
    <row r="4853">
      <c r="F4853" s="30"/>
      <c r="G4853" s="30"/>
      <c r="H4853" s="30"/>
      <c r="I4853" s="30"/>
      <c r="J4853" s="30"/>
      <c r="K4853" s="30"/>
      <c r="L4853" s="30"/>
      <c r="M4853" s="32"/>
      <c r="N4853" s="33"/>
      <c r="O4853" s="33"/>
      <c r="R4853" s="40"/>
      <c r="S4853" s="40"/>
      <c r="T4853" s="40"/>
      <c r="U4853" s="40"/>
      <c r="V4853" s="40"/>
      <c r="W4853" s="40"/>
    </row>
    <row r="4854">
      <c r="F4854" s="30"/>
      <c r="G4854" s="30"/>
      <c r="H4854" s="30"/>
      <c r="I4854" s="30"/>
      <c r="J4854" s="30"/>
      <c r="K4854" s="30"/>
      <c r="L4854" s="30"/>
      <c r="M4854" s="32"/>
      <c r="N4854" s="33"/>
      <c r="O4854" s="33"/>
      <c r="R4854" s="40"/>
      <c r="S4854" s="40"/>
      <c r="T4854" s="40"/>
      <c r="U4854" s="40"/>
      <c r="V4854" s="40"/>
      <c r="W4854" s="40"/>
    </row>
    <row r="4855">
      <c r="F4855" s="30"/>
      <c r="G4855" s="30"/>
      <c r="H4855" s="30"/>
      <c r="I4855" s="30"/>
      <c r="J4855" s="30"/>
      <c r="K4855" s="30"/>
      <c r="L4855" s="30"/>
      <c r="M4855" s="32"/>
      <c r="N4855" s="33"/>
      <c r="O4855" s="58"/>
      <c r="R4855" s="40"/>
      <c r="S4855" s="40"/>
      <c r="T4855" s="40"/>
      <c r="U4855" s="40"/>
      <c r="V4855" s="40"/>
      <c r="W4855" s="40"/>
    </row>
    <row r="4856">
      <c r="F4856" s="30"/>
      <c r="G4856" s="30"/>
      <c r="H4856" s="30"/>
      <c r="I4856" s="30"/>
      <c r="J4856" s="30"/>
      <c r="K4856" s="30"/>
      <c r="L4856" s="30"/>
      <c r="M4856" s="32"/>
      <c r="N4856" s="33"/>
      <c r="O4856" s="33"/>
      <c r="R4856" s="40"/>
      <c r="S4856" s="40"/>
      <c r="T4856" s="40"/>
      <c r="U4856" s="40"/>
      <c r="V4856" s="40"/>
      <c r="W4856" s="40"/>
    </row>
    <row r="4857">
      <c r="F4857" s="30"/>
      <c r="G4857" s="30"/>
      <c r="H4857" s="30"/>
      <c r="I4857" s="30"/>
      <c r="J4857" s="30"/>
      <c r="K4857" s="30"/>
      <c r="L4857" s="30"/>
      <c r="M4857" s="32"/>
      <c r="N4857" s="33"/>
      <c r="O4857" s="58"/>
      <c r="R4857" s="40"/>
      <c r="S4857" s="40"/>
      <c r="T4857" s="40"/>
      <c r="U4857" s="40"/>
      <c r="V4857" s="40"/>
      <c r="W4857" s="40"/>
    </row>
    <row r="4858">
      <c r="F4858" s="30"/>
      <c r="G4858" s="30"/>
      <c r="H4858" s="30"/>
      <c r="I4858" s="30"/>
      <c r="J4858" s="30"/>
      <c r="K4858" s="30"/>
      <c r="L4858" s="30"/>
      <c r="M4858" s="32"/>
      <c r="N4858" s="33"/>
      <c r="O4858" s="33"/>
      <c r="R4858" s="40"/>
      <c r="S4858" s="40"/>
      <c r="T4858" s="40"/>
      <c r="U4858" s="40"/>
      <c r="V4858" s="40"/>
      <c r="W4858" s="40"/>
    </row>
    <row r="4859">
      <c r="F4859" s="30"/>
      <c r="G4859" s="30"/>
      <c r="H4859" s="30"/>
      <c r="I4859" s="30"/>
      <c r="J4859" s="30"/>
      <c r="K4859" s="30"/>
      <c r="L4859" s="30"/>
      <c r="M4859" s="32"/>
      <c r="N4859" s="33"/>
      <c r="O4859" s="33"/>
      <c r="R4859" s="40"/>
      <c r="S4859" s="40"/>
      <c r="T4859" s="40"/>
      <c r="U4859" s="40"/>
      <c r="V4859" s="40"/>
      <c r="W4859" s="40"/>
    </row>
    <row r="4860">
      <c r="F4860" s="30"/>
      <c r="G4860" s="30"/>
      <c r="H4860" s="30"/>
      <c r="I4860" s="30"/>
      <c r="J4860" s="30"/>
      <c r="K4860" s="30"/>
      <c r="L4860" s="30"/>
      <c r="M4860" s="32"/>
      <c r="N4860" s="33"/>
      <c r="O4860" s="33"/>
      <c r="R4860" s="40"/>
      <c r="S4860" s="40"/>
      <c r="T4860" s="40"/>
      <c r="U4860" s="40"/>
      <c r="V4860" s="40"/>
      <c r="W4860" s="40"/>
    </row>
    <row r="4861">
      <c r="F4861" s="30"/>
      <c r="G4861" s="30"/>
      <c r="H4861" s="30"/>
      <c r="I4861" s="30"/>
      <c r="J4861" s="30"/>
      <c r="K4861" s="30"/>
      <c r="L4861" s="30"/>
      <c r="M4861" s="32"/>
      <c r="N4861" s="33"/>
      <c r="O4861" s="33"/>
      <c r="R4861" s="40"/>
      <c r="S4861" s="40"/>
      <c r="T4861" s="40"/>
      <c r="U4861" s="40"/>
      <c r="V4861" s="40"/>
      <c r="W4861" s="40"/>
    </row>
    <row r="4862">
      <c r="F4862" s="30"/>
      <c r="G4862" s="30"/>
      <c r="H4862" s="30"/>
      <c r="I4862" s="30"/>
      <c r="J4862" s="30"/>
      <c r="K4862" s="30"/>
      <c r="L4862" s="30"/>
      <c r="M4862" s="32"/>
      <c r="N4862" s="33"/>
      <c r="O4862" s="33"/>
      <c r="R4862" s="40"/>
      <c r="S4862" s="40"/>
      <c r="T4862" s="40"/>
      <c r="U4862" s="40"/>
      <c r="V4862" s="40"/>
      <c r="W4862" s="40"/>
    </row>
    <row r="4863">
      <c r="F4863" s="30"/>
      <c r="G4863" s="30"/>
      <c r="H4863" s="30"/>
      <c r="I4863" s="30"/>
      <c r="J4863" s="30"/>
      <c r="K4863" s="30"/>
      <c r="L4863" s="30"/>
      <c r="M4863" s="32"/>
      <c r="N4863" s="33"/>
      <c r="O4863" s="58"/>
      <c r="R4863" s="40"/>
      <c r="S4863" s="40"/>
      <c r="T4863" s="40"/>
      <c r="U4863" s="40"/>
      <c r="V4863" s="40"/>
      <c r="W4863" s="40"/>
    </row>
    <row r="4864">
      <c r="F4864" s="30"/>
      <c r="G4864" s="30"/>
      <c r="H4864" s="30"/>
      <c r="I4864" s="30"/>
      <c r="J4864" s="30"/>
      <c r="K4864" s="30"/>
      <c r="L4864" s="30"/>
      <c r="M4864" s="32"/>
      <c r="N4864" s="33"/>
      <c r="O4864" s="33"/>
      <c r="R4864" s="40"/>
      <c r="S4864" s="40"/>
      <c r="T4864" s="40"/>
      <c r="U4864" s="40"/>
      <c r="V4864" s="40"/>
      <c r="W4864" s="40"/>
    </row>
    <row r="4865">
      <c r="F4865" s="30"/>
      <c r="G4865" s="30"/>
      <c r="H4865" s="30"/>
      <c r="I4865" s="30"/>
      <c r="J4865" s="30"/>
      <c r="K4865" s="30"/>
      <c r="L4865" s="30"/>
      <c r="M4865" s="32"/>
      <c r="N4865" s="33"/>
      <c r="O4865" s="33"/>
      <c r="R4865" s="40"/>
      <c r="S4865" s="40"/>
      <c r="T4865" s="40"/>
      <c r="U4865" s="40"/>
      <c r="V4865" s="40"/>
      <c r="W4865" s="40"/>
    </row>
    <row r="4866">
      <c r="F4866" s="30"/>
      <c r="G4866" s="30"/>
      <c r="H4866" s="30"/>
      <c r="I4866" s="30"/>
      <c r="J4866" s="30"/>
      <c r="K4866" s="30"/>
      <c r="L4866" s="30"/>
      <c r="M4866" s="32"/>
      <c r="N4866" s="33"/>
      <c r="O4866" s="33"/>
      <c r="R4866" s="40"/>
      <c r="S4866" s="40"/>
      <c r="T4866" s="40"/>
      <c r="U4866" s="40"/>
      <c r="V4866" s="40"/>
      <c r="W4866" s="40"/>
    </row>
    <row r="4867">
      <c r="F4867" s="30"/>
      <c r="G4867" s="30"/>
      <c r="H4867" s="30"/>
      <c r="I4867" s="30"/>
      <c r="J4867" s="30"/>
      <c r="K4867" s="30"/>
      <c r="L4867" s="30"/>
      <c r="M4867" s="32"/>
      <c r="N4867" s="33"/>
      <c r="O4867" s="33"/>
      <c r="R4867" s="40"/>
      <c r="S4867" s="40"/>
      <c r="T4867" s="40"/>
      <c r="U4867" s="40"/>
      <c r="V4867" s="40"/>
      <c r="W4867" s="40"/>
    </row>
    <row r="4868">
      <c r="F4868" s="30"/>
      <c r="G4868" s="30"/>
      <c r="H4868" s="30"/>
      <c r="I4868" s="30"/>
      <c r="J4868" s="30"/>
      <c r="K4868" s="30"/>
      <c r="L4868" s="30"/>
      <c r="M4868" s="32"/>
      <c r="N4868" s="33"/>
      <c r="O4868" s="33"/>
      <c r="R4868" s="40"/>
      <c r="S4868" s="40"/>
      <c r="T4868" s="40"/>
      <c r="U4868" s="40"/>
      <c r="V4868" s="40"/>
      <c r="W4868" s="40"/>
    </row>
    <row r="4869">
      <c r="F4869" s="30"/>
      <c r="G4869" s="30"/>
      <c r="H4869" s="30"/>
      <c r="I4869" s="30"/>
      <c r="J4869" s="30"/>
      <c r="K4869" s="30"/>
      <c r="L4869" s="30"/>
      <c r="M4869" s="32"/>
      <c r="N4869" s="33"/>
      <c r="O4869" s="33"/>
      <c r="R4869" s="40"/>
      <c r="S4869" s="40"/>
      <c r="T4869" s="40"/>
      <c r="U4869" s="40"/>
      <c r="V4869" s="40"/>
      <c r="W4869" s="40"/>
    </row>
    <row r="4870">
      <c r="F4870" s="30"/>
      <c r="G4870" s="30"/>
      <c r="H4870" s="30"/>
      <c r="I4870" s="30"/>
      <c r="J4870" s="30"/>
      <c r="K4870" s="30"/>
      <c r="L4870" s="30"/>
      <c r="M4870" s="32"/>
      <c r="N4870" s="33"/>
      <c r="O4870" s="64"/>
      <c r="R4870" s="40"/>
      <c r="S4870" s="40"/>
      <c r="T4870" s="40"/>
      <c r="U4870" s="40"/>
      <c r="V4870" s="40"/>
      <c r="W4870" s="40"/>
    </row>
    <row r="4871">
      <c r="F4871" s="30"/>
      <c r="G4871" s="30"/>
      <c r="H4871" s="30"/>
      <c r="I4871" s="30"/>
      <c r="J4871" s="30"/>
      <c r="K4871" s="30"/>
      <c r="L4871" s="30"/>
      <c r="M4871" s="32"/>
      <c r="N4871" s="33"/>
      <c r="O4871" s="33"/>
      <c r="R4871" s="40"/>
      <c r="S4871" s="40"/>
      <c r="T4871" s="40"/>
      <c r="U4871" s="40"/>
      <c r="V4871" s="40"/>
      <c r="W4871" s="40"/>
    </row>
    <row r="4872">
      <c r="F4872" s="30"/>
      <c r="G4872" s="30"/>
      <c r="H4872" s="30"/>
      <c r="I4872" s="30"/>
      <c r="J4872" s="30"/>
      <c r="K4872" s="30"/>
      <c r="L4872" s="30"/>
      <c r="M4872" s="32"/>
      <c r="N4872" s="33"/>
      <c r="O4872" s="33"/>
      <c r="R4872" s="40"/>
      <c r="S4872" s="40"/>
      <c r="T4872" s="40"/>
      <c r="U4872" s="40"/>
      <c r="V4872" s="40"/>
      <c r="W4872" s="40"/>
    </row>
    <row r="4873">
      <c r="F4873" s="30"/>
      <c r="G4873" s="30"/>
      <c r="H4873" s="30"/>
      <c r="I4873" s="30"/>
      <c r="J4873" s="30"/>
      <c r="K4873" s="30"/>
      <c r="L4873" s="30"/>
      <c r="M4873" s="32"/>
      <c r="N4873" s="33"/>
      <c r="O4873" s="33"/>
      <c r="R4873" s="40"/>
      <c r="S4873" s="40"/>
      <c r="T4873" s="40"/>
      <c r="U4873" s="40"/>
      <c r="V4873" s="40"/>
      <c r="W4873" s="40"/>
    </row>
    <row r="4874">
      <c r="F4874" s="30"/>
      <c r="G4874" s="30"/>
      <c r="H4874" s="30"/>
      <c r="I4874" s="30"/>
      <c r="J4874" s="30"/>
      <c r="K4874" s="30"/>
      <c r="L4874" s="30"/>
      <c r="M4874" s="32"/>
      <c r="N4874" s="33"/>
      <c r="O4874" s="33"/>
      <c r="R4874" s="40"/>
      <c r="S4874" s="40"/>
      <c r="T4874" s="40"/>
      <c r="U4874" s="40"/>
      <c r="V4874" s="40"/>
      <c r="W4874" s="40"/>
    </row>
    <row r="4875">
      <c r="F4875" s="30"/>
      <c r="G4875" s="30"/>
      <c r="H4875" s="30"/>
      <c r="I4875" s="30"/>
      <c r="J4875" s="30"/>
      <c r="K4875" s="30"/>
      <c r="L4875" s="30"/>
      <c r="M4875" s="32"/>
      <c r="N4875" s="33"/>
      <c r="O4875" s="33"/>
      <c r="R4875" s="40"/>
      <c r="S4875" s="40"/>
      <c r="T4875" s="40"/>
      <c r="U4875" s="40"/>
      <c r="V4875" s="40"/>
      <c r="W4875" s="40"/>
    </row>
    <row r="4876">
      <c r="F4876" s="30"/>
      <c r="G4876" s="30"/>
      <c r="H4876" s="30"/>
      <c r="I4876" s="30"/>
      <c r="J4876" s="30"/>
      <c r="K4876" s="30"/>
      <c r="L4876" s="30"/>
      <c r="M4876" s="32"/>
      <c r="N4876" s="33"/>
      <c r="O4876" s="33"/>
      <c r="R4876" s="40"/>
      <c r="S4876" s="40"/>
      <c r="T4876" s="40"/>
      <c r="U4876" s="40"/>
      <c r="V4876" s="40"/>
      <c r="W4876" s="40"/>
    </row>
    <row r="4877">
      <c r="F4877" s="30"/>
      <c r="G4877" s="30"/>
      <c r="H4877" s="30"/>
      <c r="I4877" s="30"/>
      <c r="J4877" s="30"/>
      <c r="K4877" s="30"/>
      <c r="L4877" s="30"/>
      <c r="M4877" s="32"/>
      <c r="N4877" s="33"/>
      <c r="O4877" s="58"/>
      <c r="R4877" s="40"/>
      <c r="S4877" s="40"/>
      <c r="T4877" s="40"/>
      <c r="U4877" s="40"/>
      <c r="V4877" s="40"/>
      <c r="W4877" s="40"/>
    </row>
    <row r="4878">
      <c r="F4878" s="30"/>
      <c r="G4878" s="30"/>
      <c r="H4878" s="30"/>
      <c r="I4878" s="30"/>
      <c r="J4878" s="30"/>
      <c r="K4878" s="30"/>
      <c r="L4878" s="30"/>
      <c r="M4878" s="32"/>
      <c r="N4878" s="33"/>
      <c r="O4878" s="33"/>
      <c r="R4878" s="40"/>
      <c r="S4878" s="40"/>
      <c r="T4878" s="40"/>
      <c r="U4878" s="40"/>
      <c r="V4878" s="40"/>
      <c r="W4878" s="40"/>
    </row>
    <row r="4879">
      <c r="F4879" s="30"/>
      <c r="G4879" s="30"/>
      <c r="H4879" s="30"/>
      <c r="I4879" s="30"/>
      <c r="J4879" s="30"/>
      <c r="K4879" s="30"/>
      <c r="L4879" s="30"/>
      <c r="M4879" s="32"/>
      <c r="N4879" s="33"/>
      <c r="O4879" s="33"/>
      <c r="R4879" s="40"/>
      <c r="S4879" s="40"/>
      <c r="T4879" s="40"/>
      <c r="U4879" s="40"/>
      <c r="V4879" s="40"/>
      <c r="W4879" s="40"/>
    </row>
    <row r="4880">
      <c r="F4880" s="30"/>
      <c r="G4880" s="30"/>
      <c r="H4880" s="30"/>
      <c r="I4880" s="30"/>
      <c r="J4880" s="30"/>
      <c r="K4880" s="30"/>
      <c r="L4880" s="30"/>
      <c r="M4880" s="32"/>
      <c r="N4880" s="33"/>
      <c r="O4880" s="33"/>
      <c r="R4880" s="40"/>
      <c r="S4880" s="40"/>
      <c r="T4880" s="40"/>
      <c r="U4880" s="40"/>
      <c r="V4880" s="40"/>
      <c r="W4880" s="40"/>
    </row>
    <row r="4881">
      <c r="F4881" s="30"/>
      <c r="G4881" s="30"/>
      <c r="H4881" s="30"/>
      <c r="I4881" s="30"/>
      <c r="J4881" s="30"/>
      <c r="K4881" s="30"/>
      <c r="L4881" s="30"/>
      <c r="M4881" s="32"/>
      <c r="N4881" s="33"/>
      <c r="O4881" s="33"/>
      <c r="R4881" s="40"/>
      <c r="S4881" s="40"/>
      <c r="T4881" s="40"/>
      <c r="U4881" s="40"/>
      <c r="V4881" s="40"/>
      <c r="W4881" s="40"/>
    </row>
    <row r="4882">
      <c r="F4882" s="30"/>
      <c r="G4882" s="30"/>
      <c r="H4882" s="30"/>
      <c r="I4882" s="30"/>
      <c r="J4882" s="30"/>
      <c r="K4882" s="30"/>
      <c r="L4882" s="30"/>
      <c r="M4882" s="32"/>
      <c r="N4882" s="33"/>
      <c r="O4882" s="33"/>
      <c r="R4882" s="40"/>
      <c r="S4882" s="40"/>
      <c r="T4882" s="40"/>
      <c r="U4882" s="40"/>
      <c r="V4882" s="40"/>
      <c r="W4882" s="40"/>
    </row>
    <row r="4883">
      <c r="F4883" s="30"/>
      <c r="G4883" s="30"/>
      <c r="H4883" s="30"/>
      <c r="I4883" s="30"/>
      <c r="J4883" s="30"/>
      <c r="K4883" s="30"/>
      <c r="L4883" s="30"/>
      <c r="M4883" s="32"/>
      <c r="N4883" s="33"/>
      <c r="O4883" s="33"/>
      <c r="R4883" s="40"/>
      <c r="S4883" s="40"/>
      <c r="T4883" s="40"/>
      <c r="U4883" s="40"/>
      <c r="V4883" s="40"/>
      <c r="W4883" s="40"/>
    </row>
    <row r="4884">
      <c r="F4884" s="30"/>
      <c r="G4884" s="30"/>
      <c r="H4884" s="30"/>
      <c r="I4884" s="30"/>
      <c r="J4884" s="30"/>
      <c r="K4884" s="30"/>
      <c r="L4884" s="30"/>
      <c r="M4884" s="32"/>
      <c r="N4884" s="33"/>
      <c r="O4884" s="33"/>
      <c r="R4884" s="40"/>
      <c r="S4884" s="40"/>
      <c r="T4884" s="40"/>
      <c r="U4884" s="40"/>
      <c r="V4884" s="40"/>
      <c r="W4884" s="40"/>
    </row>
    <row r="4885">
      <c r="F4885" s="30"/>
      <c r="G4885" s="30"/>
      <c r="H4885" s="30"/>
      <c r="I4885" s="30"/>
      <c r="J4885" s="30"/>
      <c r="K4885" s="30"/>
      <c r="L4885" s="30"/>
      <c r="M4885" s="32"/>
      <c r="N4885" s="33"/>
      <c r="O4885" s="33"/>
      <c r="R4885" s="40"/>
      <c r="S4885" s="40"/>
      <c r="T4885" s="40"/>
      <c r="U4885" s="40"/>
      <c r="V4885" s="40"/>
      <c r="W4885" s="40"/>
    </row>
    <row r="4886">
      <c r="F4886" s="30"/>
      <c r="G4886" s="30"/>
      <c r="H4886" s="30"/>
      <c r="I4886" s="30"/>
      <c r="J4886" s="30"/>
      <c r="K4886" s="30"/>
      <c r="L4886" s="30"/>
      <c r="M4886" s="32"/>
      <c r="N4886" s="33"/>
      <c r="O4886" s="33"/>
      <c r="R4886" s="40"/>
      <c r="S4886" s="40"/>
      <c r="T4886" s="40"/>
      <c r="U4886" s="40"/>
      <c r="V4886" s="40"/>
      <c r="W4886" s="40"/>
    </row>
    <row r="4887">
      <c r="F4887" s="30"/>
      <c r="G4887" s="30"/>
      <c r="H4887" s="30"/>
      <c r="I4887" s="30"/>
      <c r="J4887" s="30"/>
      <c r="K4887" s="30"/>
      <c r="L4887" s="30"/>
      <c r="M4887" s="32"/>
      <c r="N4887" s="33"/>
      <c r="O4887" s="64"/>
      <c r="R4887" s="40"/>
      <c r="S4887" s="40"/>
      <c r="T4887" s="40"/>
      <c r="U4887" s="40"/>
      <c r="V4887" s="40"/>
      <c r="W4887" s="40"/>
    </row>
    <row r="4888">
      <c r="F4888" s="30"/>
      <c r="G4888" s="30"/>
      <c r="H4888" s="30"/>
      <c r="I4888" s="30"/>
      <c r="J4888" s="30"/>
      <c r="K4888" s="30"/>
      <c r="L4888" s="30"/>
      <c r="M4888" s="32"/>
      <c r="N4888" s="33"/>
      <c r="O4888" s="33"/>
      <c r="R4888" s="40"/>
      <c r="S4888" s="40"/>
      <c r="T4888" s="40"/>
      <c r="U4888" s="40"/>
      <c r="V4888" s="40"/>
      <c r="W4888" s="40"/>
    </row>
    <row r="4889">
      <c r="F4889" s="30"/>
      <c r="G4889" s="30"/>
      <c r="H4889" s="30"/>
      <c r="I4889" s="30"/>
      <c r="J4889" s="30"/>
      <c r="K4889" s="30"/>
      <c r="L4889" s="30"/>
      <c r="M4889" s="32"/>
      <c r="N4889" s="33"/>
      <c r="O4889" s="33"/>
      <c r="R4889" s="40"/>
      <c r="S4889" s="40"/>
      <c r="T4889" s="40"/>
      <c r="U4889" s="40"/>
      <c r="V4889" s="40"/>
      <c r="W4889" s="40"/>
    </row>
    <row r="4890">
      <c r="F4890" s="30"/>
      <c r="G4890" s="30"/>
      <c r="H4890" s="30"/>
      <c r="I4890" s="30"/>
      <c r="J4890" s="30"/>
      <c r="K4890" s="30"/>
      <c r="L4890" s="30"/>
      <c r="M4890" s="32"/>
      <c r="N4890" s="33"/>
      <c r="O4890" s="33"/>
      <c r="R4890" s="40"/>
      <c r="S4890" s="40"/>
      <c r="T4890" s="40"/>
      <c r="U4890" s="40"/>
      <c r="V4890" s="40"/>
      <c r="W4890" s="40"/>
    </row>
    <row r="4891">
      <c r="F4891" s="30"/>
      <c r="G4891" s="30"/>
      <c r="H4891" s="30"/>
      <c r="I4891" s="30"/>
      <c r="J4891" s="30"/>
      <c r="K4891" s="30"/>
      <c r="L4891" s="30"/>
      <c r="M4891" s="32"/>
      <c r="N4891" s="33"/>
      <c r="O4891" s="33"/>
      <c r="R4891" s="40"/>
      <c r="S4891" s="40"/>
      <c r="T4891" s="40"/>
      <c r="U4891" s="40"/>
      <c r="V4891" s="40"/>
      <c r="W4891" s="40"/>
    </row>
    <row r="4892">
      <c r="F4892" s="30"/>
      <c r="G4892" s="30"/>
      <c r="H4892" s="30"/>
      <c r="I4892" s="30"/>
      <c r="J4892" s="30"/>
      <c r="K4892" s="30"/>
      <c r="L4892" s="30"/>
      <c r="M4892" s="32"/>
      <c r="N4892" s="33"/>
      <c r="O4892" s="33"/>
      <c r="R4892" s="40"/>
      <c r="S4892" s="40"/>
      <c r="T4892" s="40"/>
      <c r="U4892" s="40"/>
      <c r="V4892" s="40"/>
      <c r="W4892" s="40"/>
    </row>
    <row r="4893">
      <c r="F4893" s="30"/>
      <c r="G4893" s="30"/>
      <c r="H4893" s="30"/>
      <c r="I4893" s="30"/>
      <c r="J4893" s="30"/>
      <c r="K4893" s="30"/>
      <c r="L4893" s="30"/>
      <c r="M4893" s="32"/>
      <c r="N4893" s="33"/>
      <c r="O4893" s="58"/>
      <c r="R4893" s="40"/>
      <c r="S4893" s="40"/>
      <c r="T4893" s="40"/>
      <c r="U4893" s="40"/>
      <c r="V4893" s="40"/>
      <c r="W4893" s="40"/>
    </row>
    <row r="4894">
      <c r="F4894" s="30"/>
      <c r="G4894" s="30"/>
      <c r="H4894" s="30"/>
      <c r="I4894" s="30"/>
      <c r="J4894" s="30"/>
      <c r="K4894" s="30"/>
      <c r="L4894" s="30"/>
      <c r="M4894" s="32"/>
      <c r="N4894" s="33"/>
      <c r="O4894" s="33"/>
      <c r="R4894" s="40"/>
      <c r="S4894" s="40"/>
      <c r="T4894" s="40"/>
      <c r="U4894" s="40"/>
      <c r="V4894" s="40"/>
      <c r="W4894" s="40"/>
    </row>
    <row r="4895">
      <c r="F4895" s="30"/>
      <c r="G4895" s="30"/>
      <c r="H4895" s="30"/>
      <c r="I4895" s="30"/>
      <c r="J4895" s="30"/>
      <c r="K4895" s="30"/>
      <c r="L4895" s="30"/>
      <c r="M4895" s="32"/>
      <c r="N4895" s="33"/>
      <c r="O4895" s="64"/>
      <c r="R4895" s="40"/>
      <c r="S4895" s="40"/>
      <c r="T4895" s="40"/>
      <c r="U4895" s="40"/>
      <c r="V4895" s="40"/>
      <c r="W4895" s="40"/>
    </row>
    <row r="4896">
      <c r="F4896" s="30"/>
      <c r="G4896" s="30"/>
      <c r="H4896" s="30"/>
      <c r="I4896" s="30"/>
      <c r="J4896" s="30"/>
      <c r="K4896" s="30"/>
      <c r="L4896" s="30"/>
      <c r="M4896" s="32"/>
      <c r="N4896" s="33"/>
      <c r="O4896" s="58"/>
      <c r="R4896" s="40"/>
      <c r="S4896" s="40"/>
      <c r="T4896" s="40"/>
      <c r="U4896" s="40"/>
      <c r="V4896" s="40"/>
      <c r="W4896" s="40"/>
    </row>
    <row r="4897">
      <c r="F4897" s="30"/>
      <c r="G4897" s="30"/>
      <c r="H4897" s="30"/>
      <c r="I4897" s="30"/>
      <c r="J4897" s="30"/>
      <c r="K4897" s="30"/>
      <c r="L4897" s="30"/>
      <c r="M4897" s="32"/>
      <c r="N4897" s="33"/>
      <c r="O4897" s="33"/>
      <c r="R4897" s="40"/>
      <c r="S4897" s="40"/>
      <c r="T4897" s="40"/>
      <c r="U4897" s="40"/>
      <c r="V4897" s="40"/>
      <c r="W4897" s="40"/>
    </row>
    <row r="4898">
      <c r="F4898" s="30"/>
      <c r="G4898" s="30"/>
      <c r="H4898" s="30"/>
      <c r="I4898" s="30"/>
      <c r="J4898" s="30"/>
      <c r="K4898" s="30"/>
      <c r="L4898" s="30"/>
      <c r="M4898" s="32"/>
      <c r="N4898" s="33"/>
      <c r="O4898" s="33"/>
      <c r="R4898" s="40"/>
      <c r="S4898" s="40"/>
      <c r="T4898" s="40"/>
      <c r="U4898" s="40"/>
      <c r="V4898" s="40"/>
      <c r="W4898" s="40"/>
    </row>
    <row r="4899">
      <c r="F4899" s="30"/>
      <c r="G4899" s="30"/>
      <c r="H4899" s="30"/>
      <c r="I4899" s="30"/>
      <c r="J4899" s="30"/>
      <c r="K4899" s="30"/>
      <c r="L4899" s="30"/>
      <c r="M4899" s="32"/>
      <c r="N4899" s="33"/>
      <c r="O4899" s="33"/>
      <c r="R4899" s="40"/>
      <c r="S4899" s="40"/>
      <c r="T4899" s="40"/>
      <c r="U4899" s="40"/>
      <c r="V4899" s="40"/>
      <c r="W4899" s="40"/>
    </row>
    <row r="4900">
      <c r="F4900" s="30"/>
      <c r="G4900" s="30"/>
      <c r="H4900" s="30"/>
      <c r="I4900" s="30"/>
      <c r="J4900" s="30"/>
      <c r="K4900" s="30"/>
      <c r="L4900" s="30"/>
      <c r="M4900" s="32"/>
      <c r="N4900" s="33"/>
      <c r="O4900" s="33"/>
      <c r="R4900" s="40"/>
      <c r="S4900" s="40"/>
      <c r="T4900" s="40"/>
      <c r="U4900" s="40"/>
      <c r="V4900" s="40"/>
      <c r="W4900" s="40"/>
    </row>
    <row r="4901">
      <c r="F4901" s="30"/>
      <c r="G4901" s="30"/>
      <c r="H4901" s="30"/>
      <c r="I4901" s="30"/>
      <c r="J4901" s="30"/>
      <c r="K4901" s="30"/>
      <c r="L4901" s="30"/>
      <c r="M4901" s="32"/>
      <c r="N4901" s="33"/>
      <c r="O4901" s="33"/>
      <c r="R4901" s="40"/>
      <c r="S4901" s="40"/>
      <c r="T4901" s="40"/>
      <c r="U4901" s="40"/>
      <c r="V4901" s="40"/>
      <c r="W4901" s="40"/>
    </row>
    <row r="4902">
      <c r="F4902" s="30"/>
      <c r="G4902" s="30"/>
      <c r="H4902" s="30"/>
      <c r="I4902" s="30"/>
      <c r="J4902" s="30"/>
      <c r="K4902" s="30"/>
      <c r="L4902" s="30"/>
      <c r="M4902" s="32"/>
      <c r="N4902" s="33"/>
      <c r="O4902" s="58"/>
      <c r="R4902" s="40"/>
      <c r="S4902" s="40"/>
      <c r="T4902" s="40"/>
      <c r="U4902" s="40"/>
      <c r="V4902" s="40"/>
      <c r="W4902" s="40"/>
    </row>
    <row r="4903">
      <c r="F4903" s="30"/>
      <c r="G4903" s="30"/>
      <c r="H4903" s="30"/>
      <c r="I4903" s="30"/>
      <c r="J4903" s="30"/>
      <c r="K4903" s="30"/>
      <c r="L4903" s="30"/>
      <c r="M4903" s="32"/>
      <c r="N4903" s="33"/>
      <c r="O4903" s="33"/>
      <c r="R4903" s="40"/>
      <c r="S4903" s="40"/>
      <c r="T4903" s="40"/>
      <c r="U4903" s="40"/>
      <c r="V4903" s="40"/>
      <c r="W4903" s="40"/>
    </row>
    <row r="4904">
      <c r="F4904" s="30"/>
      <c r="G4904" s="30"/>
      <c r="H4904" s="30"/>
      <c r="I4904" s="30"/>
      <c r="J4904" s="30"/>
      <c r="K4904" s="30"/>
      <c r="L4904" s="30"/>
      <c r="M4904" s="32"/>
      <c r="N4904" s="33"/>
      <c r="O4904" s="58"/>
      <c r="R4904" s="40"/>
      <c r="S4904" s="40"/>
      <c r="T4904" s="40"/>
      <c r="U4904" s="40"/>
      <c r="V4904" s="40"/>
      <c r="W4904" s="40"/>
    </row>
    <row r="4905">
      <c r="F4905" s="30"/>
      <c r="G4905" s="30"/>
      <c r="H4905" s="30"/>
      <c r="I4905" s="30"/>
      <c r="J4905" s="30"/>
      <c r="K4905" s="30"/>
      <c r="L4905" s="30"/>
      <c r="M4905" s="32"/>
      <c r="N4905" s="33"/>
      <c r="O4905" s="33"/>
      <c r="R4905" s="40"/>
      <c r="S4905" s="40"/>
      <c r="T4905" s="40"/>
      <c r="U4905" s="40"/>
      <c r="V4905" s="40"/>
      <c r="W4905" s="40"/>
    </row>
    <row r="4906">
      <c r="F4906" s="30"/>
      <c r="G4906" s="30"/>
      <c r="H4906" s="30"/>
      <c r="I4906" s="30"/>
      <c r="J4906" s="30"/>
      <c r="K4906" s="30"/>
      <c r="L4906" s="30"/>
      <c r="M4906" s="32"/>
      <c r="N4906" s="33"/>
      <c r="O4906" s="64"/>
      <c r="R4906" s="40"/>
      <c r="S4906" s="40"/>
      <c r="T4906" s="40"/>
      <c r="U4906" s="40"/>
      <c r="V4906" s="40"/>
      <c r="W4906" s="40"/>
    </row>
    <row r="4907">
      <c r="F4907" s="30"/>
      <c r="G4907" s="30"/>
      <c r="H4907" s="30"/>
      <c r="I4907" s="30"/>
      <c r="J4907" s="30"/>
      <c r="K4907" s="30"/>
      <c r="L4907" s="30"/>
      <c r="M4907" s="32"/>
      <c r="N4907" s="33"/>
      <c r="O4907" s="33"/>
      <c r="R4907" s="40"/>
      <c r="S4907" s="40"/>
      <c r="T4907" s="40"/>
      <c r="U4907" s="40"/>
      <c r="V4907" s="40"/>
      <c r="W4907" s="40"/>
    </row>
    <row r="4908">
      <c r="F4908" s="30"/>
      <c r="G4908" s="30"/>
      <c r="H4908" s="30"/>
      <c r="I4908" s="30"/>
      <c r="J4908" s="30"/>
      <c r="K4908" s="30"/>
      <c r="L4908" s="30"/>
      <c r="M4908" s="32"/>
      <c r="N4908" s="33"/>
      <c r="O4908" s="33"/>
      <c r="R4908" s="40"/>
      <c r="S4908" s="40"/>
      <c r="T4908" s="40"/>
      <c r="U4908" s="40"/>
      <c r="V4908" s="40"/>
      <c r="W4908" s="40"/>
    </row>
    <row r="4909">
      <c r="F4909" s="30"/>
      <c r="G4909" s="30"/>
      <c r="H4909" s="30"/>
      <c r="I4909" s="30"/>
      <c r="J4909" s="30"/>
      <c r="K4909" s="30"/>
      <c r="L4909" s="30"/>
      <c r="M4909" s="32"/>
      <c r="N4909" s="33"/>
      <c r="O4909" s="33"/>
      <c r="R4909" s="40"/>
      <c r="S4909" s="40"/>
      <c r="T4909" s="40"/>
      <c r="U4909" s="40"/>
      <c r="V4909" s="40"/>
      <c r="W4909" s="40"/>
    </row>
    <row r="4910">
      <c r="F4910" s="30"/>
      <c r="G4910" s="30"/>
      <c r="H4910" s="30"/>
      <c r="I4910" s="30"/>
      <c r="J4910" s="30"/>
      <c r="K4910" s="30"/>
      <c r="L4910" s="30"/>
      <c r="M4910" s="32"/>
      <c r="N4910" s="33"/>
      <c r="O4910" s="33"/>
      <c r="R4910" s="40"/>
      <c r="S4910" s="40"/>
      <c r="T4910" s="40"/>
      <c r="U4910" s="40"/>
      <c r="V4910" s="40"/>
      <c r="W4910" s="40"/>
    </row>
    <row r="4911">
      <c r="F4911" s="30"/>
      <c r="G4911" s="30"/>
      <c r="H4911" s="30"/>
      <c r="I4911" s="30"/>
      <c r="J4911" s="30"/>
      <c r="K4911" s="30"/>
      <c r="L4911" s="30"/>
      <c r="M4911" s="32"/>
      <c r="N4911" s="33"/>
      <c r="O4911" s="64"/>
      <c r="R4911" s="40"/>
      <c r="S4911" s="40"/>
      <c r="T4911" s="40"/>
      <c r="U4911" s="40"/>
      <c r="V4911" s="40"/>
      <c r="W4911" s="40"/>
    </row>
    <row r="4912">
      <c r="F4912" s="30"/>
      <c r="G4912" s="30"/>
      <c r="H4912" s="30"/>
      <c r="I4912" s="30"/>
      <c r="J4912" s="30"/>
      <c r="K4912" s="30"/>
      <c r="L4912" s="30"/>
      <c r="M4912" s="32"/>
      <c r="N4912" s="33"/>
      <c r="O4912" s="33"/>
      <c r="R4912" s="40"/>
      <c r="S4912" s="40"/>
      <c r="T4912" s="40"/>
      <c r="U4912" s="40"/>
      <c r="V4912" s="40"/>
      <c r="W4912" s="40"/>
    </row>
    <row r="4913">
      <c r="F4913" s="30"/>
      <c r="G4913" s="30"/>
      <c r="H4913" s="30"/>
      <c r="I4913" s="30"/>
      <c r="J4913" s="30"/>
      <c r="K4913" s="30"/>
      <c r="L4913" s="30"/>
      <c r="M4913" s="32"/>
      <c r="N4913" s="33"/>
      <c r="O4913" s="33"/>
      <c r="R4913" s="40"/>
      <c r="S4913" s="40"/>
      <c r="T4913" s="40"/>
      <c r="U4913" s="40"/>
      <c r="V4913" s="40"/>
      <c r="W4913" s="40"/>
    </row>
    <row r="4914">
      <c r="F4914" s="30"/>
      <c r="G4914" s="30"/>
      <c r="H4914" s="30"/>
      <c r="I4914" s="30"/>
      <c r="J4914" s="30"/>
      <c r="K4914" s="30"/>
      <c r="L4914" s="30"/>
      <c r="M4914" s="32"/>
      <c r="N4914" s="33"/>
      <c r="O4914" s="33"/>
      <c r="R4914" s="40"/>
      <c r="S4914" s="40"/>
      <c r="T4914" s="40"/>
      <c r="U4914" s="40"/>
      <c r="V4914" s="40"/>
      <c r="W4914" s="40"/>
    </row>
    <row r="4915">
      <c r="F4915" s="30"/>
      <c r="G4915" s="30"/>
      <c r="H4915" s="30"/>
      <c r="I4915" s="30"/>
      <c r="J4915" s="30"/>
      <c r="K4915" s="30"/>
      <c r="L4915" s="30"/>
      <c r="M4915" s="32"/>
      <c r="N4915" s="33"/>
      <c r="O4915" s="33"/>
      <c r="R4915" s="40"/>
      <c r="S4915" s="40"/>
      <c r="T4915" s="40"/>
      <c r="U4915" s="40"/>
      <c r="V4915" s="40"/>
      <c r="W4915" s="40"/>
    </row>
    <row r="4916">
      <c r="F4916" s="30"/>
      <c r="G4916" s="30"/>
      <c r="H4916" s="30"/>
      <c r="I4916" s="30"/>
      <c r="J4916" s="30"/>
      <c r="K4916" s="30"/>
      <c r="L4916" s="30"/>
      <c r="M4916" s="32"/>
      <c r="N4916" s="33"/>
      <c r="O4916" s="58"/>
      <c r="R4916" s="40"/>
      <c r="S4916" s="40"/>
      <c r="T4916" s="40"/>
      <c r="U4916" s="40"/>
      <c r="V4916" s="40"/>
      <c r="W4916" s="40"/>
    </row>
    <row r="4917">
      <c r="F4917" s="30"/>
      <c r="G4917" s="30"/>
      <c r="H4917" s="30"/>
      <c r="I4917" s="30"/>
      <c r="J4917" s="30"/>
      <c r="K4917" s="30"/>
      <c r="L4917" s="30"/>
      <c r="M4917" s="32"/>
      <c r="N4917" s="33"/>
      <c r="O4917" s="33"/>
      <c r="R4917" s="40"/>
      <c r="S4917" s="40"/>
      <c r="T4917" s="40"/>
      <c r="U4917" s="40"/>
      <c r="V4917" s="40"/>
      <c r="W4917" s="40"/>
    </row>
    <row r="4918">
      <c r="F4918" s="30"/>
      <c r="G4918" s="30"/>
      <c r="H4918" s="30"/>
      <c r="I4918" s="30"/>
      <c r="J4918" s="30"/>
      <c r="K4918" s="30"/>
      <c r="L4918" s="30"/>
      <c r="M4918" s="32"/>
      <c r="N4918" s="33"/>
      <c r="O4918" s="33"/>
      <c r="R4918" s="40"/>
      <c r="S4918" s="40"/>
      <c r="T4918" s="40"/>
      <c r="U4918" s="40"/>
      <c r="V4918" s="40"/>
      <c r="W4918" s="40"/>
    </row>
    <row r="4919">
      <c r="F4919" s="30"/>
      <c r="G4919" s="30"/>
      <c r="H4919" s="30"/>
      <c r="I4919" s="30"/>
      <c r="J4919" s="30"/>
      <c r="K4919" s="30"/>
      <c r="L4919" s="30"/>
      <c r="M4919" s="32"/>
      <c r="N4919" s="33"/>
      <c r="O4919" s="58"/>
      <c r="R4919" s="40"/>
      <c r="S4919" s="40"/>
      <c r="T4919" s="40"/>
      <c r="U4919" s="40"/>
      <c r="V4919" s="40"/>
      <c r="W4919" s="40"/>
    </row>
    <row r="4920">
      <c r="F4920" s="30"/>
      <c r="G4920" s="30"/>
      <c r="H4920" s="30"/>
      <c r="I4920" s="30"/>
      <c r="J4920" s="30"/>
      <c r="K4920" s="30"/>
      <c r="L4920" s="30"/>
      <c r="M4920" s="32"/>
      <c r="N4920" s="33"/>
      <c r="O4920" s="33"/>
      <c r="R4920" s="40"/>
      <c r="S4920" s="40"/>
      <c r="T4920" s="40"/>
      <c r="U4920" s="40"/>
      <c r="V4920" s="40"/>
      <c r="W4920" s="40"/>
    </row>
    <row r="4921">
      <c r="F4921" s="30"/>
      <c r="G4921" s="30"/>
      <c r="H4921" s="30"/>
      <c r="I4921" s="30"/>
      <c r="J4921" s="30"/>
      <c r="K4921" s="30"/>
      <c r="L4921" s="30"/>
      <c r="M4921" s="32"/>
      <c r="N4921" s="33"/>
      <c r="O4921" s="33"/>
      <c r="R4921" s="40"/>
      <c r="S4921" s="40"/>
      <c r="T4921" s="40"/>
      <c r="U4921" s="40"/>
      <c r="V4921" s="40"/>
      <c r="W4921" s="40"/>
    </row>
    <row r="4922">
      <c r="F4922" s="30"/>
      <c r="G4922" s="30"/>
      <c r="H4922" s="30"/>
      <c r="I4922" s="30"/>
      <c r="J4922" s="30"/>
      <c r="K4922" s="30"/>
      <c r="L4922" s="30"/>
      <c r="M4922" s="32"/>
      <c r="N4922" s="33"/>
      <c r="O4922" s="33"/>
      <c r="R4922" s="40"/>
      <c r="S4922" s="40"/>
      <c r="T4922" s="40"/>
      <c r="U4922" s="40"/>
      <c r="V4922" s="40"/>
      <c r="W4922" s="40"/>
    </row>
    <row r="4923">
      <c r="F4923" s="30"/>
      <c r="G4923" s="30"/>
      <c r="H4923" s="30"/>
      <c r="I4923" s="30"/>
      <c r="J4923" s="30"/>
      <c r="K4923" s="30"/>
      <c r="L4923" s="30"/>
      <c r="M4923" s="32"/>
      <c r="N4923" s="33"/>
      <c r="O4923" s="33"/>
      <c r="R4923" s="40"/>
      <c r="S4923" s="40"/>
      <c r="T4923" s="40"/>
      <c r="U4923" s="40"/>
      <c r="V4923" s="40"/>
      <c r="W4923" s="40"/>
    </row>
    <row r="4924">
      <c r="F4924" s="30"/>
      <c r="G4924" s="30"/>
      <c r="H4924" s="30"/>
      <c r="I4924" s="30"/>
      <c r="J4924" s="30"/>
      <c r="K4924" s="30"/>
      <c r="L4924" s="30"/>
      <c r="M4924" s="32"/>
      <c r="N4924" s="33"/>
      <c r="O4924" s="64"/>
      <c r="R4924" s="40"/>
      <c r="S4924" s="40"/>
      <c r="T4924" s="40"/>
      <c r="U4924" s="40"/>
      <c r="V4924" s="40"/>
      <c r="W4924" s="40"/>
    </row>
    <row r="4925">
      <c r="F4925" s="30"/>
      <c r="G4925" s="30"/>
      <c r="H4925" s="30"/>
      <c r="I4925" s="30"/>
      <c r="J4925" s="30"/>
      <c r="K4925" s="30"/>
      <c r="L4925" s="30"/>
      <c r="M4925" s="32"/>
      <c r="N4925" s="33"/>
      <c r="O4925" s="33"/>
      <c r="R4925" s="40"/>
      <c r="S4925" s="40"/>
      <c r="T4925" s="40"/>
      <c r="U4925" s="40"/>
      <c r="V4925" s="40"/>
      <c r="W4925" s="40"/>
    </row>
    <row r="4926">
      <c r="F4926" s="30"/>
      <c r="G4926" s="30"/>
      <c r="H4926" s="30"/>
      <c r="I4926" s="30"/>
      <c r="J4926" s="30"/>
      <c r="K4926" s="30"/>
      <c r="L4926" s="30"/>
      <c r="M4926" s="32"/>
      <c r="N4926" s="33"/>
      <c r="O4926" s="33"/>
      <c r="R4926" s="40"/>
      <c r="S4926" s="40"/>
      <c r="T4926" s="40"/>
      <c r="U4926" s="40"/>
      <c r="V4926" s="40"/>
      <c r="W4926" s="40"/>
    </row>
    <row r="4927">
      <c r="F4927" s="30"/>
      <c r="G4927" s="30"/>
      <c r="H4927" s="30"/>
      <c r="I4927" s="30"/>
      <c r="J4927" s="30"/>
      <c r="K4927" s="30"/>
      <c r="L4927" s="30"/>
      <c r="M4927" s="32"/>
      <c r="N4927" s="33"/>
      <c r="O4927" s="33"/>
      <c r="R4927" s="40"/>
      <c r="S4927" s="40"/>
      <c r="T4927" s="40"/>
      <c r="U4927" s="40"/>
      <c r="V4927" s="40"/>
      <c r="W4927" s="40"/>
    </row>
    <row r="4928">
      <c r="F4928" s="30"/>
      <c r="G4928" s="30"/>
      <c r="H4928" s="30"/>
      <c r="I4928" s="30"/>
      <c r="J4928" s="30"/>
      <c r="K4928" s="30"/>
      <c r="L4928" s="30"/>
      <c r="M4928" s="32"/>
      <c r="N4928" s="33"/>
      <c r="O4928" s="33"/>
      <c r="R4928" s="40"/>
      <c r="S4928" s="40"/>
      <c r="T4928" s="40"/>
      <c r="U4928" s="40"/>
      <c r="V4928" s="40"/>
      <c r="W4928" s="40"/>
    </row>
    <row r="4929">
      <c r="F4929" s="30"/>
      <c r="G4929" s="30"/>
      <c r="H4929" s="30"/>
      <c r="I4929" s="30"/>
      <c r="J4929" s="30"/>
      <c r="K4929" s="30"/>
      <c r="L4929" s="30"/>
      <c r="M4929" s="32"/>
      <c r="N4929" s="33"/>
      <c r="O4929" s="33"/>
      <c r="R4929" s="40"/>
      <c r="S4929" s="40"/>
      <c r="T4929" s="40"/>
      <c r="U4929" s="40"/>
      <c r="V4929" s="40"/>
      <c r="W4929" s="40"/>
    </row>
    <row r="4930">
      <c r="F4930" s="30"/>
      <c r="G4930" s="30"/>
      <c r="H4930" s="30"/>
      <c r="I4930" s="30"/>
      <c r="J4930" s="30"/>
      <c r="K4930" s="30"/>
      <c r="L4930" s="30"/>
      <c r="M4930" s="32"/>
      <c r="N4930" s="33"/>
      <c r="O4930" s="33"/>
      <c r="R4930" s="40"/>
      <c r="S4930" s="40"/>
      <c r="T4930" s="40"/>
      <c r="U4930" s="40"/>
      <c r="V4930" s="40"/>
      <c r="W4930" s="40"/>
    </row>
    <row r="4931">
      <c r="F4931" s="30"/>
      <c r="G4931" s="30"/>
      <c r="H4931" s="30"/>
      <c r="I4931" s="30"/>
      <c r="J4931" s="30"/>
      <c r="K4931" s="30"/>
      <c r="L4931" s="30"/>
      <c r="M4931" s="32"/>
      <c r="N4931" s="33"/>
      <c r="O4931" s="33"/>
      <c r="R4931" s="40"/>
      <c r="S4931" s="40"/>
      <c r="T4931" s="40"/>
      <c r="U4931" s="40"/>
      <c r="V4931" s="40"/>
      <c r="W4931" s="40"/>
    </row>
    <row r="4932">
      <c r="F4932" s="30"/>
      <c r="G4932" s="30"/>
      <c r="H4932" s="30"/>
      <c r="I4932" s="30"/>
      <c r="J4932" s="30"/>
      <c r="K4932" s="30"/>
      <c r="L4932" s="30"/>
      <c r="M4932" s="32"/>
      <c r="N4932" s="33"/>
      <c r="O4932" s="33"/>
      <c r="R4932" s="40"/>
      <c r="S4932" s="40"/>
      <c r="T4932" s="40"/>
      <c r="U4932" s="40"/>
      <c r="V4932" s="40"/>
      <c r="W4932" s="40"/>
    </row>
    <row r="4933">
      <c r="F4933" s="30"/>
      <c r="G4933" s="30"/>
      <c r="H4933" s="30"/>
      <c r="I4933" s="30"/>
      <c r="J4933" s="30"/>
      <c r="K4933" s="30"/>
      <c r="L4933" s="30"/>
      <c r="M4933" s="32"/>
      <c r="N4933" s="33"/>
      <c r="O4933" s="33"/>
      <c r="R4933" s="40"/>
      <c r="S4933" s="40"/>
      <c r="T4933" s="40"/>
      <c r="U4933" s="40"/>
      <c r="V4933" s="40"/>
      <c r="W4933" s="40"/>
    </row>
    <row r="4934">
      <c r="F4934" s="30"/>
      <c r="G4934" s="30"/>
      <c r="H4934" s="30"/>
      <c r="I4934" s="30"/>
      <c r="J4934" s="30"/>
      <c r="K4934" s="30"/>
      <c r="L4934" s="30"/>
      <c r="M4934" s="32"/>
      <c r="N4934" s="33"/>
      <c r="O4934" s="33"/>
      <c r="R4934" s="40"/>
      <c r="S4934" s="40"/>
      <c r="T4934" s="40"/>
      <c r="U4934" s="40"/>
      <c r="V4934" s="40"/>
      <c r="W4934" s="40"/>
    </row>
    <row r="4935">
      <c r="F4935" s="30"/>
      <c r="G4935" s="30"/>
      <c r="H4935" s="30"/>
      <c r="I4935" s="30"/>
      <c r="J4935" s="30"/>
      <c r="K4935" s="30"/>
      <c r="L4935" s="30"/>
      <c r="M4935" s="32"/>
      <c r="N4935" s="33"/>
      <c r="O4935" s="33"/>
      <c r="R4935" s="40"/>
      <c r="S4935" s="40"/>
      <c r="T4935" s="40"/>
      <c r="U4935" s="40"/>
      <c r="V4935" s="40"/>
      <c r="W4935" s="40"/>
    </row>
    <row r="4936">
      <c r="F4936" s="30"/>
      <c r="G4936" s="30"/>
      <c r="H4936" s="30"/>
      <c r="I4936" s="30"/>
      <c r="J4936" s="30"/>
      <c r="K4936" s="30"/>
      <c r="L4936" s="30"/>
      <c r="M4936" s="32"/>
      <c r="N4936" s="33"/>
      <c r="O4936" s="33"/>
      <c r="R4936" s="40"/>
      <c r="S4936" s="40"/>
      <c r="T4936" s="40"/>
      <c r="U4936" s="40"/>
      <c r="V4936" s="40"/>
      <c r="W4936" s="40"/>
    </row>
    <row r="4937">
      <c r="F4937" s="30"/>
      <c r="G4937" s="30"/>
      <c r="H4937" s="30"/>
      <c r="I4937" s="30"/>
      <c r="J4937" s="30"/>
      <c r="K4937" s="30"/>
      <c r="L4937" s="30"/>
      <c r="M4937" s="32"/>
      <c r="N4937" s="33"/>
      <c r="O4937" s="58"/>
      <c r="R4937" s="40"/>
      <c r="S4937" s="40"/>
      <c r="T4937" s="40"/>
      <c r="U4937" s="40"/>
      <c r="V4937" s="40"/>
      <c r="W4937" s="40"/>
    </row>
    <row r="4938">
      <c r="F4938" s="30"/>
      <c r="G4938" s="30"/>
      <c r="H4938" s="30"/>
      <c r="I4938" s="30"/>
      <c r="J4938" s="30"/>
      <c r="K4938" s="30"/>
      <c r="L4938" s="30"/>
      <c r="M4938" s="32"/>
      <c r="N4938" s="33"/>
      <c r="O4938" s="33"/>
      <c r="R4938" s="40"/>
      <c r="S4938" s="40"/>
      <c r="T4938" s="40"/>
      <c r="U4938" s="40"/>
      <c r="V4938" s="40"/>
      <c r="W4938" s="40"/>
    </row>
    <row r="4939">
      <c r="F4939" s="30"/>
      <c r="G4939" s="30"/>
      <c r="H4939" s="30"/>
      <c r="I4939" s="30"/>
      <c r="J4939" s="30"/>
      <c r="K4939" s="30"/>
      <c r="L4939" s="30"/>
      <c r="M4939" s="32"/>
      <c r="N4939" s="33"/>
      <c r="O4939" s="33"/>
      <c r="R4939" s="40"/>
      <c r="S4939" s="40"/>
      <c r="T4939" s="40"/>
      <c r="U4939" s="40"/>
      <c r="V4939" s="40"/>
      <c r="W4939" s="40"/>
    </row>
    <row r="4940">
      <c r="F4940" s="30"/>
      <c r="G4940" s="30"/>
      <c r="H4940" s="30"/>
      <c r="I4940" s="30"/>
      <c r="J4940" s="30"/>
      <c r="K4940" s="30"/>
      <c r="L4940" s="30"/>
      <c r="M4940" s="32"/>
      <c r="N4940" s="33"/>
      <c r="O4940" s="33"/>
      <c r="R4940" s="40"/>
      <c r="S4940" s="40"/>
      <c r="T4940" s="40"/>
      <c r="U4940" s="40"/>
      <c r="V4940" s="40"/>
      <c r="W4940" s="40"/>
    </row>
    <row r="4941">
      <c r="F4941" s="30"/>
      <c r="G4941" s="30"/>
      <c r="H4941" s="30"/>
      <c r="I4941" s="30"/>
      <c r="J4941" s="30"/>
      <c r="K4941" s="30"/>
      <c r="L4941" s="30"/>
      <c r="M4941" s="32"/>
      <c r="N4941" s="33"/>
      <c r="O4941" s="33"/>
      <c r="R4941" s="40"/>
      <c r="S4941" s="40"/>
      <c r="T4941" s="40"/>
      <c r="U4941" s="40"/>
      <c r="V4941" s="40"/>
      <c r="W4941" s="40"/>
    </row>
    <row r="4942">
      <c r="F4942" s="30"/>
      <c r="G4942" s="30"/>
      <c r="H4942" s="30"/>
      <c r="I4942" s="30"/>
      <c r="J4942" s="30"/>
      <c r="K4942" s="30"/>
      <c r="L4942" s="30"/>
      <c r="M4942" s="32"/>
      <c r="N4942" s="33"/>
      <c r="O4942" s="33"/>
      <c r="R4942" s="40"/>
      <c r="S4942" s="40"/>
      <c r="T4942" s="40"/>
      <c r="U4942" s="40"/>
      <c r="V4942" s="40"/>
      <c r="W4942" s="40"/>
    </row>
    <row r="4943">
      <c r="F4943" s="30"/>
      <c r="G4943" s="30"/>
      <c r="H4943" s="30"/>
      <c r="I4943" s="30"/>
      <c r="J4943" s="30"/>
      <c r="K4943" s="30"/>
      <c r="L4943" s="30"/>
      <c r="M4943" s="32"/>
      <c r="N4943" s="33"/>
      <c r="O4943" s="64"/>
      <c r="R4943" s="40"/>
      <c r="S4943" s="40"/>
      <c r="T4943" s="40"/>
      <c r="U4943" s="40"/>
      <c r="V4943" s="40"/>
      <c r="W4943" s="40"/>
    </row>
    <row r="4944">
      <c r="F4944" s="30"/>
      <c r="G4944" s="30"/>
      <c r="H4944" s="30"/>
      <c r="I4944" s="30"/>
      <c r="J4944" s="30"/>
      <c r="K4944" s="30"/>
      <c r="L4944" s="30"/>
      <c r="M4944" s="32"/>
      <c r="N4944" s="33"/>
      <c r="O4944" s="33"/>
      <c r="R4944" s="40"/>
      <c r="S4944" s="40"/>
      <c r="T4944" s="40"/>
      <c r="U4944" s="40"/>
      <c r="V4944" s="40"/>
      <c r="W4944" s="40"/>
    </row>
    <row r="4945">
      <c r="F4945" s="30"/>
      <c r="G4945" s="30"/>
      <c r="H4945" s="30"/>
      <c r="I4945" s="30"/>
      <c r="J4945" s="30"/>
      <c r="K4945" s="30"/>
      <c r="L4945" s="30"/>
      <c r="M4945" s="32"/>
      <c r="N4945" s="33"/>
      <c r="O4945" s="58"/>
      <c r="R4945" s="40"/>
      <c r="S4945" s="40"/>
      <c r="T4945" s="40"/>
      <c r="U4945" s="40"/>
      <c r="V4945" s="40"/>
      <c r="W4945" s="40"/>
    </row>
    <row r="4946">
      <c r="F4946" s="30"/>
      <c r="G4946" s="30"/>
      <c r="H4946" s="30"/>
      <c r="I4946" s="30"/>
      <c r="J4946" s="30"/>
      <c r="K4946" s="30"/>
      <c r="L4946" s="30"/>
      <c r="M4946" s="32"/>
      <c r="N4946" s="33"/>
      <c r="O4946" s="33"/>
      <c r="R4946" s="40"/>
      <c r="S4946" s="40"/>
      <c r="T4946" s="40"/>
      <c r="U4946" s="40"/>
      <c r="V4946" s="40"/>
      <c r="W4946" s="40"/>
    </row>
    <row r="4947">
      <c r="F4947" s="30"/>
      <c r="G4947" s="30"/>
      <c r="H4947" s="30"/>
      <c r="I4947" s="30"/>
      <c r="J4947" s="30"/>
      <c r="K4947" s="30"/>
      <c r="L4947" s="30"/>
      <c r="M4947" s="32"/>
      <c r="N4947" s="33"/>
      <c r="O4947" s="33"/>
      <c r="R4947" s="40"/>
      <c r="S4947" s="40"/>
      <c r="T4947" s="40"/>
      <c r="U4947" s="40"/>
      <c r="V4947" s="40"/>
      <c r="W4947" s="40"/>
    </row>
    <row r="4948">
      <c r="F4948" s="30"/>
      <c r="G4948" s="30"/>
      <c r="H4948" s="30"/>
      <c r="I4948" s="30"/>
      <c r="J4948" s="30"/>
      <c r="K4948" s="30"/>
      <c r="L4948" s="30"/>
      <c r="M4948" s="32"/>
      <c r="N4948" s="33"/>
      <c r="O4948" s="33"/>
      <c r="R4948" s="40"/>
      <c r="S4948" s="40"/>
      <c r="T4948" s="40"/>
      <c r="U4948" s="40"/>
      <c r="V4948" s="40"/>
      <c r="W4948" s="40"/>
    </row>
    <row r="4949">
      <c r="F4949" s="30"/>
      <c r="G4949" s="30"/>
      <c r="H4949" s="30"/>
      <c r="I4949" s="30"/>
      <c r="J4949" s="30"/>
      <c r="K4949" s="30"/>
      <c r="L4949" s="30"/>
      <c r="M4949" s="32"/>
      <c r="N4949" s="33"/>
      <c r="O4949" s="58"/>
      <c r="R4949" s="40"/>
      <c r="S4949" s="40"/>
      <c r="T4949" s="40"/>
      <c r="U4949" s="40"/>
      <c r="V4949" s="40"/>
      <c r="W4949" s="40"/>
    </row>
    <row r="4950">
      <c r="F4950" s="30"/>
      <c r="G4950" s="30"/>
      <c r="H4950" s="30"/>
      <c r="I4950" s="30"/>
      <c r="J4950" s="30"/>
      <c r="K4950" s="30"/>
      <c r="L4950" s="30"/>
      <c r="M4950" s="32"/>
      <c r="N4950" s="33"/>
      <c r="O4950" s="64"/>
      <c r="R4950" s="40"/>
      <c r="S4950" s="40"/>
      <c r="T4950" s="40"/>
      <c r="U4950" s="40"/>
      <c r="V4950" s="40"/>
      <c r="W4950" s="40"/>
    </row>
    <row r="4951">
      <c r="F4951" s="30"/>
      <c r="G4951" s="30"/>
      <c r="H4951" s="30"/>
      <c r="I4951" s="30"/>
      <c r="J4951" s="30"/>
      <c r="K4951" s="30"/>
      <c r="L4951" s="30"/>
      <c r="M4951" s="32"/>
      <c r="N4951" s="33"/>
      <c r="O4951" s="33"/>
      <c r="R4951" s="40"/>
      <c r="S4951" s="40"/>
      <c r="T4951" s="40"/>
      <c r="U4951" s="40"/>
      <c r="V4951" s="40"/>
      <c r="W4951" s="40"/>
    </row>
    <row r="4952">
      <c r="F4952" s="30"/>
      <c r="G4952" s="30"/>
      <c r="H4952" s="30"/>
      <c r="I4952" s="30"/>
      <c r="J4952" s="30"/>
      <c r="K4952" s="30"/>
      <c r="L4952" s="30"/>
      <c r="M4952" s="32"/>
      <c r="N4952" s="33"/>
      <c r="O4952" s="58"/>
      <c r="R4952" s="40"/>
      <c r="S4952" s="40"/>
      <c r="T4952" s="40"/>
      <c r="U4952" s="40"/>
      <c r="V4952" s="40"/>
      <c r="W4952" s="40"/>
    </row>
    <row r="4953">
      <c r="F4953" s="30"/>
      <c r="G4953" s="30"/>
      <c r="H4953" s="30"/>
      <c r="I4953" s="30"/>
      <c r="J4953" s="30"/>
      <c r="K4953" s="30"/>
      <c r="L4953" s="30"/>
      <c r="M4953" s="32"/>
      <c r="N4953" s="33"/>
      <c r="O4953" s="33"/>
      <c r="R4953" s="40"/>
      <c r="S4953" s="40"/>
      <c r="T4953" s="40"/>
      <c r="U4953" s="40"/>
      <c r="V4953" s="40"/>
      <c r="W4953" s="40"/>
    </row>
    <row r="4954">
      <c r="F4954" s="30"/>
      <c r="G4954" s="30"/>
      <c r="H4954" s="30"/>
      <c r="I4954" s="30"/>
      <c r="J4954" s="30"/>
      <c r="K4954" s="30"/>
      <c r="L4954" s="30"/>
      <c r="M4954" s="32"/>
      <c r="N4954" s="33"/>
      <c r="O4954" s="33"/>
      <c r="R4954" s="40"/>
      <c r="S4954" s="40"/>
      <c r="T4954" s="40"/>
      <c r="U4954" s="40"/>
      <c r="V4954" s="40"/>
      <c r="W4954" s="40"/>
    </row>
    <row r="4955">
      <c r="F4955" s="30"/>
      <c r="G4955" s="30"/>
      <c r="H4955" s="30"/>
      <c r="I4955" s="30"/>
      <c r="J4955" s="30"/>
      <c r="K4955" s="30"/>
      <c r="L4955" s="30"/>
      <c r="M4955" s="32"/>
      <c r="N4955" s="33"/>
      <c r="O4955" s="33"/>
      <c r="R4955" s="40"/>
      <c r="S4955" s="40"/>
      <c r="T4955" s="40"/>
      <c r="U4955" s="40"/>
      <c r="V4955" s="40"/>
      <c r="W4955" s="40"/>
    </row>
    <row r="4956">
      <c r="F4956" s="30"/>
      <c r="G4956" s="30"/>
      <c r="H4956" s="30"/>
      <c r="I4956" s="30"/>
      <c r="J4956" s="30"/>
      <c r="K4956" s="30"/>
      <c r="L4956" s="30"/>
      <c r="M4956" s="32"/>
      <c r="N4956" s="33"/>
      <c r="O4956" s="58"/>
      <c r="R4956" s="40"/>
      <c r="S4956" s="40"/>
      <c r="T4956" s="40"/>
      <c r="U4956" s="40"/>
      <c r="V4956" s="40"/>
      <c r="W4956" s="40"/>
    </row>
    <row r="4957">
      <c r="F4957" s="30"/>
      <c r="G4957" s="30"/>
      <c r="H4957" s="30"/>
      <c r="I4957" s="30"/>
      <c r="J4957" s="30"/>
      <c r="K4957" s="30"/>
      <c r="L4957" s="30"/>
      <c r="M4957" s="32"/>
      <c r="N4957" s="33"/>
      <c r="O4957" s="58"/>
      <c r="R4957" s="40"/>
      <c r="S4957" s="40"/>
      <c r="T4957" s="40"/>
      <c r="U4957" s="40"/>
      <c r="V4957" s="40"/>
      <c r="W4957" s="40"/>
    </row>
    <row r="4958">
      <c r="F4958" s="30"/>
      <c r="G4958" s="30"/>
      <c r="H4958" s="30"/>
      <c r="I4958" s="30"/>
      <c r="J4958" s="30"/>
      <c r="K4958" s="30"/>
      <c r="L4958" s="30"/>
      <c r="M4958" s="32"/>
      <c r="N4958" s="33"/>
      <c r="O4958" s="33"/>
      <c r="R4958" s="40"/>
      <c r="S4958" s="40"/>
      <c r="T4958" s="40"/>
      <c r="U4958" s="40"/>
      <c r="V4958" s="40"/>
      <c r="W4958" s="40"/>
    </row>
    <row r="4959">
      <c r="F4959" s="30"/>
      <c r="G4959" s="30"/>
      <c r="H4959" s="30"/>
      <c r="I4959" s="30"/>
      <c r="J4959" s="30"/>
      <c r="K4959" s="30"/>
      <c r="L4959" s="30"/>
      <c r="M4959" s="32"/>
      <c r="N4959" s="33"/>
      <c r="O4959" s="33"/>
      <c r="R4959" s="40"/>
      <c r="S4959" s="40"/>
      <c r="T4959" s="40"/>
      <c r="U4959" s="40"/>
      <c r="V4959" s="40"/>
      <c r="W4959" s="40"/>
    </row>
    <row r="4960">
      <c r="F4960" s="30"/>
      <c r="G4960" s="30"/>
      <c r="H4960" s="30"/>
      <c r="I4960" s="30"/>
      <c r="J4960" s="30"/>
      <c r="K4960" s="30"/>
      <c r="L4960" s="30"/>
      <c r="M4960" s="32"/>
      <c r="N4960" s="33"/>
      <c r="O4960" s="33"/>
      <c r="R4960" s="40"/>
      <c r="S4960" s="40"/>
      <c r="T4960" s="40"/>
      <c r="U4960" s="40"/>
      <c r="V4960" s="40"/>
      <c r="W4960" s="40"/>
    </row>
    <row r="4961">
      <c r="F4961" s="30"/>
      <c r="G4961" s="30"/>
      <c r="H4961" s="30"/>
      <c r="I4961" s="30"/>
      <c r="J4961" s="30"/>
      <c r="K4961" s="30"/>
      <c r="L4961" s="30"/>
      <c r="M4961" s="32"/>
      <c r="N4961" s="33"/>
      <c r="O4961" s="33"/>
      <c r="R4961" s="40"/>
      <c r="S4961" s="40"/>
      <c r="T4961" s="40"/>
      <c r="U4961" s="40"/>
      <c r="V4961" s="40"/>
      <c r="W4961" s="40"/>
    </row>
    <row r="4962">
      <c r="F4962" s="30"/>
      <c r="G4962" s="30"/>
      <c r="H4962" s="30"/>
      <c r="I4962" s="30"/>
      <c r="J4962" s="30"/>
      <c r="K4962" s="30"/>
      <c r="L4962" s="30"/>
      <c r="M4962" s="32"/>
      <c r="N4962" s="33"/>
      <c r="O4962" s="33"/>
      <c r="R4962" s="40"/>
      <c r="S4962" s="40"/>
      <c r="T4962" s="40"/>
      <c r="U4962" s="40"/>
      <c r="V4962" s="40"/>
      <c r="W4962" s="40"/>
    </row>
    <row r="4963">
      <c r="F4963" s="30"/>
      <c r="G4963" s="30"/>
      <c r="H4963" s="30"/>
      <c r="I4963" s="30"/>
      <c r="J4963" s="30"/>
      <c r="K4963" s="30"/>
      <c r="L4963" s="30"/>
      <c r="M4963" s="32"/>
      <c r="N4963" s="33"/>
      <c r="O4963" s="58"/>
      <c r="R4963" s="40"/>
      <c r="S4963" s="40"/>
      <c r="T4963" s="40"/>
      <c r="U4963" s="40"/>
      <c r="V4963" s="40"/>
      <c r="W4963" s="40"/>
    </row>
    <row r="4964">
      <c r="F4964" s="30"/>
      <c r="G4964" s="30"/>
      <c r="H4964" s="30"/>
      <c r="I4964" s="30"/>
      <c r="J4964" s="30"/>
      <c r="K4964" s="30"/>
      <c r="L4964" s="30"/>
      <c r="M4964" s="32"/>
      <c r="N4964" s="33"/>
      <c r="O4964" s="33"/>
      <c r="R4964" s="40"/>
      <c r="S4964" s="40"/>
      <c r="T4964" s="40"/>
      <c r="U4964" s="40"/>
      <c r="V4964" s="40"/>
      <c r="W4964" s="40"/>
    </row>
    <row r="4965">
      <c r="F4965" s="30"/>
      <c r="G4965" s="30"/>
      <c r="H4965" s="30"/>
      <c r="I4965" s="30"/>
      <c r="J4965" s="30"/>
      <c r="K4965" s="30"/>
      <c r="L4965" s="30"/>
      <c r="M4965" s="32"/>
      <c r="N4965" s="33"/>
      <c r="O4965" s="33"/>
      <c r="R4965" s="40"/>
      <c r="S4965" s="40"/>
      <c r="T4965" s="40"/>
      <c r="U4965" s="40"/>
      <c r="V4965" s="40"/>
      <c r="W4965" s="40"/>
    </row>
    <row r="4966">
      <c r="F4966" s="30"/>
      <c r="G4966" s="30"/>
      <c r="H4966" s="30"/>
      <c r="I4966" s="30"/>
      <c r="J4966" s="30"/>
      <c r="K4966" s="30"/>
      <c r="L4966" s="30"/>
      <c r="M4966" s="32"/>
      <c r="N4966" s="33"/>
      <c r="O4966" s="33"/>
      <c r="R4966" s="40"/>
      <c r="S4966" s="40"/>
      <c r="T4966" s="40"/>
      <c r="U4966" s="40"/>
      <c r="V4966" s="40"/>
      <c r="W4966" s="40"/>
    </row>
    <row r="4967">
      <c r="F4967" s="30"/>
      <c r="G4967" s="30"/>
      <c r="H4967" s="30"/>
      <c r="I4967" s="30"/>
      <c r="J4967" s="30"/>
      <c r="K4967" s="30"/>
      <c r="L4967" s="30"/>
      <c r="M4967" s="32"/>
      <c r="N4967" s="33"/>
      <c r="O4967" s="33"/>
      <c r="R4967" s="40"/>
      <c r="S4967" s="40"/>
      <c r="T4967" s="40"/>
      <c r="U4967" s="40"/>
      <c r="V4967" s="40"/>
      <c r="W4967" s="40"/>
    </row>
    <row r="4968">
      <c r="F4968" s="30"/>
      <c r="G4968" s="30"/>
      <c r="H4968" s="30"/>
      <c r="I4968" s="30"/>
      <c r="J4968" s="30"/>
      <c r="K4968" s="30"/>
      <c r="L4968" s="30"/>
      <c r="M4968" s="32"/>
      <c r="N4968" s="33"/>
      <c r="O4968" s="33"/>
      <c r="R4968" s="40"/>
      <c r="S4968" s="40"/>
      <c r="T4968" s="40"/>
      <c r="U4968" s="40"/>
      <c r="V4968" s="40"/>
      <c r="W4968" s="40"/>
    </row>
    <row r="4969">
      <c r="F4969" s="30"/>
      <c r="G4969" s="30"/>
      <c r="H4969" s="30"/>
      <c r="I4969" s="30"/>
      <c r="J4969" s="30"/>
      <c r="K4969" s="30"/>
      <c r="L4969" s="30"/>
      <c r="M4969" s="32"/>
      <c r="N4969" s="33"/>
      <c r="O4969" s="64"/>
      <c r="R4969" s="40"/>
      <c r="S4969" s="40"/>
      <c r="T4969" s="40"/>
      <c r="U4969" s="40"/>
      <c r="V4969" s="40"/>
      <c r="W4969" s="40"/>
    </row>
    <row r="4970">
      <c r="F4970" s="30"/>
      <c r="G4970" s="30"/>
      <c r="H4970" s="30"/>
      <c r="I4970" s="30"/>
      <c r="J4970" s="30"/>
      <c r="K4970" s="30"/>
      <c r="L4970" s="30"/>
      <c r="M4970" s="32"/>
      <c r="N4970" s="33"/>
      <c r="O4970" s="33"/>
      <c r="R4970" s="40"/>
      <c r="S4970" s="40"/>
      <c r="T4970" s="40"/>
      <c r="U4970" s="40"/>
      <c r="V4970" s="40"/>
      <c r="W4970" s="40"/>
    </row>
    <row r="4971">
      <c r="F4971" s="30"/>
      <c r="G4971" s="30"/>
      <c r="H4971" s="30"/>
      <c r="I4971" s="30"/>
      <c r="J4971" s="30"/>
      <c r="K4971" s="30"/>
      <c r="L4971" s="30"/>
      <c r="M4971" s="32"/>
      <c r="N4971" s="33"/>
      <c r="O4971" s="58"/>
      <c r="R4971" s="40"/>
      <c r="S4971" s="40"/>
      <c r="T4971" s="40"/>
      <c r="U4971" s="40"/>
      <c r="V4971" s="40"/>
      <c r="W4971" s="40"/>
    </row>
    <row r="4972">
      <c r="F4972" s="30"/>
      <c r="G4972" s="30"/>
      <c r="H4972" s="30"/>
      <c r="I4972" s="30"/>
      <c r="J4972" s="30"/>
      <c r="K4972" s="30"/>
      <c r="L4972" s="30"/>
      <c r="M4972" s="32"/>
      <c r="N4972" s="33"/>
      <c r="O4972" s="33"/>
      <c r="R4972" s="40"/>
      <c r="S4972" s="40"/>
      <c r="T4972" s="40"/>
      <c r="U4972" s="40"/>
      <c r="V4972" s="40"/>
      <c r="W4972" s="40"/>
    </row>
    <row r="4973">
      <c r="F4973" s="30"/>
      <c r="G4973" s="30"/>
      <c r="H4973" s="30"/>
      <c r="I4973" s="30"/>
      <c r="J4973" s="30"/>
      <c r="K4973" s="30"/>
      <c r="L4973" s="30"/>
      <c r="M4973" s="32"/>
      <c r="N4973" s="33"/>
      <c r="O4973" s="64"/>
      <c r="R4973" s="40"/>
      <c r="S4973" s="40"/>
      <c r="T4973" s="40"/>
      <c r="U4973" s="40"/>
      <c r="V4973" s="40"/>
      <c r="W4973" s="40"/>
    </row>
    <row r="4974">
      <c r="F4974" s="30"/>
      <c r="G4974" s="30"/>
      <c r="H4974" s="30"/>
      <c r="I4974" s="30"/>
      <c r="J4974" s="30"/>
      <c r="K4974" s="30"/>
      <c r="L4974" s="30"/>
      <c r="M4974" s="32"/>
      <c r="N4974" s="33"/>
      <c r="O4974" s="64"/>
      <c r="R4974" s="40"/>
      <c r="S4974" s="40"/>
      <c r="T4974" s="40"/>
      <c r="U4974" s="40"/>
      <c r="V4974" s="40"/>
      <c r="W4974" s="40"/>
    </row>
    <row r="4975">
      <c r="F4975" s="30"/>
      <c r="G4975" s="30"/>
      <c r="H4975" s="30"/>
      <c r="I4975" s="30"/>
      <c r="J4975" s="30"/>
      <c r="K4975" s="30"/>
      <c r="L4975" s="30"/>
      <c r="M4975" s="32"/>
      <c r="N4975" s="33"/>
      <c r="O4975" s="64"/>
      <c r="R4975" s="40"/>
      <c r="S4975" s="40"/>
      <c r="T4975" s="40"/>
      <c r="U4975" s="40"/>
      <c r="V4975" s="40"/>
      <c r="W4975" s="40"/>
    </row>
    <row r="4976">
      <c r="F4976" s="30"/>
      <c r="G4976" s="30"/>
      <c r="H4976" s="30"/>
      <c r="I4976" s="30"/>
      <c r="J4976" s="30"/>
      <c r="K4976" s="30"/>
      <c r="L4976" s="30"/>
      <c r="M4976" s="32"/>
      <c r="N4976" s="33"/>
      <c r="O4976" s="33"/>
      <c r="R4976" s="40"/>
      <c r="S4976" s="40"/>
      <c r="T4976" s="40"/>
      <c r="U4976" s="40"/>
      <c r="V4976" s="40"/>
      <c r="W4976" s="40"/>
    </row>
    <row r="4977">
      <c r="F4977" s="30"/>
      <c r="G4977" s="30"/>
      <c r="H4977" s="30"/>
      <c r="I4977" s="30"/>
      <c r="J4977" s="30"/>
      <c r="K4977" s="30"/>
      <c r="L4977" s="30"/>
      <c r="M4977" s="32"/>
      <c r="N4977" s="33"/>
      <c r="O4977" s="33"/>
      <c r="R4977" s="40"/>
      <c r="S4977" s="40"/>
      <c r="T4977" s="40"/>
      <c r="U4977" s="40"/>
      <c r="V4977" s="40"/>
      <c r="W4977" s="40"/>
    </row>
    <row r="4978">
      <c r="F4978" s="30"/>
      <c r="G4978" s="30"/>
      <c r="H4978" s="30"/>
      <c r="I4978" s="30"/>
      <c r="J4978" s="30"/>
      <c r="K4978" s="30"/>
      <c r="L4978" s="30"/>
      <c r="M4978" s="32"/>
      <c r="N4978" s="33"/>
      <c r="O4978" s="33"/>
      <c r="R4978" s="40"/>
      <c r="S4978" s="40"/>
      <c r="T4978" s="40"/>
      <c r="U4978" s="40"/>
      <c r="V4978" s="40"/>
      <c r="W4978" s="40"/>
    </row>
    <row r="4979">
      <c r="F4979" s="30"/>
      <c r="G4979" s="30"/>
      <c r="H4979" s="30"/>
      <c r="I4979" s="30"/>
      <c r="J4979" s="30"/>
      <c r="K4979" s="30"/>
      <c r="L4979" s="30"/>
      <c r="M4979" s="32"/>
      <c r="N4979" s="33"/>
      <c r="O4979" s="33"/>
      <c r="R4979" s="40"/>
      <c r="S4979" s="40"/>
      <c r="T4979" s="40"/>
      <c r="U4979" s="40"/>
      <c r="V4979" s="40"/>
      <c r="W4979" s="40"/>
    </row>
    <row r="4980">
      <c r="F4980" s="30"/>
      <c r="G4980" s="30"/>
      <c r="H4980" s="30"/>
      <c r="I4980" s="30"/>
      <c r="J4980" s="30"/>
      <c r="K4980" s="30"/>
      <c r="L4980" s="30"/>
      <c r="M4980" s="32"/>
      <c r="N4980" s="33"/>
      <c r="O4980" s="33"/>
      <c r="R4980" s="40"/>
      <c r="S4980" s="40"/>
      <c r="T4980" s="40"/>
      <c r="U4980" s="40"/>
      <c r="V4980" s="40"/>
      <c r="W4980" s="40"/>
    </row>
    <row r="4981">
      <c r="F4981" s="30"/>
      <c r="G4981" s="30"/>
      <c r="H4981" s="30"/>
      <c r="I4981" s="30"/>
      <c r="J4981" s="30"/>
      <c r="K4981" s="30"/>
      <c r="L4981" s="30"/>
      <c r="M4981" s="32"/>
      <c r="N4981" s="33"/>
      <c r="O4981" s="33"/>
      <c r="R4981" s="40"/>
      <c r="S4981" s="40"/>
      <c r="T4981" s="40"/>
      <c r="U4981" s="40"/>
      <c r="V4981" s="40"/>
      <c r="W4981" s="40"/>
    </row>
    <row r="4982">
      <c r="F4982" s="30"/>
      <c r="G4982" s="30"/>
      <c r="H4982" s="30"/>
      <c r="I4982" s="30"/>
      <c r="J4982" s="30"/>
      <c r="K4982" s="30"/>
      <c r="L4982" s="30"/>
      <c r="M4982" s="32"/>
      <c r="N4982" s="33"/>
      <c r="O4982" s="33"/>
      <c r="R4982" s="40"/>
      <c r="S4982" s="40"/>
      <c r="T4982" s="40"/>
      <c r="U4982" s="40"/>
      <c r="V4982" s="40"/>
      <c r="W4982" s="40"/>
    </row>
    <row r="4983">
      <c r="F4983" s="30"/>
      <c r="G4983" s="30"/>
      <c r="H4983" s="30"/>
      <c r="I4983" s="30"/>
      <c r="J4983" s="30"/>
      <c r="K4983" s="30"/>
      <c r="L4983" s="30"/>
      <c r="M4983" s="32"/>
      <c r="N4983" s="33"/>
      <c r="O4983" s="33"/>
      <c r="R4983" s="40"/>
      <c r="S4983" s="40"/>
      <c r="T4983" s="40"/>
      <c r="U4983" s="40"/>
      <c r="V4983" s="40"/>
      <c r="W4983" s="40"/>
    </row>
    <row r="4984">
      <c r="F4984" s="30"/>
      <c r="G4984" s="30"/>
      <c r="H4984" s="30"/>
      <c r="I4984" s="30"/>
      <c r="J4984" s="30"/>
      <c r="K4984" s="30"/>
      <c r="L4984" s="30"/>
      <c r="M4984" s="32"/>
      <c r="N4984" s="33"/>
      <c r="O4984" s="64"/>
      <c r="R4984" s="40"/>
      <c r="S4984" s="40"/>
      <c r="T4984" s="40"/>
      <c r="U4984" s="40"/>
      <c r="V4984" s="40"/>
      <c r="W4984" s="40"/>
    </row>
    <row r="4985">
      <c r="F4985" s="30"/>
      <c r="G4985" s="30"/>
      <c r="H4985" s="30"/>
      <c r="I4985" s="30"/>
      <c r="J4985" s="30"/>
      <c r="K4985" s="30"/>
      <c r="L4985" s="30"/>
      <c r="M4985" s="32"/>
      <c r="N4985" s="33"/>
      <c r="O4985" s="33"/>
      <c r="R4985" s="40"/>
      <c r="S4985" s="40"/>
      <c r="T4985" s="40"/>
      <c r="U4985" s="40"/>
      <c r="V4985" s="40"/>
      <c r="W4985" s="40"/>
    </row>
    <row r="4986">
      <c r="F4986" s="30"/>
      <c r="G4986" s="30"/>
      <c r="H4986" s="30"/>
      <c r="I4986" s="30"/>
      <c r="J4986" s="30"/>
      <c r="K4986" s="30"/>
      <c r="L4986" s="30"/>
      <c r="M4986" s="32"/>
      <c r="N4986" s="33"/>
      <c r="O4986" s="33"/>
      <c r="R4986" s="40"/>
      <c r="S4986" s="40"/>
      <c r="T4986" s="40"/>
      <c r="U4986" s="40"/>
      <c r="V4986" s="40"/>
      <c r="W4986" s="40"/>
    </row>
    <row r="4987">
      <c r="F4987" s="30"/>
      <c r="G4987" s="30"/>
      <c r="H4987" s="30"/>
      <c r="I4987" s="30"/>
      <c r="J4987" s="30"/>
      <c r="K4987" s="30"/>
      <c r="L4987" s="30"/>
      <c r="M4987" s="32"/>
      <c r="N4987" s="33"/>
      <c r="O4987" s="33"/>
      <c r="R4987" s="40"/>
      <c r="S4987" s="40"/>
      <c r="T4987" s="40"/>
      <c r="U4987" s="40"/>
      <c r="V4987" s="40"/>
      <c r="W4987" s="40"/>
    </row>
    <row r="4988">
      <c r="F4988" s="30"/>
      <c r="G4988" s="30"/>
      <c r="H4988" s="30"/>
      <c r="I4988" s="30"/>
      <c r="J4988" s="30"/>
      <c r="K4988" s="30"/>
      <c r="L4988" s="30"/>
      <c r="M4988" s="32"/>
      <c r="N4988" s="33"/>
      <c r="O4988" s="33"/>
      <c r="R4988" s="40"/>
      <c r="S4988" s="40"/>
      <c r="T4988" s="40"/>
      <c r="U4988" s="40"/>
      <c r="V4988" s="40"/>
      <c r="W4988" s="40"/>
    </row>
    <row r="4989">
      <c r="F4989" s="30"/>
      <c r="G4989" s="30"/>
      <c r="H4989" s="30"/>
      <c r="I4989" s="30"/>
      <c r="J4989" s="30"/>
      <c r="K4989" s="30"/>
      <c r="L4989" s="30"/>
      <c r="M4989" s="32"/>
      <c r="N4989" s="33"/>
      <c r="O4989" s="33"/>
      <c r="R4989" s="40"/>
      <c r="S4989" s="40"/>
      <c r="T4989" s="40"/>
      <c r="U4989" s="40"/>
      <c r="V4989" s="40"/>
      <c r="W4989" s="40"/>
    </row>
    <row r="4990">
      <c r="F4990" s="30"/>
      <c r="G4990" s="30"/>
      <c r="H4990" s="30"/>
      <c r="I4990" s="30"/>
      <c r="J4990" s="30"/>
      <c r="K4990" s="30"/>
      <c r="L4990" s="30"/>
      <c r="M4990" s="32"/>
      <c r="N4990" s="33"/>
      <c r="O4990" s="33"/>
      <c r="R4990" s="40"/>
      <c r="S4990" s="40"/>
      <c r="T4990" s="40"/>
      <c r="U4990" s="40"/>
      <c r="V4990" s="40"/>
      <c r="W4990" s="40"/>
    </row>
    <row r="4991">
      <c r="F4991" s="30"/>
      <c r="G4991" s="30"/>
      <c r="H4991" s="30"/>
      <c r="I4991" s="30"/>
      <c r="J4991" s="30"/>
      <c r="K4991" s="30"/>
      <c r="L4991" s="30"/>
      <c r="M4991" s="32"/>
      <c r="N4991" s="33"/>
      <c r="O4991" s="33"/>
      <c r="R4991" s="40"/>
      <c r="S4991" s="40"/>
      <c r="T4991" s="40"/>
      <c r="U4991" s="40"/>
      <c r="V4991" s="40"/>
      <c r="W4991" s="40"/>
    </row>
    <row r="4992">
      <c r="F4992" s="30"/>
      <c r="G4992" s="30"/>
      <c r="H4992" s="30"/>
      <c r="I4992" s="30"/>
      <c r="J4992" s="30"/>
      <c r="K4992" s="30"/>
      <c r="L4992" s="30"/>
      <c r="M4992" s="32"/>
      <c r="N4992" s="33"/>
      <c r="O4992" s="33"/>
      <c r="R4992" s="40"/>
      <c r="S4992" s="40"/>
      <c r="T4992" s="40"/>
      <c r="U4992" s="40"/>
      <c r="V4992" s="40"/>
      <c r="W4992" s="40"/>
    </row>
    <row r="4993">
      <c r="F4993" s="30"/>
      <c r="G4993" s="30"/>
      <c r="H4993" s="30"/>
      <c r="I4993" s="30"/>
      <c r="J4993" s="30"/>
      <c r="K4993" s="30"/>
      <c r="L4993" s="30"/>
      <c r="M4993" s="32"/>
      <c r="N4993" s="33"/>
      <c r="O4993" s="33"/>
      <c r="R4993" s="40"/>
      <c r="S4993" s="40"/>
      <c r="T4993" s="40"/>
      <c r="U4993" s="40"/>
      <c r="V4993" s="40"/>
      <c r="W4993" s="40"/>
    </row>
    <row r="4994">
      <c r="F4994" s="30"/>
      <c r="G4994" s="30"/>
      <c r="H4994" s="30"/>
      <c r="I4994" s="30"/>
      <c r="J4994" s="30"/>
      <c r="K4994" s="30"/>
      <c r="L4994" s="30"/>
      <c r="M4994" s="32"/>
      <c r="N4994" s="33"/>
      <c r="O4994" s="33"/>
      <c r="R4994" s="40"/>
      <c r="S4994" s="40"/>
      <c r="T4994" s="40"/>
      <c r="U4994" s="40"/>
      <c r="V4994" s="40"/>
      <c r="W4994" s="40"/>
    </row>
    <row r="4995">
      <c r="F4995" s="30"/>
      <c r="G4995" s="30"/>
      <c r="H4995" s="30"/>
      <c r="I4995" s="30"/>
      <c r="J4995" s="30"/>
      <c r="K4995" s="30"/>
      <c r="L4995" s="30"/>
      <c r="M4995" s="32"/>
      <c r="N4995" s="33"/>
      <c r="O4995" s="33"/>
      <c r="R4995" s="40"/>
      <c r="S4995" s="40"/>
      <c r="T4995" s="40"/>
      <c r="U4995" s="40"/>
      <c r="V4995" s="40"/>
      <c r="W4995" s="40"/>
    </row>
    <row r="4996">
      <c r="F4996" s="30"/>
      <c r="G4996" s="30"/>
      <c r="H4996" s="30"/>
      <c r="I4996" s="30"/>
      <c r="J4996" s="30"/>
      <c r="K4996" s="30"/>
      <c r="L4996" s="30"/>
      <c r="M4996" s="32"/>
      <c r="N4996" s="33"/>
      <c r="O4996" s="33"/>
      <c r="R4996" s="40"/>
      <c r="S4996" s="40"/>
      <c r="T4996" s="40"/>
      <c r="U4996" s="40"/>
      <c r="V4996" s="40"/>
      <c r="W4996" s="40"/>
    </row>
    <row r="4997">
      <c r="F4997" s="30"/>
      <c r="G4997" s="30"/>
      <c r="H4997" s="30"/>
      <c r="I4997" s="30"/>
      <c r="J4997" s="30"/>
      <c r="K4997" s="30"/>
      <c r="L4997" s="30"/>
      <c r="M4997" s="32"/>
      <c r="N4997" s="33"/>
      <c r="O4997" s="58"/>
      <c r="R4997" s="40"/>
      <c r="S4997" s="40"/>
      <c r="T4997" s="40"/>
      <c r="U4997" s="40"/>
      <c r="V4997" s="40"/>
      <c r="W4997" s="40"/>
    </row>
    <row r="4998">
      <c r="F4998" s="30"/>
      <c r="G4998" s="30"/>
      <c r="H4998" s="30"/>
      <c r="I4998" s="30"/>
      <c r="J4998" s="30"/>
      <c r="K4998" s="30"/>
      <c r="L4998" s="30"/>
      <c r="M4998" s="32"/>
      <c r="N4998" s="33"/>
      <c r="O4998" s="33"/>
      <c r="R4998" s="40"/>
      <c r="S4998" s="40"/>
      <c r="T4998" s="40"/>
      <c r="U4998" s="40"/>
      <c r="V4998" s="40"/>
      <c r="W4998" s="40"/>
    </row>
    <row r="4999">
      <c r="F4999" s="30"/>
      <c r="G4999" s="30"/>
      <c r="H4999" s="30"/>
      <c r="I4999" s="30"/>
      <c r="J4999" s="30"/>
      <c r="K4999" s="30"/>
      <c r="L4999" s="30"/>
      <c r="M4999" s="32"/>
      <c r="N4999" s="33"/>
      <c r="O4999" s="33"/>
      <c r="R4999" s="40"/>
      <c r="S4999" s="40"/>
      <c r="T4999" s="40"/>
      <c r="U4999" s="40"/>
      <c r="V4999" s="40"/>
      <c r="W4999" s="40"/>
    </row>
    <row r="5000">
      <c r="F5000" s="30"/>
      <c r="G5000" s="30"/>
      <c r="H5000" s="30"/>
      <c r="I5000" s="30"/>
      <c r="J5000" s="30"/>
      <c r="K5000" s="30"/>
      <c r="L5000" s="30"/>
      <c r="M5000" s="32"/>
      <c r="N5000" s="33"/>
      <c r="O5000" s="33"/>
      <c r="R5000" s="40"/>
      <c r="S5000" s="40"/>
      <c r="T5000" s="40"/>
      <c r="U5000" s="40"/>
      <c r="V5000" s="40"/>
      <c r="W5000" s="40"/>
    </row>
    <row r="5001">
      <c r="F5001" s="30"/>
      <c r="G5001" s="30"/>
      <c r="H5001" s="30"/>
      <c r="I5001" s="30"/>
      <c r="J5001" s="30"/>
      <c r="K5001" s="30"/>
      <c r="L5001" s="30"/>
      <c r="M5001" s="32"/>
      <c r="N5001" s="33"/>
      <c r="O5001" s="33"/>
      <c r="R5001" s="40"/>
      <c r="S5001" s="40"/>
      <c r="T5001" s="40"/>
      <c r="U5001" s="40"/>
      <c r="V5001" s="40"/>
      <c r="W5001" s="40"/>
    </row>
    <row r="5002">
      <c r="F5002" s="30"/>
      <c r="G5002" s="30"/>
      <c r="H5002" s="30"/>
      <c r="I5002" s="30"/>
      <c r="J5002" s="30"/>
      <c r="K5002" s="30"/>
      <c r="L5002" s="30"/>
      <c r="M5002" s="32"/>
      <c r="N5002" s="33"/>
      <c r="O5002" s="33"/>
      <c r="R5002" s="40"/>
      <c r="S5002" s="40"/>
      <c r="T5002" s="40"/>
      <c r="U5002" s="40"/>
      <c r="V5002" s="40"/>
      <c r="W5002" s="40"/>
    </row>
    <row r="5003">
      <c r="F5003" s="30"/>
      <c r="G5003" s="30"/>
      <c r="H5003" s="30"/>
      <c r="I5003" s="30"/>
      <c r="J5003" s="30"/>
      <c r="K5003" s="30"/>
      <c r="L5003" s="30"/>
      <c r="M5003" s="32"/>
      <c r="N5003" s="33"/>
      <c r="O5003" s="33"/>
      <c r="R5003" s="40"/>
      <c r="S5003" s="40"/>
      <c r="T5003" s="40"/>
      <c r="U5003" s="40"/>
      <c r="V5003" s="40"/>
      <c r="W5003" s="40"/>
    </row>
    <row r="5004">
      <c r="F5004" s="30"/>
      <c r="G5004" s="30"/>
      <c r="H5004" s="30"/>
      <c r="I5004" s="30"/>
      <c r="J5004" s="30"/>
      <c r="K5004" s="30"/>
      <c r="L5004" s="30"/>
      <c r="M5004" s="32"/>
      <c r="N5004" s="33"/>
      <c r="O5004" s="58"/>
      <c r="R5004" s="40"/>
      <c r="S5004" s="40"/>
      <c r="T5004" s="40"/>
      <c r="U5004" s="40"/>
      <c r="V5004" s="40"/>
      <c r="W5004" s="40"/>
    </row>
    <row r="5005">
      <c r="F5005" s="30"/>
      <c r="G5005" s="30"/>
      <c r="H5005" s="30"/>
      <c r="I5005" s="30"/>
      <c r="J5005" s="30"/>
      <c r="K5005" s="30"/>
      <c r="L5005" s="30"/>
      <c r="M5005" s="32"/>
      <c r="N5005" s="33"/>
      <c r="O5005" s="33"/>
      <c r="R5005" s="40"/>
      <c r="S5005" s="40"/>
      <c r="T5005" s="40"/>
      <c r="U5005" s="40"/>
      <c r="V5005" s="40"/>
      <c r="W5005" s="40"/>
    </row>
    <row r="5006">
      <c r="F5006" s="30"/>
      <c r="G5006" s="30"/>
      <c r="H5006" s="30"/>
      <c r="I5006" s="30"/>
      <c r="J5006" s="30"/>
      <c r="K5006" s="30"/>
      <c r="L5006" s="30"/>
      <c r="M5006" s="32"/>
      <c r="N5006" s="33"/>
      <c r="O5006" s="33"/>
      <c r="R5006" s="40"/>
      <c r="S5006" s="40"/>
      <c r="T5006" s="40"/>
      <c r="U5006" s="40"/>
      <c r="V5006" s="40"/>
      <c r="W5006" s="40"/>
    </row>
    <row r="5007">
      <c r="F5007" s="30"/>
      <c r="G5007" s="30"/>
      <c r="H5007" s="30"/>
      <c r="I5007" s="30"/>
      <c r="J5007" s="30"/>
      <c r="K5007" s="30"/>
      <c r="L5007" s="30"/>
      <c r="M5007" s="32"/>
      <c r="N5007" s="33"/>
      <c r="O5007" s="33"/>
      <c r="R5007" s="40"/>
      <c r="S5007" s="40"/>
      <c r="T5007" s="40"/>
      <c r="U5007" s="40"/>
      <c r="V5007" s="40"/>
      <c r="W5007" s="40"/>
    </row>
    <row r="5008">
      <c r="F5008" s="30"/>
      <c r="G5008" s="30"/>
      <c r="H5008" s="30"/>
      <c r="I5008" s="30"/>
      <c r="J5008" s="30"/>
      <c r="K5008" s="30"/>
      <c r="L5008" s="30"/>
      <c r="M5008" s="32"/>
      <c r="N5008" s="33"/>
      <c r="O5008" s="33"/>
      <c r="R5008" s="40"/>
      <c r="S5008" s="40"/>
      <c r="T5008" s="40"/>
      <c r="U5008" s="40"/>
      <c r="V5008" s="40"/>
      <c r="W5008" s="40"/>
    </row>
    <row r="5009">
      <c r="F5009" s="30"/>
      <c r="G5009" s="30"/>
      <c r="H5009" s="30"/>
      <c r="I5009" s="30"/>
      <c r="J5009" s="30"/>
      <c r="K5009" s="30"/>
      <c r="L5009" s="30"/>
      <c r="M5009" s="32"/>
      <c r="N5009" s="33"/>
      <c r="O5009" s="33"/>
      <c r="R5009" s="40"/>
      <c r="S5009" s="40"/>
      <c r="T5009" s="40"/>
      <c r="U5009" s="40"/>
      <c r="V5009" s="40"/>
      <c r="W5009" s="40"/>
    </row>
    <row r="5010">
      <c r="F5010" s="30"/>
      <c r="G5010" s="30"/>
      <c r="H5010" s="30"/>
      <c r="I5010" s="30"/>
      <c r="J5010" s="30"/>
      <c r="K5010" s="30"/>
      <c r="L5010" s="30"/>
      <c r="M5010" s="32"/>
      <c r="N5010" s="33"/>
      <c r="O5010" s="33"/>
      <c r="R5010" s="40"/>
      <c r="S5010" s="40"/>
      <c r="T5010" s="40"/>
      <c r="U5010" s="40"/>
      <c r="V5010" s="40"/>
      <c r="W5010" s="40"/>
    </row>
    <row r="5011">
      <c r="F5011" s="30"/>
      <c r="G5011" s="30"/>
      <c r="H5011" s="30"/>
      <c r="I5011" s="30"/>
      <c r="J5011" s="30"/>
      <c r="K5011" s="30"/>
      <c r="L5011" s="30"/>
      <c r="M5011" s="32"/>
      <c r="N5011" s="33"/>
      <c r="O5011" s="33"/>
      <c r="R5011" s="40"/>
      <c r="S5011" s="40"/>
      <c r="T5011" s="40"/>
      <c r="U5011" s="40"/>
      <c r="V5011" s="40"/>
      <c r="W5011" s="40"/>
    </row>
    <row r="5012">
      <c r="F5012" s="30"/>
      <c r="G5012" s="30"/>
      <c r="H5012" s="30"/>
      <c r="I5012" s="30"/>
      <c r="J5012" s="30"/>
      <c r="K5012" s="30"/>
      <c r="L5012" s="30"/>
      <c r="M5012" s="32"/>
      <c r="N5012" s="33"/>
      <c r="O5012" s="33"/>
      <c r="R5012" s="40"/>
      <c r="S5012" s="40"/>
      <c r="T5012" s="40"/>
      <c r="U5012" s="40"/>
      <c r="V5012" s="40"/>
      <c r="W5012" s="40"/>
    </row>
    <row r="5013">
      <c r="F5013" s="30"/>
      <c r="G5013" s="30"/>
      <c r="H5013" s="30"/>
      <c r="I5013" s="30"/>
      <c r="J5013" s="30"/>
      <c r="K5013" s="30"/>
      <c r="L5013" s="30"/>
      <c r="M5013" s="32"/>
      <c r="N5013" s="33"/>
      <c r="O5013" s="58"/>
      <c r="R5013" s="40"/>
      <c r="S5013" s="40"/>
      <c r="T5013" s="40"/>
      <c r="U5013" s="40"/>
      <c r="V5013" s="40"/>
      <c r="W5013" s="40"/>
    </row>
    <row r="5014">
      <c r="F5014" s="30"/>
      <c r="G5014" s="30"/>
      <c r="H5014" s="30"/>
      <c r="I5014" s="30"/>
      <c r="J5014" s="30"/>
      <c r="K5014" s="30"/>
      <c r="L5014" s="30"/>
      <c r="M5014" s="32"/>
      <c r="N5014" s="33"/>
      <c r="O5014" s="33"/>
      <c r="R5014" s="40"/>
      <c r="S5014" s="40"/>
      <c r="T5014" s="40"/>
      <c r="U5014" s="40"/>
      <c r="V5014" s="40"/>
      <c r="W5014" s="40"/>
    </row>
    <row r="5015">
      <c r="F5015" s="30"/>
      <c r="G5015" s="30"/>
      <c r="H5015" s="30"/>
      <c r="I5015" s="30"/>
      <c r="J5015" s="30"/>
      <c r="K5015" s="30"/>
      <c r="L5015" s="30"/>
      <c r="M5015" s="32"/>
      <c r="N5015" s="33"/>
      <c r="O5015" s="33"/>
      <c r="R5015" s="40"/>
      <c r="S5015" s="40"/>
      <c r="T5015" s="40"/>
      <c r="U5015" s="40"/>
      <c r="V5015" s="40"/>
      <c r="W5015" s="40"/>
    </row>
    <row r="5016">
      <c r="F5016" s="30"/>
      <c r="G5016" s="30"/>
      <c r="H5016" s="30"/>
      <c r="I5016" s="30"/>
      <c r="J5016" s="30"/>
      <c r="K5016" s="30"/>
      <c r="L5016" s="30"/>
      <c r="M5016" s="32"/>
      <c r="N5016" s="33"/>
      <c r="O5016" s="33"/>
      <c r="R5016" s="40"/>
      <c r="S5016" s="40"/>
      <c r="T5016" s="40"/>
      <c r="U5016" s="40"/>
      <c r="V5016" s="40"/>
      <c r="W5016" s="40"/>
    </row>
    <row r="5017">
      <c r="F5017" s="30"/>
      <c r="G5017" s="30"/>
      <c r="H5017" s="30"/>
      <c r="I5017" s="30"/>
      <c r="J5017" s="30"/>
      <c r="K5017" s="30"/>
      <c r="L5017" s="30"/>
      <c r="M5017" s="32"/>
      <c r="N5017" s="33"/>
      <c r="O5017" s="33"/>
      <c r="R5017" s="40"/>
      <c r="S5017" s="40"/>
      <c r="T5017" s="40"/>
      <c r="U5017" s="40"/>
      <c r="V5017" s="40"/>
      <c r="W5017" s="40"/>
    </row>
    <row r="5018">
      <c r="F5018" s="30"/>
      <c r="G5018" s="30"/>
      <c r="H5018" s="30"/>
      <c r="I5018" s="30"/>
      <c r="J5018" s="30"/>
      <c r="K5018" s="30"/>
      <c r="L5018" s="30"/>
      <c r="M5018" s="32"/>
      <c r="N5018" s="33"/>
      <c r="O5018" s="33"/>
      <c r="R5018" s="40"/>
      <c r="S5018" s="40"/>
      <c r="T5018" s="40"/>
      <c r="U5018" s="40"/>
      <c r="V5018" s="40"/>
      <c r="W5018" s="40"/>
    </row>
    <row r="5019">
      <c r="F5019" s="30"/>
      <c r="G5019" s="30"/>
      <c r="H5019" s="30"/>
      <c r="I5019" s="30"/>
      <c r="J5019" s="30"/>
      <c r="K5019" s="30"/>
      <c r="L5019" s="30"/>
      <c r="M5019" s="32"/>
      <c r="N5019" s="33"/>
      <c r="O5019" s="33"/>
      <c r="R5019" s="40"/>
      <c r="S5019" s="40"/>
      <c r="T5019" s="40"/>
      <c r="U5019" s="40"/>
      <c r="V5019" s="40"/>
      <c r="W5019" s="40"/>
    </row>
    <row r="5020">
      <c r="F5020" s="30"/>
      <c r="G5020" s="30"/>
      <c r="H5020" s="30"/>
      <c r="I5020" s="30"/>
      <c r="J5020" s="30"/>
      <c r="K5020" s="30"/>
      <c r="L5020" s="30"/>
      <c r="M5020" s="32"/>
      <c r="N5020" s="33"/>
      <c r="O5020" s="33"/>
      <c r="R5020" s="40"/>
      <c r="S5020" s="40"/>
      <c r="T5020" s="40"/>
      <c r="U5020" s="40"/>
      <c r="V5020" s="40"/>
      <c r="W5020" s="40"/>
    </row>
    <row r="5021">
      <c r="F5021" s="30"/>
      <c r="G5021" s="30"/>
      <c r="H5021" s="30"/>
      <c r="I5021" s="30"/>
      <c r="J5021" s="30"/>
      <c r="K5021" s="30"/>
      <c r="L5021" s="30"/>
      <c r="M5021" s="32"/>
      <c r="N5021" s="33"/>
      <c r="O5021" s="58"/>
      <c r="R5021" s="40"/>
      <c r="S5021" s="40"/>
      <c r="T5021" s="40"/>
      <c r="U5021" s="40"/>
      <c r="V5021" s="40"/>
      <c r="W5021" s="40"/>
    </row>
    <row r="5022">
      <c r="F5022" s="30"/>
      <c r="G5022" s="30"/>
      <c r="H5022" s="30"/>
      <c r="I5022" s="30"/>
      <c r="J5022" s="30"/>
      <c r="K5022" s="30"/>
      <c r="L5022" s="30"/>
      <c r="M5022" s="32"/>
      <c r="N5022" s="33"/>
      <c r="O5022" s="58"/>
      <c r="R5022" s="40"/>
      <c r="S5022" s="40"/>
      <c r="T5022" s="40"/>
      <c r="U5022" s="40"/>
      <c r="V5022" s="40"/>
      <c r="W5022" s="40"/>
    </row>
    <row r="5023">
      <c r="F5023" s="30"/>
      <c r="G5023" s="30"/>
      <c r="H5023" s="30"/>
      <c r="I5023" s="30"/>
      <c r="J5023" s="30"/>
      <c r="K5023" s="30"/>
      <c r="L5023" s="30"/>
      <c r="M5023" s="32"/>
      <c r="N5023" s="33"/>
      <c r="O5023" s="33"/>
      <c r="R5023" s="40"/>
      <c r="S5023" s="40"/>
      <c r="T5023" s="40"/>
      <c r="U5023" s="40"/>
      <c r="V5023" s="40"/>
      <c r="W5023" s="40"/>
    </row>
    <row r="5024">
      <c r="F5024" s="30"/>
      <c r="G5024" s="30"/>
      <c r="H5024" s="30"/>
      <c r="I5024" s="30"/>
      <c r="J5024" s="30"/>
      <c r="K5024" s="30"/>
      <c r="L5024" s="30"/>
      <c r="M5024" s="32"/>
      <c r="N5024" s="33"/>
      <c r="O5024" s="33"/>
      <c r="R5024" s="40"/>
      <c r="S5024" s="40"/>
      <c r="T5024" s="40"/>
      <c r="U5024" s="40"/>
      <c r="V5024" s="40"/>
      <c r="W5024" s="40"/>
    </row>
    <row r="5025">
      <c r="F5025" s="30"/>
      <c r="G5025" s="30"/>
      <c r="H5025" s="30"/>
      <c r="I5025" s="30"/>
      <c r="J5025" s="30"/>
      <c r="K5025" s="30"/>
      <c r="L5025" s="30"/>
      <c r="M5025" s="32"/>
      <c r="N5025" s="33"/>
      <c r="O5025" s="33"/>
      <c r="R5025" s="40"/>
      <c r="S5025" s="40"/>
      <c r="T5025" s="40"/>
      <c r="U5025" s="40"/>
      <c r="V5025" s="40"/>
      <c r="W5025" s="40"/>
    </row>
    <row r="5026">
      <c r="F5026" s="30"/>
      <c r="G5026" s="30"/>
      <c r="H5026" s="30"/>
      <c r="I5026" s="30"/>
      <c r="J5026" s="30"/>
      <c r="K5026" s="30"/>
      <c r="L5026" s="30"/>
      <c r="M5026" s="32"/>
      <c r="N5026" s="33"/>
      <c r="O5026" s="33"/>
      <c r="R5026" s="40"/>
      <c r="S5026" s="40"/>
      <c r="T5026" s="40"/>
      <c r="U5026" s="40"/>
      <c r="V5026" s="40"/>
      <c r="W5026" s="40"/>
    </row>
    <row r="5027">
      <c r="F5027" s="30"/>
      <c r="G5027" s="30"/>
      <c r="H5027" s="30"/>
      <c r="I5027" s="30"/>
      <c r="J5027" s="30"/>
      <c r="K5027" s="30"/>
      <c r="L5027" s="30"/>
      <c r="M5027" s="32"/>
      <c r="N5027" s="33"/>
      <c r="O5027" s="33"/>
      <c r="R5027" s="40"/>
      <c r="S5027" s="40"/>
      <c r="T5027" s="40"/>
      <c r="U5027" s="40"/>
      <c r="V5027" s="40"/>
      <c r="W5027" s="40"/>
    </row>
    <row r="5028">
      <c r="F5028" s="30"/>
      <c r="G5028" s="30"/>
      <c r="H5028" s="30"/>
      <c r="I5028" s="30"/>
      <c r="J5028" s="30"/>
      <c r="K5028" s="30"/>
      <c r="L5028" s="30"/>
      <c r="M5028" s="32"/>
      <c r="N5028" s="33"/>
      <c r="O5028" s="33"/>
      <c r="R5028" s="40"/>
      <c r="S5028" s="40"/>
      <c r="T5028" s="40"/>
      <c r="U5028" s="40"/>
      <c r="V5028" s="40"/>
      <c r="W5028" s="40"/>
    </row>
    <row r="5029">
      <c r="F5029" s="30"/>
      <c r="G5029" s="30"/>
      <c r="H5029" s="30"/>
      <c r="I5029" s="30"/>
      <c r="J5029" s="30"/>
      <c r="K5029" s="30"/>
      <c r="L5029" s="30"/>
      <c r="M5029" s="32"/>
      <c r="N5029" s="33"/>
      <c r="O5029" s="33"/>
      <c r="R5029" s="40"/>
      <c r="S5029" s="40"/>
      <c r="T5029" s="40"/>
      <c r="U5029" s="40"/>
      <c r="V5029" s="40"/>
      <c r="W5029" s="40"/>
    </row>
    <row r="5030">
      <c r="F5030" s="30"/>
      <c r="G5030" s="30"/>
      <c r="H5030" s="30"/>
      <c r="I5030" s="30"/>
      <c r="J5030" s="30"/>
      <c r="K5030" s="30"/>
      <c r="L5030" s="30"/>
      <c r="M5030" s="32"/>
      <c r="N5030" s="33"/>
      <c r="O5030" s="33"/>
      <c r="R5030" s="40"/>
      <c r="S5030" s="40"/>
      <c r="T5030" s="40"/>
      <c r="U5030" s="40"/>
      <c r="V5030" s="40"/>
      <c r="W5030" s="40"/>
    </row>
    <row r="5031">
      <c r="F5031" s="30"/>
      <c r="G5031" s="30"/>
      <c r="H5031" s="30"/>
      <c r="I5031" s="30"/>
      <c r="J5031" s="30"/>
      <c r="K5031" s="30"/>
      <c r="L5031" s="30"/>
      <c r="M5031" s="32"/>
      <c r="N5031" s="33"/>
      <c r="O5031" s="33"/>
      <c r="R5031" s="40"/>
      <c r="S5031" s="40"/>
      <c r="T5031" s="40"/>
      <c r="U5031" s="40"/>
      <c r="V5031" s="40"/>
      <c r="W5031" s="40"/>
    </row>
    <row r="5032">
      <c r="F5032" s="30"/>
      <c r="G5032" s="30"/>
      <c r="H5032" s="30"/>
      <c r="I5032" s="30"/>
      <c r="J5032" s="30"/>
      <c r="K5032" s="30"/>
      <c r="L5032" s="30"/>
      <c r="M5032" s="32"/>
      <c r="N5032" s="33"/>
      <c r="O5032" s="33"/>
      <c r="R5032" s="40"/>
      <c r="S5032" s="40"/>
      <c r="T5032" s="40"/>
      <c r="U5032" s="40"/>
      <c r="V5032" s="40"/>
      <c r="W5032" s="40"/>
    </row>
    <row r="5033">
      <c r="F5033" s="30"/>
      <c r="G5033" s="30"/>
      <c r="H5033" s="30"/>
      <c r="I5033" s="30"/>
      <c r="J5033" s="30"/>
      <c r="K5033" s="30"/>
      <c r="L5033" s="30"/>
      <c r="M5033" s="32"/>
      <c r="N5033" s="33"/>
      <c r="O5033" s="33"/>
      <c r="R5033" s="40"/>
      <c r="S5033" s="40"/>
      <c r="T5033" s="40"/>
      <c r="U5033" s="40"/>
      <c r="V5033" s="40"/>
      <c r="W5033" s="40"/>
    </row>
    <row r="5034">
      <c r="F5034" s="30"/>
      <c r="G5034" s="30"/>
      <c r="H5034" s="30"/>
      <c r="I5034" s="30"/>
      <c r="J5034" s="30"/>
      <c r="K5034" s="30"/>
      <c r="L5034" s="30"/>
      <c r="M5034" s="32"/>
      <c r="N5034" s="33"/>
      <c r="O5034" s="33"/>
      <c r="R5034" s="40"/>
      <c r="S5034" s="40"/>
      <c r="T5034" s="40"/>
      <c r="U5034" s="40"/>
      <c r="V5034" s="40"/>
      <c r="W5034" s="40"/>
    </row>
    <row r="5035">
      <c r="F5035" s="30"/>
      <c r="G5035" s="30"/>
      <c r="H5035" s="30"/>
      <c r="I5035" s="30"/>
      <c r="J5035" s="30"/>
      <c r="K5035" s="30"/>
      <c r="L5035" s="30"/>
      <c r="M5035" s="32"/>
      <c r="N5035" s="33"/>
      <c r="O5035" s="33"/>
      <c r="R5035" s="40"/>
      <c r="S5035" s="40"/>
      <c r="T5035" s="40"/>
      <c r="U5035" s="40"/>
      <c r="V5035" s="40"/>
      <c r="W5035" s="40"/>
    </row>
    <row r="5036">
      <c r="F5036" s="30"/>
      <c r="G5036" s="30"/>
      <c r="H5036" s="30"/>
      <c r="I5036" s="30"/>
      <c r="J5036" s="30"/>
      <c r="K5036" s="30"/>
      <c r="L5036" s="30"/>
      <c r="M5036" s="32"/>
      <c r="N5036" s="33"/>
      <c r="O5036" s="33"/>
      <c r="R5036" s="40"/>
      <c r="S5036" s="40"/>
      <c r="T5036" s="40"/>
      <c r="U5036" s="40"/>
      <c r="V5036" s="40"/>
      <c r="W5036" s="40"/>
    </row>
    <row r="5037">
      <c r="F5037" s="30"/>
      <c r="G5037" s="30"/>
      <c r="H5037" s="30"/>
      <c r="I5037" s="30"/>
      <c r="J5037" s="30"/>
      <c r="K5037" s="30"/>
      <c r="L5037" s="30"/>
      <c r="M5037" s="32"/>
      <c r="N5037" s="33"/>
      <c r="O5037" s="33"/>
      <c r="R5037" s="40"/>
      <c r="S5037" s="40"/>
      <c r="T5037" s="40"/>
      <c r="U5037" s="40"/>
      <c r="V5037" s="40"/>
      <c r="W5037" s="40"/>
    </row>
    <row r="5038">
      <c r="F5038" s="30"/>
      <c r="G5038" s="30"/>
      <c r="H5038" s="30"/>
      <c r="I5038" s="30"/>
      <c r="J5038" s="30"/>
      <c r="K5038" s="30"/>
      <c r="L5038" s="30"/>
      <c r="M5038" s="32"/>
      <c r="N5038" s="33"/>
      <c r="O5038" s="33"/>
      <c r="R5038" s="40"/>
      <c r="S5038" s="40"/>
      <c r="T5038" s="40"/>
      <c r="U5038" s="40"/>
      <c r="V5038" s="40"/>
      <c r="W5038" s="40"/>
    </row>
    <row r="5039">
      <c r="F5039" s="30"/>
      <c r="G5039" s="30"/>
      <c r="H5039" s="30"/>
      <c r="I5039" s="30"/>
      <c r="J5039" s="30"/>
      <c r="K5039" s="30"/>
      <c r="L5039" s="30"/>
      <c r="M5039" s="32"/>
      <c r="N5039" s="33"/>
      <c r="O5039" s="33"/>
      <c r="R5039" s="40"/>
      <c r="S5039" s="40"/>
      <c r="T5039" s="40"/>
      <c r="U5039" s="40"/>
      <c r="V5039" s="40"/>
      <c r="W5039" s="40"/>
    </row>
    <row r="5040">
      <c r="F5040" s="30"/>
      <c r="G5040" s="30"/>
      <c r="H5040" s="30"/>
      <c r="I5040" s="30"/>
      <c r="J5040" s="30"/>
      <c r="K5040" s="30"/>
      <c r="L5040" s="30"/>
      <c r="M5040" s="32"/>
      <c r="N5040" s="33"/>
      <c r="O5040" s="33"/>
      <c r="R5040" s="40"/>
      <c r="S5040" s="40"/>
      <c r="T5040" s="40"/>
      <c r="U5040" s="40"/>
      <c r="V5040" s="40"/>
      <c r="W5040" s="40"/>
    </row>
    <row r="5041">
      <c r="F5041" s="30"/>
      <c r="G5041" s="30"/>
      <c r="H5041" s="30"/>
      <c r="I5041" s="30"/>
      <c r="J5041" s="30"/>
      <c r="K5041" s="30"/>
      <c r="L5041" s="30"/>
      <c r="M5041" s="32"/>
      <c r="N5041" s="33"/>
      <c r="O5041" s="33"/>
      <c r="R5041" s="40"/>
      <c r="S5041" s="40"/>
      <c r="T5041" s="40"/>
      <c r="U5041" s="40"/>
      <c r="V5041" s="40"/>
      <c r="W5041" s="40"/>
    </row>
    <row r="5042">
      <c r="F5042" s="30"/>
      <c r="G5042" s="30"/>
      <c r="H5042" s="30"/>
      <c r="I5042" s="30"/>
      <c r="J5042" s="30"/>
      <c r="K5042" s="30"/>
      <c r="L5042" s="30"/>
      <c r="M5042" s="32"/>
      <c r="N5042" s="33"/>
      <c r="O5042" s="33"/>
      <c r="R5042" s="40"/>
      <c r="S5042" s="40"/>
      <c r="T5042" s="40"/>
      <c r="U5042" s="40"/>
      <c r="V5042" s="40"/>
      <c r="W5042" s="40"/>
    </row>
    <row r="5043">
      <c r="F5043" s="30"/>
      <c r="G5043" s="30"/>
      <c r="H5043" s="30"/>
      <c r="I5043" s="30"/>
      <c r="J5043" s="30"/>
      <c r="K5043" s="30"/>
      <c r="L5043" s="30"/>
      <c r="M5043" s="32"/>
      <c r="N5043" s="33"/>
      <c r="O5043" s="33"/>
      <c r="R5043" s="40"/>
      <c r="S5043" s="40"/>
      <c r="T5043" s="40"/>
      <c r="U5043" s="40"/>
      <c r="V5043" s="40"/>
      <c r="W5043" s="40"/>
    </row>
    <row r="5044">
      <c r="F5044" s="30"/>
      <c r="G5044" s="30"/>
      <c r="H5044" s="30"/>
      <c r="I5044" s="30"/>
      <c r="J5044" s="30"/>
      <c r="K5044" s="30"/>
      <c r="L5044" s="30"/>
      <c r="M5044" s="32"/>
      <c r="N5044" s="33"/>
      <c r="O5044" s="33"/>
      <c r="R5044" s="40"/>
      <c r="S5044" s="40"/>
      <c r="T5044" s="40"/>
      <c r="U5044" s="40"/>
      <c r="V5044" s="40"/>
      <c r="W5044" s="40"/>
    </row>
    <row r="5045">
      <c r="F5045" s="30"/>
      <c r="G5045" s="30"/>
      <c r="H5045" s="30"/>
      <c r="I5045" s="30"/>
      <c r="J5045" s="30"/>
      <c r="K5045" s="30"/>
      <c r="L5045" s="30"/>
      <c r="M5045" s="32"/>
      <c r="N5045" s="33"/>
      <c r="O5045" s="33"/>
      <c r="R5045" s="40"/>
      <c r="S5045" s="40"/>
      <c r="T5045" s="40"/>
      <c r="U5045" s="40"/>
      <c r="V5045" s="40"/>
      <c r="W5045" s="40"/>
    </row>
    <row r="5046">
      <c r="F5046" s="30"/>
      <c r="G5046" s="30"/>
      <c r="H5046" s="30"/>
      <c r="I5046" s="30"/>
      <c r="J5046" s="30"/>
      <c r="K5046" s="30"/>
      <c r="L5046" s="30"/>
      <c r="M5046" s="32"/>
      <c r="N5046" s="33"/>
      <c r="O5046" s="33"/>
      <c r="R5046" s="40"/>
      <c r="S5046" s="40"/>
      <c r="T5046" s="40"/>
      <c r="U5046" s="40"/>
      <c r="V5046" s="40"/>
      <c r="W5046" s="40"/>
    </row>
    <row r="5047">
      <c r="F5047" s="30"/>
      <c r="G5047" s="30"/>
      <c r="H5047" s="30"/>
      <c r="I5047" s="30"/>
      <c r="J5047" s="30"/>
      <c r="K5047" s="30"/>
      <c r="L5047" s="30"/>
      <c r="M5047" s="32"/>
      <c r="N5047" s="33"/>
      <c r="O5047" s="58"/>
      <c r="R5047" s="40"/>
      <c r="S5047" s="40"/>
      <c r="T5047" s="40"/>
      <c r="U5047" s="40"/>
      <c r="V5047" s="40"/>
      <c r="W5047" s="40"/>
    </row>
    <row r="5048">
      <c r="F5048" s="30"/>
      <c r="G5048" s="30"/>
      <c r="H5048" s="30"/>
      <c r="I5048" s="30"/>
      <c r="J5048" s="30"/>
      <c r="K5048" s="30"/>
      <c r="L5048" s="30"/>
      <c r="M5048" s="32"/>
      <c r="N5048" s="33"/>
      <c r="O5048" s="33"/>
      <c r="R5048" s="40"/>
      <c r="S5048" s="40"/>
      <c r="T5048" s="40"/>
      <c r="U5048" s="40"/>
      <c r="V5048" s="40"/>
      <c r="W5048" s="40"/>
    </row>
    <row r="5049">
      <c r="F5049" s="30"/>
      <c r="G5049" s="30"/>
      <c r="H5049" s="30"/>
      <c r="I5049" s="30"/>
      <c r="J5049" s="30"/>
      <c r="K5049" s="30"/>
      <c r="L5049" s="30"/>
      <c r="M5049" s="32"/>
      <c r="N5049" s="33"/>
      <c r="O5049" s="33"/>
      <c r="R5049" s="40"/>
      <c r="S5049" s="40"/>
      <c r="T5049" s="40"/>
      <c r="U5049" s="40"/>
      <c r="V5049" s="40"/>
      <c r="W5049" s="40"/>
    </row>
    <row r="5050">
      <c r="F5050" s="30"/>
      <c r="G5050" s="30"/>
      <c r="H5050" s="30"/>
      <c r="I5050" s="30"/>
      <c r="J5050" s="30"/>
      <c r="K5050" s="30"/>
      <c r="L5050" s="30"/>
      <c r="M5050" s="32"/>
      <c r="N5050" s="33"/>
      <c r="O5050" s="33"/>
      <c r="R5050" s="40"/>
      <c r="S5050" s="40"/>
      <c r="T5050" s="40"/>
      <c r="U5050" s="40"/>
      <c r="V5050" s="40"/>
      <c r="W5050" s="40"/>
    </row>
    <row r="5051">
      <c r="F5051" s="30"/>
      <c r="G5051" s="30"/>
      <c r="H5051" s="30"/>
      <c r="I5051" s="30"/>
      <c r="J5051" s="30"/>
      <c r="K5051" s="30"/>
      <c r="L5051" s="30"/>
      <c r="M5051" s="32"/>
      <c r="N5051" s="33"/>
      <c r="O5051" s="33"/>
      <c r="R5051" s="40"/>
      <c r="S5051" s="40"/>
      <c r="T5051" s="40"/>
      <c r="U5051" s="40"/>
      <c r="V5051" s="40"/>
      <c r="W5051" s="40"/>
    </row>
    <row r="5052">
      <c r="F5052" s="30"/>
      <c r="G5052" s="30"/>
      <c r="H5052" s="30"/>
      <c r="I5052" s="30"/>
      <c r="J5052" s="30"/>
      <c r="K5052" s="30"/>
      <c r="L5052" s="30"/>
      <c r="M5052" s="32"/>
      <c r="N5052" s="33"/>
      <c r="O5052" s="33"/>
      <c r="R5052" s="40"/>
      <c r="S5052" s="40"/>
      <c r="T5052" s="40"/>
      <c r="U5052" s="40"/>
      <c r="V5052" s="40"/>
      <c r="W5052" s="40"/>
    </row>
    <row r="5053">
      <c r="F5053" s="30"/>
      <c r="G5053" s="30"/>
      <c r="H5053" s="30"/>
      <c r="I5053" s="30"/>
      <c r="J5053" s="30"/>
      <c r="K5053" s="30"/>
      <c r="L5053" s="30"/>
      <c r="M5053" s="32"/>
      <c r="N5053" s="33"/>
      <c r="O5053" s="33"/>
      <c r="R5053" s="40"/>
      <c r="S5053" s="40"/>
      <c r="T5053" s="40"/>
      <c r="U5053" s="40"/>
      <c r="V5053" s="40"/>
      <c r="W5053" s="40"/>
    </row>
    <row r="5054">
      <c r="F5054" s="30"/>
      <c r="G5054" s="30"/>
      <c r="H5054" s="30"/>
      <c r="I5054" s="30"/>
      <c r="J5054" s="30"/>
      <c r="K5054" s="30"/>
      <c r="L5054" s="30"/>
      <c r="M5054" s="32"/>
      <c r="N5054" s="33"/>
      <c r="O5054" s="33"/>
      <c r="R5054" s="40"/>
      <c r="S5054" s="40"/>
      <c r="T5054" s="40"/>
      <c r="U5054" s="40"/>
      <c r="V5054" s="40"/>
      <c r="W5054" s="40"/>
    </row>
    <row r="5055">
      <c r="F5055" s="30"/>
      <c r="G5055" s="30"/>
      <c r="H5055" s="30"/>
      <c r="I5055" s="30"/>
      <c r="J5055" s="30"/>
      <c r="K5055" s="30"/>
      <c r="L5055" s="30"/>
      <c r="M5055" s="32"/>
      <c r="N5055" s="33"/>
      <c r="O5055" s="58"/>
      <c r="R5055" s="40"/>
      <c r="S5055" s="40"/>
      <c r="T5055" s="40"/>
      <c r="U5055" s="40"/>
      <c r="V5055" s="40"/>
      <c r="W5055" s="40"/>
    </row>
    <row r="5056">
      <c r="F5056" s="30"/>
      <c r="G5056" s="30"/>
      <c r="H5056" s="30"/>
      <c r="I5056" s="30"/>
      <c r="J5056" s="30"/>
      <c r="K5056" s="30"/>
      <c r="L5056" s="30"/>
      <c r="M5056" s="32"/>
      <c r="N5056" s="33"/>
      <c r="O5056" s="58"/>
      <c r="R5056" s="40"/>
      <c r="S5056" s="40"/>
      <c r="T5056" s="40"/>
      <c r="U5056" s="40"/>
      <c r="V5056" s="40"/>
      <c r="W5056" s="40"/>
    </row>
    <row r="5057">
      <c r="F5057" s="30"/>
      <c r="G5057" s="30"/>
      <c r="H5057" s="30"/>
      <c r="I5057" s="30"/>
      <c r="J5057" s="30"/>
      <c r="K5057" s="30"/>
      <c r="L5057" s="30"/>
      <c r="M5057" s="32"/>
      <c r="N5057" s="33"/>
      <c r="O5057" s="33"/>
      <c r="R5057" s="40"/>
      <c r="S5057" s="40"/>
      <c r="T5057" s="40"/>
      <c r="U5057" s="40"/>
      <c r="V5057" s="40"/>
      <c r="W5057" s="40"/>
    </row>
    <row r="5058">
      <c r="F5058" s="30"/>
      <c r="G5058" s="30"/>
      <c r="H5058" s="30"/>
      <c r="I5058" s="30"/>
      <c r="J5058" s="30"/>
      <c r="K5058" s="30"/>
      <c r="L5058" s="30"/>
      <c r="M5058" s="32"/>
      <c r="N5058" s="33"/>
      <c r="O5058" s="33"/>
      <c r="R5058" s="40"/>
      <c r="S5058" s="40"/>
      <c r="T5058" s="40"/>
      <c r="U5058" s="40"/>
      <c r="V5058" s="40"/>
      <c r="W5058" s="40"/>
    </row>
    <row r="5059">
      <c r="F5059" s="30"/>
      <c r="G5059" s="30"/>
      <c r="H5059" s="30"/>
      <c r="I5059" s="30"/>
      <c r="J5059" s="30"/>
      <c r="K5059" s="30"/>
      <c r="L5059" s="30"/>
      <c r="M5059" s="32"/>
      <c r="N5059" s="33"/>
      <c r="O5059" s="33"/>
      <c r="R5059" s="40"/>
      <c r="S5059" s="40"/>
      <c r="T5059" s="40"/>
      <c r="U5059" s="40"/>
      <c r="V5059" s="40"/>
      <c r="W5059" s="40"/>
    </row>
    <row r="5060">
      <c r="F5060" s="30"/>
      <c r="G5060" s="30"/>
      <c r="H5060" s="30"/>
      <c r="I5060" s="30"/>
      <c r="J5060" s="30"/>
      <c r="K5060" s="30"/>
      <c r="L5060" s="30"/>
      <c r="M5060" s="32"/>
      <c r="N5060" s="33"/>
      <c r="O5060" s="33"/>
      <c r="R5060" s="40"/>
      <c r="S5060" s="40"/>
      <c r="T5060" s="40"/>
      <c r="U5060" s="40"/>
      <c r="V5060" s="40"/>
      <c r="W5060" s="40"/>
    </row>
    <row r="5061">
      <c r="F5061" s="30"/>
      <c r="G5061" s="30"/>
      <c r="H5061" s="30"/>
      <c r="I5061" s="30"/>
      <c r="J5061" s="30"/>
      <c r="K5061" s="30"/>
      <c r="L5061" s="30"/>
      <c r="M5061" s="32"/>
      <c r="N5061" s="33"/>
      <c r="O5061" s="33"/>
      <c r="R5061" s="40"/>
      <c r="S5061" s="40"/>
      <c r="T5061" s="40"/>
      <c r="U5061" s="40"/>
      <c r="V5061" s="40"/>
      <c r="W5061" s="40"/>
    </row>
    <row r="5062">
      <c r="F5062" s="30"/>
      <c r="G5062" s="30"/>
      <c r="H5062" s="30"/>
      <c r="I5062" s="30"/>
      <c r="J5062" s="30"/>
      <c r="K5062" s="30"/>
      <c r="L5062" s="30"/>
      <c r="M5062" s="32"/>
      <c r="N5062" s="33"/>
      <c r="O5062" s="33"/>
      <c r="R5062" s="40"/>
      <c r="S5062" s="40"/>
      <c r="T5062" s="40"/>
      <c r="U5062" s="40"/>
      <c r="V5062" s="40"/>
      <c r="W5062" s="40"/>
    </row>
    <row r="5063">
      <c r="F5063" s="30"/>
      <c r="G5063" s="30"/>
      <c r="H5063" s="30"/>
      <c r="I5063" s="30"/>
      <c r="J5063" s="30"/>
      <c r="K5063" s="30"/>
      <c r="L5063" s="30"/>
      <c r="M5063" s="32"/>
      <c r="N5063" s="33"/>
      <c r="O5063" s="33"/>
      <c r="R5063" s="40"/>
      <c r="S5063" s="40"/>
      <c r="T5063" s="40"/>
      <c r="U5063" s="40"/>
      <c r="V5063" s="40"/>
      <c r="W5063" s="40"/>
    </row>
    <row r="5064">
      <c r="F5064" s="30"/>
      <c r="G5064" s="30"/>
      <c r="H5064" s="30"/>
      <c r="I5064" s="30"/>
      <c r="J5064" s="30"/>
      <c r="K5064" s="30"/>
      <c r="L5064" s="30"/>
      <c r="M5064" s="32"/>
      <c r="N5064" s="33"/>
      <c r="O5064" s="58"/>
      <c r="R5064" s="40"/>
      <c r="S5064" s="40"/>
      <c r="T5064" s="40"/>
      <c r="U5064" s="40"/>
      <c r="V5064" s="40"/>
      <c r="W5064" s="40"/>
    </row>
    <row r="5065">
      <c r="F5065" s="30"/>
      <c r="G5065" s="30"/>
      <c r="H5065" s="30"/>
      <c r="I5065" s="30"/>
      <c r="J5065" s="30"/>
      <c r="K5065" s="30"/>
      <c r="L5065" s="30"/>
      <c r="M5065" s="32"/>
      <c r="N5065" s="33"/>
      <c r="O5065" s="64"/>
      <c r="R5065" s="40"/>
      <c r="S5065" s="40"/>
      <c r="T5065" s="40"/>
      <c r="U5065" s="40"/>
      <c r="V5065" s="40"/>
      <c r="W5065" s="40"/>
    </row>
    <row r="5066">
      <c r="F5066" s="30"/>
      <c r="G5066" s="30"/>
      <c r="H5066" s="30"/>
      <c r="I5066" s="30"/>
      <c r="J5066" s="30"/>
      <c r="K5066" s="30"/>
      <c r="L5066" s="30"/>
      <c r="M5066" s="32"/>
      <c r="N5066" s="33"/>
      <c r="O5066" s="33"/>
      <c r="R5066" s="40"/>
      <c r="S5066" s="40"/>
      <c r="T5066" s="40"/>
      <c r="U5066" s="40"/>
      <c r="V5066" s="40"/>
      <c r="W5066" s="40"/>
    </row>
    <row r="5067">
      <c r="F5067" s="30"/>
      <c r="G5067" s="30"/>
      <c r="H5067" s="30"/>
      <c r="I5067" s="30"/>
      <c r="J5067" s="30"/>
      <c r="K5067" s="30"/>
      <c r="L5067" s="30"/>
      <c r="M5067" s="32"/>
      <c r="N5067" s="33"/>
      <c r="O5067" s="33"/>
      <c r="R5067" s="40"/>
      <c r="S5067" s="40"/>
      <c r="T5067" s="40"/>
      <c r="U5067" s="40"/>
      <c r="V5067" s="40"/>
      <c r="W5067" s="40"/>
    </row>
    <row r="5068">
      <c r="F5068" s="30"/>
      <c r="G5068" s="30"/>
      <c r="H5068" s="30"/>
      <c r="I5068" s="30"/>
      <c r="J5068" s="30"/>
      <c r="K5068" s="30"/>
      <c r="L5068" s="30"/>
      <c r="M5068" s="32"/>
      <c r="N5068" s="33"/>
      <c r="O5068" s="33"/>
      <c r="R5068" s="40"/>
      <c r="S5068" s="40"/>
      <c r="T5068" s="40"/>
      <c r="U5068" s="40"/>
      <c r="V5068" s="40"/>
      <c r="W5068" s="40"/>
    </row>
    <row r="5069">
      <c r="F5069" s="30"/>
      <c r="G5069" s="30"/>
      <c r="H5069" s="30"/>
      <c r="I5069" s="30"/>
      <c r="J5069" s="30"/>
      <c r="K5069" s="30"/>
      <c r="L5069" s="30"/>
      <c r="M5069" s="32"/>
      <c r="N5069" s="33"/>
      <c r="O5069" s="33"/>
      <c r="R5069" s="40"/>
      <c r="S5069" s="40"/>
      <c r="T5069" s="40"/>
      <c r="U5069" s="40"/>
      <c r="V5069" s="40"/>
      <c r="W5069" s="40"/>
    </row>
    <row r="5070">
      <c r="F5070" s="30"/>
      <c r="G5070" s="30"/>
      <c r="H5070" s="30"/>
      <c r="I5070" s="30"/>
      <c r="J5070" s="30"/>
      <c r="K5070" s="30"/>
      <c r="L5070" s="30"/>
      <c r="M5070" s="32"/>
      <c r="N5070" s="33"/>
      <c r="O5070" s="33"/>
      <c r="R5070" s="40"/>
      <c r="S5070" s="40"/>
      <c r="T5070" s="40"/>
      <c r="U5070" s="40"/>
      <c r="V5070" s="40"/>
      <c r="W5070" s="40"/>
    </row>
    <row r="5071">
      <c r="F5071" s="30"/>
      <c r="G5071" s="30"/>
      <c r="H5071" s="30"/>
      <c r="I5071" s="30"/>
      <c r="J5071" s="30"/>
      <c r="K5071" s="30"/>
      <c r="L5071" s="30"/>
      <c r="M5071" s="32"/>
      <c r="N5071" s="33"/>
      <c r="O5071" s="64"/>
      <c r="R5071" s="40"/>
      <c r="S5071" s="40"/>
      <c r="T5071" s="40"/>
      <c r="U5071" s="40"/>
      <c r="V5071" s="40"/>
      <c r="W5071" s="40"/>
    </row>
    <row r="5072">
      <c r="F5072" s="30"/>
      <c r="G5072" s="30"/>
      <c r="H5072" s="30"/>
      <c r="I5072" s="30"/>
      <c r="J5072" s="30"/>
      <c r="K5072" s="30"/>
      <c r="L5072" s="30"/>
      <c r="M5072" s="32"/>
      <c r="N5072" s="33"/>
      <c r="O5072" s="33"/>
      <c r="R5072" s="40"/>
      <c r="S5072" s="40"/>
      <c r="T5072" s="40"/>
      <c r="U5072" s="40"/>
      <c r="V5072" s="40"/>
      <c r="W5072" s="40"/>
    </row>
    <row r="5073">
      <c r="F5073" s="30"/>
      <c r="G5073" s="30"/>
      <c r="H5073" s="30"/>
      <c r="I5073" s="30"/>
      <c r="J5073" s="30"/>
      <c r="K5073" s="30"/>
      <c r="L5073" s="30"/>
      <c r="M5073" s="32"/>
      <c r="N5073" s="33"/>
      <c r="O5073" s="33"/>
      <c r="R5073" s="40"/>
      <c r="S5073" s="40"/>
      <c r="T5073" s="40"/>
      <c r="U5073" s="40"/>
      <c r="V5073" s="40"/>
      <c r="W5073" s="40"/>
    </row>
    <row r="5074">
      <c r="F5074" s="30"/>
      <c r="G5074" s="30"/>
      <c r="H5074" s="30"/>
      <c r="I5074" s="30"/>
      <c r="J5074" s="30"/>
      <c r="K5074" s="30"/>
      <c r="L5074" s="30"/>
      <c r="M5074" s="32"/>
      <c r="N5074" s="33"/>
      <c r="O5074" s="33"/>
      <c r="R5074" s="40"/>
      <c r="S5074" s="40"/>
      <c r="T5074" s="40"/>
      <c r="U5074" s="40"/>
      <c r="V5074" s="40"/>
      <c r="W5074" s="40"/>
    </row>
    <row r="5075">
      <c r="F5075" s="30"/>
      <c r="G5075" s="30"/>
      <c r="H5075" s="30"/>
      <c r="I5075" s="30"/>
      <c r="J5075" s="30"/>
      <c r="K5075" s="30"/>
      <c r="L5075" s="30"/>
      <c r="M5075" s="32"/>
      <c r="N5075" s="33"/>
      <c r="O5075" s="64"/>
      <c r="R5075" s="40"/>
      <c r="S5075" s="40"/>
      <c r="T5075" s="40"/>
      <c r="U5075" s="40"/>
      <c r="V5075" s="40"/>
      <c r="W5075" s="40"/>
    </row>
    <row r="5076">
      <c r="F5076" s="30"/>
      <c r="G5076" s="30"/>
      <c r="H5076" s="30"/>
      <c r="I5076" s="30"/>
      <c r="J5076" s="30"/>
      <c r="K5076" s="30"/>
      <c r="L5076" s="30"/>
      <c r="M5076" s="32"/>
      <c r="N5076" s="33"/>
      <c r="O5076" s="33"/>
      <c r="R5076" s="40"/>
      <c r="S5076" s="40"/>
      <c r="T5076" s="40"/>
      <c r="U5076" s="40"/>
      <c r="V5076" s="40"/>
      <c r="W5076" s="40"/>
    </row>
    <row r="5077">
      <c r="F5077" s="30"/>
      <c r="G5077" s="30"/>
      <c r="H5077" s="30"/>
      <c r="I5077" s="30"/>
      <c r="J5077" s="30"/>
      <c r="K5077" s="30"/>
      <c r="L5077" s="30"/>
      <c r="M5077" s="32"/>
      <c r="N5077" s="33"/>
      <c r="O5077" s="33"/>
      <c r="R5077" s="40"/>
      <c r="S5077" s="40"/>
      <c r="T5077" s="40"/>
      <c r="U5077" s="40"/>
      <c r="V5077" s="40"/>
      <c r="W5077" s="40"/>
    </row>
    <row r="5078">
      <c r="F5078" s="30"/>
      <c r="G5078" s="30"/>
      <c r="H5078" s="30"/>
      <c r="I5078" s="30"/>
      <c r="J5078" s="30"/>
      <c r="K5078" s="30"/>
      <c r="L5078" s="30"/>
      <c r="M5078" s="32"/>
      <c r="N5078" s="33"/>
      <c r="O5078" s="33"/>
      <c r="R5078" s="40"/>
      <c r="S5078" s="40"/>
      <c r="T5078" s="40"/>
      <c r="U5078" s="40"/>
      <c r="V5078" s="40"/>
      <c r="W5078" s="40"/>
    </row>
    <row r="5079">
      <c r="F5079" s="30"/>
      <c r="G5079" s="30"/>
      <c r="H5079" s="30"/>
      <c r="I5079" s="30"/>
      <c r="J5079" s="30"/>
      <c r="K5079" s="30"/>
      <c r="L5079" s="30"/>
      <c r="M5079" s="32"/>
      <c r="N5079" s="33"/>
      <c r="O5079" s="64"/>
      <c r="R5079" s="40"/>
      <c r="S5079" s="40"/>
      <c r="T5079" s="40"/>
      <c r="U5079" s="40"/>
      <c r="V5079" s="40"/>
      <c r="W5079" s="40"/>
    </row>
    <row r="5080">
      <c r="F5080" s="30"/>
      <c r="G5080" s="30"/>
      <c r="H5080" s="30"/>
      <c r="I5080" s="30"/>
      <c r="J5080" s="30"/>
      <c r="K5080" s="30"/>
      <c r="L5080" s="30"/>
      <c r="M5080" s="32"/>
      <c r="N5080" s="33"/>
      <c r="O5080" s="33"/>
      <c r="R5080" s="40"/>
      <c r="S5080" s="40"/>
      <c r="T5080" s="40"/>
      <c r="U5080" s="40"/>
      <c r="V5080" s="40"/>
      <c r="W5080" s="40"/>
    </row>
    <row r="5081">
      <c r="F5081" s="30"/>
      <c r="G5081" s="30"/>
      <c r="H5081" s="30"/>
      <c r="I5081" s="30"/>
      <c r="J5081" s="30"/>
      <c r="K5081" s="30"/>
      <c r="L5081" s="30"/>
      <c r="M5081" s="32"/>
      <c r="N5081" s="33"/>
      <c r="O5081" s="33"/>
      <c r="R5081" s="40"/>
      <c r="S5081" s="40"/>
      <c r="T5081" s="40"/>
      <c r="U5081" s="40"/>
      <c r="V5081" s="40"/>
      <c r="W5081" s="40"/>
    </row>
    <row r="5082">
      <c r="F5082" s="30"/>
      <c r="G5082" s="30"/>
      <c r="H5082" s="30"/>
      <c r="I5082" s="30"/>
      <c r="J5082" s="30"/>
      <c r="K5082" s="30"/>
      <c r="L5082" s="30"/>
      <c r="M5082" s="32"/>
      <c r="N5082" s="33"/>
      <c r="O5082" s="33"/>
      <c r="R5082" s="40"/>
      <c r="S5082" s="40"/>
      <c r="T5082" s="40"/>
      <c r="U5082" s="40"/>
      <c r="V5082" s="40"/>
      <c r="W5082" s="40"/>
    </row>
    <row r="5083">
      <c r="F5083" s="30"/>
      <c r="G5083" s="30"/>
      <c r="H5083" s="30"/>
      <c r="I5083" s="30"/>
      <c r="J5083" s="30"/>
      <c r="K5083" s="30"/>
      <c r="L5083" s="30"/>
      <c r="M5083" s="32"/>
      <c r="N5083" s="33"/>
      <c r="O5083" s="58"/>
      <c r="R5083" s="40"/>
      <c r="S5083" s="40"/>
      <c r="T5083" s="40"/>
      <c r="U5083" s="40"/>
      <c r="V5083" s="40"/>
      <c r="W5083" s="40"/>
    </row>
    <row r="5084">
      <c r="F5084" s="30"/>
      <c r="G5084" s="30"/>
      <c r="H5084" s="30"/>
      <c r="I5084" s="30"/>
      <c r="J5084" s="30"/>
      <c r="K5084" s="30"/>
      <c r="L5084" s="30"/>
      <c r="M5084" s="32"/>
      <c r="N5084" s="33"/>
      <c r="O5084" s="33"/>
      <c r="R5084" s="40"/>
      <c r="S5084" s="40"/>
      <c r="T5084" s="40"/>
      <c r="U5084" s="40"/>
      <c r="V5084" s="40"/>
      <c r="W5084" s="40"/>
    </row>
    <row r="5085">
      <c r="F5085" s="30"/>
      <c r="G5085" s="30"/>
      <c r="H5085" s="30"/>
      <c r="I5085" s="30"/>
      <c r="J5085" s="30"/>
      <c r="K5085" s="30"/>
      <c r="L5085" s="30"/>
      <c r="M5085" s="32"/>
      <c r="N5085" s="33"/>
      <c r="O5085" s="33"/>
      <c r="R5085" s="40"/>
      <c r="S5085" s="40"/>
      <c r="T5085" s="40"/>
      <c r="U5085" s="40"/>
      <c r="V5085" s="40"/>
      <c r="W5085" s="40"/>
    </row>
    <row r="5086">
      <c r="F5086" s="30"/>
      <c r="G5086" s="30"/>
      <c r="H5086" s="30"/>
      <c r="I5086" s="30"/>
      <c r="J5086" s="30"/>
      <c r="K5086" s="30"/>
      <c r="L5086" s="30"/>
      <c r="M5086" s="32"/>
      <c r="N5086" s="33"/>
      <c r="O5086" s="64"/>
      <c r="R5086" s="40"/>
      <c r="S5086" s="40"/>
      <c r="T5086" s="40"/>
      <c r="U5086" s="40"/>
      <c r="V5086" s="40"/>
      <c r="W5086" s="40"/>
    </row>
    <row r="5087">
      <c r="F5087" s="30"/>
      <c r="G5087" s="30"/>
      <c r="H5087" s="30"/>
      <c r="I5087" s="30"/>
      <c r="J5087" s="30"/>
      <c r="K5087" s="30"/>
      <c r="L5087" s="30"/>
      <c r="M5087" s="32"/>
      <c r="N5087" s="33"/>
      <c r="O5087" s="33"/>
      <c r="R5087" s="40"/>
      <c r="S5087" s="40"/>
      <c r="T5087" s="40"/>
      <c r="U5087" s="40"/>
      <c r="V5087" s="40"/>
      <c r="W5087" s="40"/>
    </row>
    <row r="5088">
      <c r="F5088" s="30"/>
      <c r="G5088" s="30"/>
      <c r="H5088" s="30"/>
      <c r="I5088" s="30"/>
      <c r="J5088" s="30"/>
      <c r="K5088" s="30"/>
      <c r="L5088" s="30"/>
      <c r="M5088" s="32"/>
      <c r="N5088" s="33"/>
      <c r="O5088" s="33"/>
      <c r="R5088" s="40"/>
      <c r="S5088" s="40"/>
      <c r="T5088" s="40"/>
      <c r="U5088" s="40"/>
      <c r="V5088" s="40"/>
      <c r="W5088" s="40"/>
    </row>
    <row r="5089">
      <c r="F5089" s="30"/>
      <c r="G5089" s="30"/>
      <c r="H5089" s="30"/>
      <c r="I5089" s="30"/>
      <c r="J5089" s="30"/>
      <c r="K5089" s="30"/>
      <c r="L5089" s="30"/>
      <c r="M5089" s="32"/>
      <c r="N5089" s="33"/>
      <c r="O5089" s="33"/>
      <c r="R5089" s="40"/>
      <c r="S5089" s="40"/>
      <c r="T5089" s="40"/>
      <c r="U5089" s="40"/>
      <c r="V5089" s="40"/>
      <c r="W5089" s="40"/>
    </row>
    <row r="5090">
      <c r="F5090" s="30"/>
      <c r="G5090" s="30"/>
      <c r="H5090" s="30"/>
      <c r="I5090" s="30"/>
      <c r="J5090" s="30"/>
      <c r="K5090" s="30"/>
      <c r="L5090" s="30"/>
      <c r="M5090" s="32"/>
      <c r="N5090" s="33"/>
      <c r="O5090" s="33"/>
      <c r="R5090" s="40"/>
      <c r="S5090" s="40"/>
      <c r="T5090" s="40"/>
      <c r="U5090" s="40"/>
      <c r="V5090" s="40"/>
      <c r="W5090" s="40"/>
    </row>
    <row r="5091">
      <c r="F5091" s="30"/>
      <c r="G5091" s="30"/>
      <c r="H5091" s="30"/>
      <c r="I5091" s="30"/>
      <c r="J5091" s="30"/>
      <c r="K5091" s="30"/>
      <c r="L5091" s="30"/>
      <c r="M5091" s="32"/>
      <c r="N5091" s="33"/>
      <c r="O5091" s="33"/>
      <c r="R5091" s="40"/>
      <c r="S5091" s="40"/>
      <c r="T5091" s="40"/>
      <c r="U5091" s="40"/>
      <c r="V5091" s="40"/>
      <c r="W5091" s="40"/>
    </row>
    <row r="5092">
      <c r="F5092" s="30"/>
      <c r="G5092" s="30"/>
      <c r="H5092" s="30"/>
      <c r="I5092" s="30"/>
      <c r="J5092" s="30"/>
      <c r="K5092" s="30"/>
      <c r="L5092" s="30"/>
      <c r="M5092" s="32"/>
      <c r="N5092" s="33"/>
      <c r="O5092" s="64"/>
      <c r="R5092" s="40"/>
      <c r="S5092" s="40"/>
      <c r="T5092" s="40"/>
      <c r="U5092" s="40"/>
      <c r="V5092" s="40"/>
      <c r="W5092" s="40"/>
    </row>
    <row r="5093">
      <c r="F5093" s="30"/>
      <c r="G5093" s="30"/>
      <c r="H5093" s="30"/>
      <c r="I5093" s="30"/>
      <c r="J5093" s="30"/>
      <c r="K5093" s="30"/>
      <c r="L5093" s="30"/>
      <c r="M5093" s="32"/>
      <c r="N5093" s="33"/>
      <c r="O5093" s="33"/>
      <c r="R5093" s="40"/>
      <c r="S5093" s="40"/>
      <c r="T5093" s="40"/>
      <c r="U5093" s="40"/>
      <c r="V5093" s="40"/>
      <c r="W5093" s="40"/>
    </row>
    <row r="5094">
      <c r="F5094" s="30"/>
      <c r="G5094" s="30"/>
      <c r="H5094" s="30"/>
      <c r="I5094" s="30"/>
      <c r="J5094" s="30"/>
      <c r="K5094" s="30"/>
      <c r="L5094" s="30"/>
      <c r="M5094" s="32"/>
      <c r="N5094" s="33"/>
      <c r="O5094" s="33"/>
      <c r="R5094" s="40"/>
      <c r="S5094" s="40"/>
      <c r="T5094" s="40"/>
      <c r="U5094" s="40"/>
      <c r="V5094" s="40"/>
      <c r="W5094" s="40"/>
    </row>
    <row r="5095">
      <c r="F5095" s="30"/>
      <c r="G5095" s="30"/>
      <c r="H5095" s="30"/>
      <c r="I5095" s="30"/>
      <c r="J5095" s="30"/>
      <c r="K5095" s="30"/>
      <c r="L5095" s="30"/>
      <c r="M5095" s="32"/>
      <c r="N5095" s="33"/>
      <c r="O5095" s="33"/>
      <c r="R5095" s="40"/>
      <c r="S5095" s="40"/>
      <c r="T5095" s="40"/>
      <c r="U5095" s="40"/>
      <c r="V5095" s="40"/>
      <c r="W5095" s="40"/>
    </row>
    <row r="5096">
      <c r="F5096" s="30"/>
      <c r="G5096" s="30"/>
      <c r="H5096" s="30"/>
      <c r="I5096" s="30"/>
      <c r="J5096" s="30"/>
      <c r="K5096" s="30"/>
      <c r="L5096" s="30"/>
      <c r="M5096" s="32"/>
      <c r="N5096" s="33"/>
      <c r="O5096" s="33"/>
      <c r="R5096" s="40"/>
      <c r="S5096" s="40"/>
      <c r="T5096" s="40"/>
      <c r="U5096" s="40"/>
      <c r="V5096" s="40"/>
      <c r="W5096" s="40"/>
    </row>
    <row r="5097">
      <c r="F5097" s="30"/>
      <c r="G5097" s="30"/>
      <c r="H5097" s="30"/>
      <c r="I5097" s="30"/>
      <c r="J5097" s="30"/>
      <c r="K5097" s="30"/>
      <c r="L5097" s="30"/>
      <c r="M5097" s="32"/>
      <c r="N5097" s="33"/>
      <c r="O5097" s="58"/>
      <c r="R5097" s="40"/>
      <c r="S5097" s="40"/>
      <c r="T5097" s="40"/>
      <c r="U5097" s="40"/>
      <c r="V5097" s="40"/>
      <c r="W5097" s="40"/>
    </row>
    <row r="5098">
      <c r="F5098" s="30"/>
      <c r="G5098" s="30"/>
      <c r="H5098" s="30"/>
      <c r="I5098" s="30"/>
      <c r="J5098" s="30"/>
      <c r="K5098" s="30"/>
      <c r="L5098" s="30"/>
      <c r="M5098" s="32"/>
      <c r="N5098" s="33"/>
      <c r="O5098" s="33"/>
      <c r="R5098" s="40"/>
      <c r="S5098" s="40"/>
      <c r="T5098" s="40"/>
      <c r="U5098" s="40"/>
      <c r="V5098" s="40"/>
      <c r="W5098" s="40"/>
    </row>
    <row r="5099">
      <c r="F5099" s="30"/>
      <c r="G5099" s="30"/>
      <c r="H5099" s="30"/>
      <c r="I5099" s="30"/>
      <c r="J5099" s="30"/>
      <c r="K5099" s="30"/>
      <c r="L5099" s="30"/>
      <c r="M5099" s="32"/>
      <c r="N5099" s="33"/>
      <c r="O5099" s="33"/>
      <c r="R5099" s="40"/>
      <c r="S5099" s="40"/>
      <c r="T5099" s="40"/>
      <c r="U5099" s="40"/>
      <c r="V5099" s="40"/>
      <c r="W5099" s="40"/>
    </row>
    <row r="5100">
      <c r="F5100" s="30"/>
      <c r="G5100" s="30"/>
      <c r="H5100" s="30"/>
      <c r="I5100" s="30"/>
      <c r="J5100" s="30"/>
      <c r="K5100" s="30"/>
      <c r="L5100" s="30"/>
      <c r="M5100" s="32"/>
      <c r="N5100" s="33"/>
      <c r="O5100" s="33"/>
      <c r="R5100" s="40"/>
      <c r="S5100" s="40"/>
      <c r="T5100" s="40"/>
      <c r="U5100" s="40"/>
      <c r="V5100" s="40"/>
      <c r="W5100" s="40"/>
    </row>
    <row r="5101">
      <c r="F5101" s="30"/>
      <c r="G5101" s="30"/>
      <c r="H5101" s="30"/>
      <c r="I5101" s="30"/>
      <c r="J5101" s="30"/>
      <c r="K5101" s="30"/>
      <c r="L5101" s="30"/>
      <c r="M5101" s="32"/>
      <c r="N5101" s="33"/>
      <c r="O5101" s="58"/>
      <c r="R5101" s="40"/>
      <c r="S5101" s="40"/>
      <c r="T5101" s="40"/>
      <c r="U5101" s="40"/>
      <c r="V5101" s="40"/>
      <c r="W5101" s="40"/>
    </row>
    <row r="5102">
      <c r="F5102" s="30"/>
      <c r="G5102" s="30"/>
      <c r="H5102" s="30"/>
      <c r="I5102" s="30"/>
      <c r="J5102" s="30"/>
      <c r="K5102" s="30"/>
      <c r="L5102" s="30"/>
      <c r="M5102" s="32"/>
      <c r="N5102" s="33"/>
      <c r="O5102" s="33"/>
      <c r="R5102" s="40"/>
      <c r="S5102" s="40"/>
      <c r="T5102" s="40"/>
      <c r="U5102" s="40"/>
      <c r="V5102" s="40"/>
      <c r="W5102" s="40"/>
    </row>
    <row r="5103">
      <c r="F5103" s="30"/>
      <c r="G5103" s="30"/>
      <c r="H5103" s="30"/>
      <c r="I5103" s="30"/>
      <c r="J5103" s="30"/>
      <c r="K5103" s="30"/>
      <c r="L5103" s="30"/>
      <c r="M5103" s="32"/>
      <c r="N5103" s="33"/>
      <c r="O5103" s="64"/>
      <c r="R5103" s="40"/>
      <c r="S5103" s="40"/>
      <c r="T5103" s="40"/>
      <c r="U5103" s="40"/>
      <c r="V5103" s="40"/>
      <c r="W5103" s="40"/>
    </row>
    <row r="5104">
      <c r="F5104" s="30"/>
      <c r="G5104" s="30"/>
      <c r="H5104" s="30"/>
      <c r="I5104" s="30"/>
      <c r="J5104" s="30"/>
      <c r="K5104" s="30"/>
      <c r="L5104" s="30"/>
      <c r="M5104" s="32"/>
      <c r="N5104" s="33"/>
      <c r="O5104" s="64"/>
      <c r="R5104" s="40"/>
      <c r="S5104" s="40"/>
      <c r="T5104" s="40"/>
      <c r="U5104" s="40"/>
      <c r="V5104" s="40"/>
      <c r="W5104" s="40"/>
    </row>
    <row r="5105">
      <c r="F5105" s="30"/>
      <c r="G5105" s="30"/>
      <c r="H5105" s="30"/>
      <c r="I5105" s="30"/>
      <c r="J5105" s="30"/>
      <c r="K5105" s="30"/>
      <c r="L5105" s="30"/>
      <c r="M5105" s="32"/>
      <c r="N5105" s="33"/>
      <c r="O5105" s="58"/>
      <c r="R5105" s="40"/>
      <c r="S5105" s="40"/>
      <c r="T5105" s="40"/>
      <c r="U5105" s="40"/>
      <c r="V5105" s="40"/>
      <c r="W5105" s="40"/>
    </row>
    <row r="5106">
      <c r="F5106" s="30"/>
      <c r="G5106" s="30"/>
      <c r="H5106" s="30"/>
      <c r="I5106" s="30"/>
      <c r="J5106" s="30"/>
      <c r="K5106" s="30"/>
      <c r="L5106" s="30"/>
      <c r="M5106" s="32"/>
      <c r="N5106" s="33"/>
      <c r="O5106" s="33"/>
      <c r="R5106" s="40"/>
      <c r="S5106" s="40"/>
      <c r="T5106" s="40"/>
      <c r="U5106" s="40"/>
      <c r="V5106" s="40"/>
      <c r="W5106" s="40"/>
    </row>
    <row r="5107">
      <c r="F5107" s="30"/>
      <c r="G5107" s="30"/>
      <c r="H5107" s="30"/>
      <c r="I5107" s="30"/>
      <c r="J5107" s="30"/>
      <c r="K5107" s="30"/>
      <c r="L5107" s="30"/>
      <c r="M5107" s="32"/>
      <c r="N5107" s="33"/>
      <c r="O5107" s="33"/>
      <c r="R5107" s="40"/>
      <c r="S5107" s="40"/>
      <c r="T5107" s="40"/>
      <c r="U5107" s="40"/>
      <c r="V5107" s="40"/>
      <c r="W5107" s="40"/>
    </row>
    <row r="5108">
      <c r="F5108" s="30"/>
      <c r="G5108" s="30"/>
      <c r="H5108" s="30"/>
      <c r="I5108" s="30"/>
      <c r="J5108" s="30"/>
      <c r="K5108" s="30"/>
      <c r="L5108" s="30"/>
      <c r="M5108" s="32"/>
      <c r="N5108" s="33"/>
      <c r="O5108" s="64"/>
      <c r="R5108" s="40"/>
      <c r="S5108" s="40"/>
      <c r="T5108" s="40"/>
      <c r="U5108" s="40"/>
      <c r="V5108" s="40"/>
      <c r="W5108" s="40"/>
    </row>
    <row r="5109">
      <c r="F5109" s="30"/>
      <c r="G5109" s="30"/>
      <c r="H5109" s="30"/>
      <c r="I5109" s="30"/>
      <c r="J5109" s="30"/>
      <c r="K5109" s="30"/>
      <c r="L5109" s="30"/>
      <c r="M5109" s="32"/>
      <c r="N5109" s="33"/>
      <c r="O5109" s="33"/>
      <c r="R5109" s="40"/>
      <c r="S5109" s="40"/>
      <c r="T5109" s="40"/>
      <c r="U5109" s="40"/>
      <c r="V5109" s="40"/>
      <c r="W5109" s="40"/>
    </row>
    <row r="5110">
      <c r="F5110" s="30"/>
      <c r="G5110" s="30"/>
      <c r="H5110" s="30"/>
      <c r="I5110" s="30"/>
      <c r="J5110" s="30"/>
      <c r="K5110" s="30"/>
      <c r="L5110" s="30"/>
      <c r="M5110" s="32"/>
      <c r="N5110" s="33"/>
      <c r="O5110" s="64"/>
      <c r="R5110" s="40"/>
      <c r="S5110" s="40"/>
      <c r="T5110" s="40"/>
      <c r="U5110" s="40"/>
      <c r="V5110" s="40"/>
      <c r="W5110" s="40"/>
    </row>
    <row r="5111">
      <c r="F5111" s="30"/>
      <c r="G5111" s="30"/>
      <c r="H5111" s="30"/>
      <c r="I5111" s="30"/>
      <c r="J5111" s="30"/>
      <c r="K5111" s="30"/>
      <c r="L5111" s="30"/>
      <c r="M5111" s="32"/>
      <c r="N5111" s="33"/>
      <c r="O5111" s="33"/>
      <c r="R5111" s="40"/>
      <c r="S5111" s="40"/>
      <c r="T5111" s="40"/>
      <c r="U5111" s="40"/>
      <c r="V5111" s="40"/>
      <c r="W5111" s="40"/>
    </row>
    <row r="5112">
      <c r="F5112" s="30"/>
      <c r="G5112" s="30"/>
      <c r="H5112" s="30"/>
      <c r="I5112" s="30"/>
      <c r="J5112" s="30"/>
      <c r="K5112" s="30"/>
      <c r="L5112" s="30"/>
      <c r="M5112" s="32"/>
      <c r="N5112" s="33"/>
      <c r="O5112" s="33"/>
      <c r="R5112" s="40"/>
      <c r="S5112" s="40"/>
      <c r="T5112" s="40"/>
      <c r="U5112" s="40"/>
      <c r="V5112" s="40"/>
      <c r="W5112" s="40"/>
    </row>
    <row r="5113">
      <c r="F5113" s="30"/>
      <c r="G5113" s="30"/>
      <c r="H5113" s="30"/>
      <c r="I5113" s="30"/>
      <c r="J5113" s="30"/>
      <c r="K5113" s="30"/>
      <c r="L5113" s="30"/>
      <c r="M5113" s="32"/>
      <c r="N5113" s="33"/>
      <c r="O5113" s="33"/>
      <c r="R5113" s="40"/>
      <c r="S5113" s="40"/>
      <c r="T5113" s="40"/>
      <c r="U5113" s="40"/>
      <c r="V5113" s="40"/>
      <c r="W5113" s="40"/>
    </row>
    <row r="5114">
      <c r="F5114" s="30"/>
      <c r="G5114" s="30"/>
      <c r="H5114" s="30"/>
      <c r="I5114" s="30"/>
      <c r="J5114" s="30"/>
      <c r="K5114" s="30"/>
      <c r="L5114" s="30"/>
      <c r="M5114" s="32"/>
      <c r="N5114" s="33"/>
      <c r="O5114" s="33"/>
      <c r="R5114" s="40"/>
      <c r="S5114" s="40"/>
      <c r="T5114" s="40"/>
      <c r="U5114" s="40"/>
      <c r="V5114" s="40"/>
      <c r="W5114" s="40"/>
    </row>
    <row r="5115">
      <c r="F5115" s="30"/>
      <c r="G5115" s="30"/>
      <c r="H5115" s="30"/>
      <c r="I5115" s="30"/>
      <c r="J5115" s="30"/>
      <c r="K5115" s="30"/>
      <c r="L5115" s="30"/>
      <c r="M5115" s="32"/>
      <c r="N5115" s="33"/>
      <c r="O5115" s="33"/>
      <c r="R5115" s="40"/>
      <c r="S5115" s="40"/>
      <c r="T5115" s="40"/>
      <c r="U5115" s="40"/>
      <c r="V5115" s="40"/>
      <c r="W5115" s="40"/>
    </row>
    <row r="5116">
      <c r="F5116" s="30"/>
      <c r="G5116" s="30"/>
      <c r="H5116" s="30"/>
      <c r="I5116" s="30"/>
      <c r="J5116" s="30"/>
      <c r="K5116" s="30"/>
      <c r="L5116" s="30"/>
      <c r="M5116" s="32"/>
      <c r="N5116" s="33"/>
      <c r="O5116" s="64"/>
      <c r="R5116" s="40"/>
      <c r="S5116" s="40"/>
      <c r="T5116" s="40"/>
      <c r="U5116" s="40"/>
      <c r="V5116" s="40"/>
      <c r="W5116" s="40"/>
    </row>
    <row r="5117">
      <c r="F5117" s="30"/>
      <c r="G5117" s="30"/>
      <c r="H5117" s="30"/>
      <c r="I5117" s="30"/>
      <c r="J5117" s="30"/>
      <c r="K5117" s="30"/>
      <c r="L5117" s="30"/>
      <c r="M5117" s="32"/>
      <c r="N5117" s="33"/>
      <c r="O5117" s="33"/>
      <c r="R5117" s="40"/>
      <c r="S5117" s="40"/>
      <c r="T5117" s="40"/>
      <c r="U5117" s="40"/>
      <c r="V5117" s="40"/>
      <c r="W5117" s="40"/>
    </row>
    <row r="5118">
      <c r="F5118" s="30"/>
      <c r="G5118" s="30"/>
      <c r="H5118" s="30"/>
      <c r="I5118" s="30"/>
      <c r="J5118" s="30"/>
      <c r="K5118" s="30"/>
      <c r="L5118" s="30"/>
      <c r="M5118" s="32"/>
      <c r="N5118" s="33"/>
      <c r="O5118" s="33"/>
      <c r="R5118" s="40"/>
      <c r="S5118" s="40"/>
      <c r="T5118" s="40"/>
      <c r="U5118" s="40"/>
      <c r="V5118" s="40"/>
      <c r="W5118" s="40"/>
    </row>
    <row r="5119">
      <c r="F5119" s="30"/>
      <c r="G5119" s="30"/>
      <c r="H5119" s="30"/>
      <c r="I5119" s="30"/>
      <c r="J5119" s="30"/>
      <c r="K5119" s="30"/>
      <c r="L5119" s="30"/>
      <c r="M5119" s="32"/>
      <c r="N5119" s="33"/>
      <c r="O5119" s="33"/>
      <c r="R5119" s="40"/>
      <c r="S5119" s="40"/>
      <c r="T5119" s="40"/>
      <c r="U5119" s="40"/>
      <c r="V5119" s="40"/>
      <c r="W5119" s="40"/>
    </row>
    <row r="5120">
      <c r="F5120" s="30"/>
      <c r="G5120" s="30"/>
      <c r="H5120" s="30"/>
      <c r="I5120" s="30"/>
      <c r="J5120" s="30"/>
      <c r="K5120" s="30"/>
      <c r="L5120" s="30"/>
      <c r="M5120" s="32"/>
      <c r="N5120" s="33"/>
      <c r="O5120" s="58"/>
      <c r="R5120" s="40"/>
      <c r="S5120" s="40"/>
      <c r="T5120" s="40"/>
      <c r="U5120" s="40"/>
      <c r="V5120" s="40"/>
      <c r="W5120" s="40"/>
    </row>
    <row r="5121">
      <c r="F5121" s="30"/>
      <c r="G5121" s="30"/>
      <c r="H5121" s="30"/>
      <c r="I5121" s="30"/>
      <c r="J5121" s="30"/>
      <c r="K5121" s="30"/>
      <c r="L5121" s="30"/>
      <c r="M5121" s="32"/>
      <c r="N5121" s="33"/>
      <c r="O5121" s="33"/>
      <c r="R5121" s="40"/>
      <c r="S5121" s="40"/>
      <c r="T5121" s="40"/>
      <c r="U5121" s="40"/>
      <c r="V5121" s="40"/>
      <c r="W5121" s="40"/>
    </row>
    <row r="5122">
      <c r="F5122" s="30"/>
      <c r="G5122" s="30"/>
      <c r="H5122" s="30"/>
      <c r="I5122" s="30"/>
      <c r="J5122" s="30"/>
      <c r="K5122" s="30"/>
      <c r="L5122" s="30"/>
      <c r="M5122" s="32"/>
      <c r="N5122" s="33"/>
      <c r="O5122" s="33"/>
      <c r="R5122" s="40"/>
      <c r="S5122" s="40"/>
      <c r="T5122" s="40"/>
      <c r="U5122" s="40"/>
      <c r="V5122" s="40"/>
      <c r="W5122" s="40"/>
    </row>
    <row r="5123">
      <c r="F5123" s="30"/>
      <c r="G5123" s="30"/>
      <c r="H5123" s="30"/>
      <c r="I5123" s="30"/>
      <c r="J5123" s="30"/>
      <c r="K5123" s="30"/>
      <c r="L5123" s="30"/>
      <c r="M5123" s="32"/>
      <c r="N5123" s="33"/>
      <c r="O5123" s="58"/>
      <c r="R5123" s="40"/>
      <c r="S5123" s="40"/>
      <c r="T5123" s="40"/>
      <c r="U5123" s="40"/>
      <c r="V5123" s="40"/>
      <c r="W5123" s="40"/>
    </row>
    <row r="5124">
      <c r="F5124" s="30"/>
      <c r="G5124" s="30"/>
      <c r="H5124" s="30"/>
      <c r="I5124" s="30"/>
      <c r="J5124" s="30"/>
      <c r="K5124" s="30"/>
      <c r="L5124" s="30"/>
      <c r="M5124" s="32"/>
      <c r="N5124" s="33"/>
      <c r="O5124" s="33"/>
      <c r="R5124" s="40"/>
      <c r="S5124" s="40"/>
      <c r="T5124" s="40"/>
      <c r="U5124" s="40"/>
      <c r="V5124" s="40"/>
      <c r="W5124" s="40"/>
    </row>
    <row r="5125">
      <c r="F5125" s="30"/>
      <c r="G5125" s="30"/>
      <c r="H5125" s="30"/>
      <c r="I5125" s="30"/>
      <c r="J5125" s="30"/>
      <c r="K5125" s="30"/>
      <c r="L5125" s="30"/>
      <c r="M5125" s="32"/>
      <c r="N5125" s="33"/>
      <c r="O5125" s="58"/>
      <c r="R5125" s="40"/>
      <c r="S5125" s="40"/>
      <c r="T5125" s="40"/>
      <c r="U5125" s="40"/>
      <c r="V5125" s="40"/>
      <c r="W5125" s="40"/>
    </row>
    <row r="5126">
      <c r="F5126" s="30"/>
      <c r="G5126" s="30"/>
      <c r="H5126" s="30"/>
      <c r="I5126" s="30"/>
      <c r="J5126" s="30"/>
      <c r="K5126" s="30"/>
      <c r="L5126" s="30"/>
      <c r="M5126" s="32"/>
      <c r="N5126" s="33"/>
      <c r="O5126" s="58"/>
      <c r="R5126" s="40"/>
      <c r="S5126" s="40"/>
      <c r="T5126" s="40"/>
      <c r="U5126" s="40"/>
      <c r="V5126" s="40"/>
      <c r="W5126" s="40"/>
    </row>
    <row r="5127">
      <c r="F5127" s="30"/>
      <c r="G5127" s="30"/>
      <c r="H5127" s="30"/>
      <c r="I5127" s="30"/>
      <c r="J5127" s="30"/>
      <c r="K5127" s="30"/>
      <c r="L5127" s="30"/>
      <c r="M5127" s="32"/>
      <c r="N5127" s="33"/>
      <c r="O5127" s="33"/>
      <c r="R5127" s="40"/>
      <c r="S5127" s="40"/>
      <c r="T5127" s="40"/>
      <c r="U5127" s="40"/>
      <c r="V5127" s="40"/>
      <c r="W5127" s="40"/>
    </row>
    <row r="5128">
      <c r="F5128" s="30"/>
      <c r="G5128" s="30"/>
      <c r="H5128" s="30"/>
      <c r="I5128" s="30"/>
      <c r="J5128" s="30"/>
      <c r="K5128" s="30"/>
      <c r="L5128" s="30"/>
      <c r="M5128" s="32"/>
      <c r="N5128" s="33"/>
      <c r="O5128" s="64"/>
      <c r="R5128" s="40"/>
      <c r="S5128" s="40"/>
      <c r="T5128" s="40"/>
      <c r="U5128" s="40"/>
      <c r="V5128" s="40"/>
      <c r="W5128" s="40"/>
    </row>
    <row r="5129">
      <c r="F5129" s="30"/>
      <c r="G5129" s="30"/>
      <c r="H5129" s="30"/>
      <c r="I5129" s="30"/>
      <c r="J5129" s="30"/>
      <c r="K5129" s="30"/>
      <c r="L5129" s="30"/>
      <c r="M5129" s="32"/>
      <c r="N5129" s="33"/>
      <c r="O5129" s="33"/>
      <c r="R5129" s="40"/>
      <c r="S5129" s="40"/>
      <c r="T5129" s="40"/>
      <c r="U5129" s="40"/>
      <c r="V5129" s="40"/>
      <c r="W5129" s="40"/>
    </row>
    <row r="5130">
      <c r="F5130" s="30"/>
      <c r="G5130" s="30"/>
      <c r="H5130" s="30"/>
      <c r="I5130" s="30"/>
      <c r="J5130" s="30"/>
      <c r="K5130" s="30"/>
      <c r="L5130" s="30"/>
      <c r="M5130" s="32"/>
      <c r="N5130" s="33"/>
      <c r="O5130" s="33"/>
      <c r="R5130" s="40"/>
      <c r="S5130" s="40"/>
      <c r="T5130" s="40"/>
      <c r="U5130" s="40"/>
      <c r="V5130" s="40"/>
      <c r="W5130" s="40"/>
    </row>
    <row r="5131">
      <c r="F5131" s="30"/>
      <c r="G5131" s="30"/>
      <c r="H5131" s="30"/>
      <c r="I5131" s="30"/>
      <c r="J5131" s="30"/>
      <c r="K5131" s="30"/>
      <c r="L5131" s="30"/>
      <c r="M5131" s="32"/>
      <c r="N5131" s="33"/>
      <c r="O5131" s="58"/>
      <c r="R5131" s="40"/>
      <c r="S5131" s="40"/>
      <c r="T5131" s="40"/>
      <c r="U5131" s="40"/>
      <c r="V5131" s="40"/>
      <c r="W5131" s="40"/>
    </row>
    <row r="5132">
      <c r="F5132" s="30"/>
      <c r="G5132" s="30"/>
      <c r="H5132" s="30"/>
      <c r="I5132" s="30"/>
      <c r="J5132" s="30"/>
      <c r="K5132" s="30"/>
      <c r="L5132" s="30"/>
      <c r="M5132" s="32"/>
      <c r="N5132" s="33"/>
      <c r="O5132" s="33"/>
      <c r="R5132" s="40"/>
      <c r="S5132" s="40"/>
      <c r="T5132" s="40"/>
      <c r="U5132" s="40"/>
      <c r="V5132" s="40"/>
      <c r="W5132" s="40"/>
    </row>
    <row r="5133">
      <c r="F5133" s="30"/>
      <c r="G5133" s="30"/>
      <c r="H5133" s="30"/>
      <c r="I5133" s="30"/>
      <c r="J5133" s="30"/>
      <c r="K5133" s="30"/>
      <c r="L5133" s="30"/>
      <c r="M5133" s="32"/>
      <c r="N5133" s="33"/>
      <c r="O5133" s="58"/>
      <c r="R5133" s="40"/>
      <c r="S5133" s="40"/>
      <c r="T5133" s="40"/>
      <c r="U5133" s="40"/>
      <c r="V5133" s="40"/>
      <c r="W5133" s="40"/>
    </row>
    <row r="5134">
      <c r="F5134" s="30"/>
      <c r="G5134" s="30"/>
      <c r="H5134" s="30"/>
      <c r="I5134" s="30"/>
      <c r="J5134" s="30"/>
      <c r="K5134" s="30"/>
      <c r="L5134" s="30"/>
      <c r="M5134" s="32"/>
      <c r="N5134" s="33"/>
      <c r="O5134" s="33"/>
      <c r="R5134" s="40"/>
      <c r="S5134" s="40"/>
      <c r="T5134" s="40"/>
      <c r="U5134" s="40"/>
      <c r="V5134" s="40"/>
      <c r="W5134" s="40"/>
    </row>
    <row r="5135">
      <c r="F5135" s="30"/>
      <c r="G5135" s="30"/>
      <c r="H5135" s="30"/>
      <c r="I5135" s="30"/>
      <c r="J5135" s="30"/>
      <c r="K5135" s="30"/>
      <c r="L5135" s="30"/>
      <c r="M5135" s="32"/>
      <c r="N5135" s="33"/>
      <c r="O5135" s="33"/>
      <c r="R5135" s="40"/>
      <c r="S5135" s="40"/>
      <c r="T5135" s="40"/>
      <c r="U5135" s="40"/>
      <c r="V5135" s="40"/>
      <c r="W5135" s="40"/>
    </row>
    <row r="5136">
      <c r="F5136" s="30"/>
      <c r="G5136" s="30"/>
      <c r="H5136" s="30"/>
      <c r="I5136" s="30"/>
      <c r="J5136" s="30"/>
      <c r="K5136" s="30"/>
      <c r="L5136" s="30"/>
      <c r="M5136" s="32"/>
      <c r="N5136" s="33"/>
      <c r="O5136" s="33"/>
      <c r="R5136" s="40"/>
      <c r="S5136" s="40"/>
      <c r="T5136" s="40"/>
      <c r="U5136" s="40"/>
      <c r="V5136" s="40"/>
      <c r="W5136" s="40"/>
    </row>
    <row r="5137">
      <c r="F5137" s="30"/>
      <c r="G5137" s="30"/>
      <c r="H5137" s="30"/>
      <c r="I5137" s="30"/>
      <c r="J5137" s="30"/>
      <c r="K5137" s="30"/>
      <c r="L5137" s="30"/>
      <c r="M5137" s="32"/>
      <c r="N5137" s="33"/>
      <c r="O5137" s="33"/>
      <c r="R5137" s="40"/>
      <c r="S5137" s="40"/>
      <c r="T5137" s="40"/>
      <c r="U5137" s="40"/>
      <c r="V5137" s="40"/>
      <c r="W5137" s="40"/>
    </row>
    <row r="5138">
      <c r="F5138" s="30"/>
      <c r="G5138" s="30"/>
      <c r="H5138" s="30"/>
      <c r="I5138" s="30"/>
      <c r="J5138" s="30"/>
      <c r="K5138" s="30"/>
      <c r="L5138" s="30"/>
      <c r="M5138" s="32"/>
      <c r="N5138" s="33"/>
      <c r="O5138" s="33"/>
      <c r="R5138" s="40"/>
      <c r="S5138" s="40"/>
      <c r="T5138" s="40"/>
      <c r="U5138" s="40"/>
      <c r="V5138" s="40"/>
      <c r="W5138" s="40"/>
    </row>
    <row r="5139">
      <c r="F5139" s="30"/>
      <c r="G5139" s="30"/>
      <c r="H5139" s="30"/>
      <c r="I5139" s="30"/>
      <c r="J5139" s="30"/>
      <c r="K5139" s="30"/>
      <c r="L5139" s="30"/>
      <c r="M5139" s="32"/>
      <c r="N5139" s="33"/>
      <c r="O5139" s="58"/>
      <c r="R5139" s="40"/>
      <c r="S5139" s="40"/>
      <c r="T5139" s="40"/>
      <c r="U5139" s="40"/>
      <c r="V5139" s="40"/>
      <c r="W5139" s="40"/>
    </row>
    <row r="5140">
      <c r="F5140" s="30"/>
      <c r="G5140" s="30"/>
      <c r="H5140" s="30"/>
      <c r="I5140" s="30"/>
      <c r="J5140" s="30"/>
      <c r="K5140" s="30"/>
      <c r="L5140" s="30"/>
      <c r="M5140" s="32"/>
      <c r="N5140" s="33"/>
      <c r="O5140" s="33"/>
      <c r="R5140" s="40"/>
      <c r="S5140" s="40"/>
      <c r="T5140" s="40"/>
      <c r="U5140" s="40"/>
      <c r="V5140" s="40"/>
      <c r="W5140" s="40"/>
    </row>
    <row r="5141">
      <c r="F5141" s="30"/>
      <c r="G5141" s="30"/>
      <c r="H5141" s="30"/>
      <c r="I5141" s="30"/>
      <c r="J5141" s="30"/>
      <c r="K5141" s="30"/>
      <c r="L5141" s="30"/>
      <c r="M5141" s="32"/>
      <c r="N5141" s="33"/>
      <c r="O5141" s="33"/>
      <c r="R5141" s="40"/>
      <c r="S5141" s="40"/>
      <c r="T5141" s="40"/>
      <c r="U5141" s="40"/>
      <c r="V5141" s="40"/>
      <c r="W5141" s="40"/>
    </row>
    <row r="5142">
      <c r="F5142" s="30"/>
      <c r="G5142" s="30"/>
      <c r="H5142" s="30"/>
      <c r="I5142" s="30"/>
      <c r="J5142" s="30"/>
      <c r="K5142" s="30"/>
      <c r="L5142" s="30"/>
      <c r="M5142" s="32"/>
      <c r="N5142" s="33"/>
      <c r="O5142" s="33"/>
      <c r="R5142" s="40"/>
      <c r="S5142" s="40"/>
      <c r="T5142" s="40"/>
      <c r="U5142" s="40"/>
      <c r="V5142" s="40"/>
      <c r="W5142" s="40"/>
    </row>
    <row r="5143">
      <c r="F5143" s="30"/>
      <c r="G5143" s="30"/>
      <c r="H5143" s="30"/>
      <c r="I5143" s="30"/>
      <c r="J5143" s="30"/>
      <c r="K5143" s="30"/>
      <c r="L5143" s="30"/>
      <c r="M5143" s="32"/>
      <c r="N5143" s="33"/>
      <c r="O5143" s="33"/>
      <c r="R5143" s="40"/>
      <c r="S5143" s="40"/>
      <c r="T5143" s="40"/>
      <c r="U5143" s="40"/>
      <c r="V5143" s="40"/>
      <c r="W5143" s="40"/>
    </row>
    <row r="5144">
      <c r="F5144" s="30"/>
      <c r="G5144" s="30"/>
      <c r="H5144" s="30"/>
      <c r="I5144" s="30"/>
      <c r="J5144" s="30"/>
      <c r="K5144" s="30"/>
      <c r="L5144" s="30"/>
      <c r="M5144" s="32"/>
      <c r="N5144" s="33"/>
      <c r="O5144" s="33"/>
      <c r="R5144" s="40"/>
      <c r="S5144" s="40"/>
      <c r="T5144" s="40"/>
      <c r="U5144" s="40"/>
      <c r="V5144" s="40"/>
      <c r="W5144" s="40"/>
    </row>
    <row r="5145">
      <c r="F5145" s="30"/>
      <c r="G5145" s="30"/>
      <c r="H5145" s="30"/>
      <c r="I5145" s="30"/>
      <c r="J5145" s="30"/>
      <c r="K5145" s="30"/>
      <c r="L5145" s="30"/>
      <c r="M5145" s="32"/>
      <c r="N5145" s="33"/>
      <c r="O5145" s="33"/>
      <c r="R5145" s="40"/>
      <c r="S5145" s="40"/>
      <c r="T5145" s="40"/>
      <c r="U5145" s="40"/>
      <c r="V5145" s="40"/>
      <c r="W5145" s="40"/>
    </row>
    <row r="5146">
      <c r="F5146" s="30"/>
      <c r="G5146" s="30"/>
      <c r="H5146" s="30"/>
      <c r="I5146" s="30"/>
      <c r="J5146" s="30"/>
      <c r="K5146" s="30"/>
      <c r="L5146" s="30"/>
      <c r="M5146" s="32"/>
      <c r="N5146" s="33"/>
      <c r="O5146" s="33"/>
      <c r="R5146" s="40"/>
      <c r="S5146" s="40"/>
      <c r="T5146" s="40"/>
      <c r="U5146" s="40"/>
      <c r="V5146" s="40"/>
      <c r="W5146" s="40"/>
    </row>
    <row r="5147">
      <c r="F5147" s="30"/>
      <c r="G5147" s="30"/>
      <c r="H5147" s="30"/>
      <c r="I5147" s="30"/>
      <c r="J5147" s="30"/>
      <c r="K5147" s="30"/>
      <c r="L5147" s="30"/>
      <c r="M5147" s="32"/>
      <c r="N5147" s="33"/>
      <c r="O5147" s="33"/>
      <c r="R5147" s="40"/>
      <c r="S5147" s="40"/>
      <c r="T5147" s="40"/>
      <c r="U5147" s="40"/>
      <c r="V5147" s="40"/>
      <c r="W5147" s="40"/>
    </row>
    <row r="5148">
      <c r="F5148" s="30"/>
      <c r="G5148" s="30"/>
      <c r="H5148" s="30"/>
      <c r="I5148" s="30"/>
      <c r="J5148" s="30"/>
      <c r="K5148" s="30"/>
      <c r="L5148" s="30"/>
      <c r="M5148" s="32"/>
      <c r="N5148" s="33"/>
      <c r="O5148" s="33"/>
      <c r="R5148" s="40"/>
      <c r="S5148" s="40"/>
      <c r="T5148" s="40"/>
      <c r="U5148" s="40"/>
      <c r="V5148" s="40"/>
      <c r="W5148" s="40"/>
    </row>
    <row r="5149">
      <c r="F5149" s="30"/>
      <c r="G5149" s="30"/>
      <c r="H5149" s="30"/>
      <c r="I5149" s="30"/>
      <c r="J5149" s="30"/>
      <c r="K5149" s="30"/>
      <c r="L5149" s="30"/>
      <c r="M5149" s="32"/>
      <c r="N5149" s="33"/>
      <c r="O5149" s="33"/>
      <c r="R5149" s="40"/>
      <c r="S5149" s="40"/>
      <c r="T5149" s="40"/>
      <c r="U5149" s="40"/>
      <c r="V5149" s="40"/>
      <c r="W5149" s="40"/>
    </row>
    <row r="5150">
      <c r="F5150" s="30"/>
      <c r="G5150" s="30"/>
      <c r="H5150" s="30"/>
      <c r="I5150" s="30"/>
      <c r="J5150" s="30"/>
      <c r="K5150" s="30"/>
      <c r="L5150" s="30"/>
      <c r="M5150" s="32"/>
      <c r="N5150" s="33"/>
      <c r="O5150" s="64"/>
      <c r="R5150" s="40"/>
      <c r="S5150" s="40"/>
      <c r="T5150" s="40"/>
      <c r="U5150" s="40"/>
      <c r="V5150" s="40"/>
      <c r="W5150" s="40"/>
    </row>
    <row r="5151">
      <c r="F5151" s="30"/>
      <c r="G5151" s="30"/>
      <c r="H5151" s="30"/>
      <c r="I5151" s="30"/>
      <c r="J5151" s="30"/>
      <c r="K5151" s="30"/>
      <c r="L5151" s="30"/>
      <c r="M5151" s="32"/>
      <c r="N5151" s="33"/>
      <c r="O5151" s="33"/>
      <c r="R5151" s="40"/>
      <c r="S5151" s="40"/>
      <c r="T5151" s="40"/>
      <c r="U5151" s="40"/>
      <c r="V5151" s="40"/>
      <c r="W5151" s="40"/>
    </row>
    <row r="5152">
      <c r="F5152" s="30"/>
      <c r="G5152" s="30"/>
      <c r="H5152" s="30"/>
      <c r="I5152" s="30"/>
      <c r="J5152" s="30"/>
      <c r="K5152" s="30"/>
      <c r="L5152" s="30"/>
      <c r="M5152" s="32"/>
      <c r="N5152" s="33"/>
      <c r="O5152" s="64"/>
      <c r="R5152" s="40"/>
      <c r="S5152" s="40"/>
      <c r="T5152" s="40"/>
      <c r="U5152" s="40"/>
      <c r="V5152" s="40"/>
      <c r="W5152" s="40"/>
    </row>
    <row r="5153">
      <c r="F5153" s="30"/>
      <c r="G5153" s="30"/>
      <c r="H5153" s="30"/>
      <c r="I5153" s="30"/>
      <c r="J5153" s="30"/>
      <c r="K5153" s="30"/>
      <c r="L5153" s="30"/>
      <c r="M5153" s="32"/>
      <c r="N5153" s="33"/>
      <c r="O5153" s="64"/>
      <c r="R5153" s="40"/>
      <c r="S5153" s="40"/>
      <c r="T5153" s="40"/>
      <c r="U5153" s="40"/>
      <c r="V5153" s="40"/>
      <c r="W5153" s="40"/>
    </row>
    <row r="5154">
      <c r="F5154" s="30"/>
      <c r="G5154" s="30"/>
      <c r="H5154" s="30"/>
      <c r="I5154" s="30"/>
      <c r="J5154" s="30"/>
      <c r="K5154" s="30"/>
      <c r="L5154" s="30"/>
      <c r="M5154" s="32"/>
      <c r="N5154" s="33"/>
      <c r="O5154" s="33"/>
      <c r="R5154" s="40"/>
      <c r="S5154" s="40"/>
      <c r="T5154" s="40"/>
      <c r="U5154" s="40"/>
      <c r="V5154" s="40"/>
      <c r="W5154" s="40"/>
    </row>
    <row r="5155">
      <c r="F5155" s="30"/>
      <c r="G5155" s="30"/>
      <c r="H5155" s="30"/>
      <c r="I5155" s="30"/>
      <c r="J5155" s="30"/>
      <c r="K5155" s="30"/>
      <c r="L5155" s="30"/>
      <c r="M5155" s="32"/>
      <c r="N5155" s="33"/>
      <c r="O5155" s="33"/>
      <c r="R5155" s="40"/>
      <c r="S5155" s="40"/>
      <c r="T5155" s="40"/>
      <c r="U5155" s="40"/>
      <c r="V5155" s="40"/>
      <c r="W5155" s="40"/>
    </row>
    <row r="5156">
      <c r="F5156" s="30"/>
      <c r="G5156" s="30"/>
      <c r="H5156" s="30"/>
      <c r="I5156" s="30"/>
      <c r="J5156" s="30"/>
      <c r="K5156" s="30"/>
      <c r="L5156" s="30"/>
      <c r="M5156" s="32"/>
      <c r="N5156" s="33"/>
      <c r="O5156" s="58"/>
      <c r="R5156" s="40"/>
      <c r="S5156" s="40"/>
      <c r="T5156" s="40"/>
      <c r="U5156" s="40"/>
      <c r="V5156" s="40"/>
      <c r="W5156" s="40"/>
    </row>
    <row r="5157">
      <c r="F5157" s="30"/>
      <c r="G5157" s="30"/>
      <c r="H5157" s="30"/>
      <c r="I5157" s="30"/>
      <c r="J5157" s="30"/>
      <c r="K5157" s="30"/>
      <c r="L5157" s="30"/>
      <c r="M5157" s="32"/>
      <c r="N5157" s="33"/>
      <c r="O5157" s="33"/>
      <c r="R5157" s="40"/>
      <c r="S5157" s="40"/>
      <c r="T5157" s="40"/>
      <c r="U5157" s="40"/>
      <c r="V5157" s="40"/>
      <c r="W5157" s="40"/>
    </row>
    <row r="5158">
      <c r="F5158" s="30"/>
      <c r="G5158" s="30"/>
      <c r="H5158" s="30"/>
      <c r="I5158" s="30"/>
      <c r="J5158" s="30"/>
      <c r="K5158" s="30"/>
      <c r="L5158" s="30"/>
      <c r="M5158" s="32"/>
      <c r="N5158" s="33"/>
      <c r="O5158" s="33"/>
      <c r="R5158" s="40"/>
      <c r="S5158" s="40"/>
      <c r="T5158" s="40"/>
      <c r="U5158" s="40"/>
      <c r="V5158" s="40"/>
      <c r="W5158" s="40"/>
    </row>
    <row r="5159">
      <c r="F5159" s="30"/>
      <c r="G5159" s="30"/>
      <c r="H5159" s="30"/>
      <c r="I5159" s="30"/>
      <c r="J5159" s="30"/>
      <c r="K5159" s="30"/>
      <c r="L5159" s="30"/>
      <c r="M5159" s="32"/>
      <c r="N5159" s="33"/>
      <c r="O5159" s="33"/>
      <c r="R5159" s="40"/>
      <c r="S5159" s="40"/>
      <c r="T5159" s="40"/>
      <c r="U5159" s="40"/>
      <c r="V5159" s="40"/>
      <c r="W5159" s="40"/>
    </row>
    <row r="5160">
      <c r="F5160" s="30"/>
      <c r="G5160" s="30"/>
      <c r="H5160" s="30"/>
      <c r="I5160" s="30"/>
      <c r="J5160" s="30"/>
      <c r="K5160" s="30"/>
      <c r="L5160" s="30"/>
      <c r="M5160" s="32"/>
      <c r="N5160" s="33"/>
      <c r="O5160" s="33"/>
      <c r="R5160" s="40"/>
      <c r="S5160" s="40"/>
      <c r="T5160" s="40"/>
      <c r="U5160" s="40"/>
      <c r="V5160" s="40"/>
      <c r="W5160" s="40"/>
    </row>
    <row r="5161">
      <c r="F5161" s="30"/>
      <c r="G5161" s="30"/>
      <c r="H5161" s="30"/>
      <c r="I5161" s="30"/>
      <c r="J5161" s="30"/>
      <c r="K5161" s="30"/>
      <c r="L5161" s="30"/>
      <c r="M5161" s="32"/>
      <c r="N5161" s="33"/>
      <c r="O5161" s="33"/>
      <c r="R5161" s="40"/>
      <c r="S5161" s="40"/>
      <c r="T5161" s="40"/>
      <c r="U5161" s="40"/>
      <c r="V5161" s="40"/>
      <c r="W5161" s="40"/>
    </row>
    <row r="5162">
      <c r="F5162" s="30"/>
      <c r="G5162" s="30"/>
      <c r="H5162" s="30"/>
      <c r="I5162" s="30"/>
      <c r="J5162" s="30"/>
      <c r="K5162" s="30"/>
      <c r="L5162" s="30"/>
      <c r="M5162" s="32"/>
      <c r="N5162" s="33"/>
      <c r="O5162" s="33"/>
      <c r="R5162" s="40"/>
      <c r="S5162" s="40"/>
      <c r="T5162" s="40"/>
      <c r="U5162" s="40"/>
      <c r="V5162" s="40"/>
      <c r="W5162" s="40"/>
    </row>
    <row r="5163">
      <c r="F5163" s="30"/>
      <c r="G5163" s="30"/>
      <c r="H5163" s="30"/>
      <c r="I5163" s="30"/>
      <c r="J5163" s="30"/>
      <c r="K5163" s="30"/>
      <c r="L5163" s="30"/>
      <c r="M5163" s="32"/>
      <c r="N5163" s="33"/>
      <c r="O5163" s="33"/>
      <c r="R5163" s="40"/>
      <c r="S5163" s="40"/>
      <c r="T5163" s="40"/>
      <c r="U5163" s="40"/>
      <c r="V5163" s="40"/>
      <c r="W5163" s="40"/>
    </row>
    <row r="5164">
      <c r="F5164" s="30"/>
      <c r="G5164" s="30"/>
      <c r="H5164" s="30"/>
      <c r="I5164" s="30"/>
      <c r="J5164" s="30"/>
      <c r="K5164" s="30"/>
      <c r="L5164" s="30"/>
      <c r="M5164" s="32"/>
      <c r="N5164" s="33"/>
      <c r="O5164" s="33"/>
      <c r="R5164" s="40"/>
      <c r="S5164" s="40"/>
      <c r="T5164" s="40"/>
      <c r="U5164" s="40"/>
      <c r="V5164" s="40"/>
      <c r="W5164" s="40"/>
    </row>
    <row r="5165">
      <c r="F5165" s="30"/>
      <c r="G5165" s="30"/>
      <c r="H5165" s="30"/>
      <c r="I5165" s="30"/>
      <c r="J5165" s="30"/>
      <c r="K5165" s="30"/>
      <c r="L5165" s="30"/>
      <c r="M5165" s="32"/>
      <c r="N5165" s="33"/>
      <c r="O5165" s="33"/>
      <c r="R5165" s="40"/>
      <c r="S5165" s="40"/>
      <c r="T5165" s="40"/>
      <c r="U5165" s="40"/>
      <c r="V5165" s="40"/>
      <c r="W5165" s="40"/>
    </row>
    <row r="5166">
      <c r="F5166" s="30"/>
      <c r="G5166" s="30"/>
      <c r="H5166" s="30"/>
      <c r="I5166" s="30"/>
      <c r="J5166" s="30"/>
      <c r="K5166" s="30"/>
      <c r="L5166" s="30"/>
      <c r="M5166" s="32"/>
      <c r="N5166" s="33"/>
      <c r="O5166" s="33"/>
      <c r="R5166" s="40"/>
      <c r="S5166" s="40"/>
      <c r="T5166" s="40"/>
      <c r="U5166" s="40"/>
      <c r="V5166" s="40"/>
      <c r="W5166" s="40"/>
    </row>
    <row r="5167">
      <c r="F5167" s="30"/>
      <c r="G5167" s="30"/>
      <c r="H5167" s="30"/>
      <c r="I5167" s="30"/>
      <c r="J5167" s="30"/>
      <c r="K5167" s="30"/>
      <c r="L5167" s="30"/>
      <c r="M5167" s="32"/>
      <c r="N5167" s="33"/>
      <c r="O5167" s="33"/>
      <c r="R5167" s="40"/>
      <c r="S5167" s="40"/>
      <c r="T5167" s="40"/>
      <c r="U5167" s="40"/>
      <c r="V5167" s="40"/>
      <c r="W5167" s="40"/>
    </row>
    <row r="5168">
      <c r="F5168" s="30"/>
      <c r="G5168" s="30"/>
      <c r="H5168" s="30"/>
      <c r="I5168" s="30"/>
      <c r="J5168" s="30"/>
      <c r="K5168" s="30"/>
      <c r="L5168" s="30"/>
      <c r="M5168" s="32"/>
      <c r="N5168" s="33"/>
      <c r="O5168" s="64"/>
      <c r="R5168" s="40"/>
      <c r="S5168" s="40"/>
      <c r="T5168" s="40"/>
      <c r="U5168" s="40"/>
      <c r="V5168" s="40"/>
      <c r="W5168" s="40"/>
    </row>
    <row r="5169">
      <c r="F5169" s="30"/>
      <c r="G5169" s="30"/>
      <c r="H5169" s="30"/>
      <c r="I5169" s="30"/>
      <c r="J5169" s="30"/>
      <c r="K5169" s="30"/>
      <c r="L5169" s="30"/>
      <c r="M5169" s="32"/>
      <c r="N5169" s="33"/>
      <c r="O5169" s="58"/>
      <c r="R5169" s="40"/>
      <c r="S5169" s="40"/>
      <c r="T5169" s="40"/>
      <c r="U5169" s="40"/>
      <c r="V5169" s="40"/>
      <c r="W5169" s="40"/>
    </row>
    <row r="5170">
      <c r="F5170" s="30"/>
      <c r="G5170" s="30"/>
      <c r="H5170" s="30"/>
      <c r="I5170" s="30"/>
      <c r="J5170" s="30"/>
      <c r="K5170" s="30"/>
      <c r="L5170" s="30"/>
      <c r="M5170" s="32"/>
      <c r="N5170" s="33"/>
      <c r="O5170" s="33"/>
      <c r="R5170" s="40"/>
      <c r="S5170" s="40"/>
      <c r="T5170" s="40"/>
      <c r="U5170" s="40"/>
      <c r="V5170" s="40"/>
      <c r="W5170" s="40"/>
    </row>
    <row r="5171">
      <c r="F5171" s="30"/>
      <c r="G5171" s="30"/>
      <c r="H5171" s="30"/>
      <c r="I5171" s="30"/>
      <c r="J5171" s="30"/>
      <c r="K5171" s="30"/>
      <c r="L5171" s="30"/>
      <c r="M5171" s="32"/>
      <c r="N5171" s="33"/>
      <c r="O5171" s="33"/>
      <c r="R5171" s="40"/>
      <c r="S5171" s="40"/>
      <c r="T5171" s="40"/>
      <c r="U5171" s="40"/>
      <c r="V5171" s="40"/>
      <c r="W5171" s="40"/>
    </row>
    <row r="5172">
      <c r="F5172" s="30"/>
      <c r="G5172" s="30"/>
      <c r="H5172" s="30"/>
      <c r="I5172" s="30"/>
      <c r="J5172" s="30"/>
      <c r="K5172" s="30"/>
      <c r="L5172" s="30"/>
      <c r="M5172" s="32"/>
      <c r="N5172" s="33"/>
      <c r="O5172" s="33"/>
      <c r="R5172" s="40"/>
      <c r="S5172" s="40"/>
      <c r="T5172" s="40"/>
      <c r="U5172" s="40"/>
      <c r="V5172" s="40"/>
      <c r="W5172" s="40"/>
    </row>
    <row r="5173">
      <c r="F5173" s="30"/>
      <c r="G5173" s="30"/>
      <c r="H5173" s="30"/>
      <c r="I5173" s="30"/>
      <c r="J5173" s="30"/>
      <c r="K5173" s="30"/>
      <c r="L5173" s="30"/>
      <c r="M5173" s="32"/>
      <c r="N5173" s="33"/>
      <c r="O5173" s="33"/>
      <c r="R5173" s="40"/>
      <c r="S5173" s="40"/>
      <c r="T5173" s="40"/>
      <c r="U5173" s="40"/>
      <c r="V5173" s="40"/>
      <c r="W5173" s="40"/>
    </row>
    <row r="5174">
      <c r="F5174" s="30"/>
      <c r="G5174" s="30"/>
      <c r="H5174" s="30"/>
      <c r="I5174" s="30"/>
      <c r="J5174" s="30"/>
      <c r="K5174" s="30"/>
      <c r="L5174" s="30"/>
      <c r="M5174" s="32"/>
      <c r="N5174" s="33"/>
      <c r="O5174" s="64"/>
      <c r="R5174" s="40"/>
      <c r="S5174" s="40"/>
      <c r="T5174" s="40"/>
      <c r="U5174" s="40"/>
      <c r="V5174" s="40"/>
      <c r="W5174" s="40"/>
    </row>
    <row r="5175">
      <c r="F5175" s="30"/>
      <c r="G5175" s="30"/>
      <c r="H5175" s="30"/>
      <c r="I5175" s="30"/>
      <c r="J5175" s="30"/>
      <c r="K5175" s="30"/>
      <c r="L5175" s="30"/>
      <c r="M5175" s="32"/>
      <c r="N5175" s="33"/>
      <c r="O5175" s="33"/>
      <c r="R5175" s="40"/>
      <c r="S5175" s="40"/>
      <c r="T5175" s="40"/>
      <c r="U5175" s="40"/>
      <c r="V5175" s="40"/>
      <c r="W5175" s="40"/>
    </row>
    <row r="5176">
      <c r="F5176" s="30"/>
      <c r="G5176" s="30"/>
      <c r="H5176" s="30"/>
      <c r="I5176" s="30"/>
      <c r="J5176" s="30"/>
      <c r="K5176" s="30"/>
      <c r="L5176" s="30"/>
      <c r="M5176" s="32"/>
      <c r="N5176" s="33"/>
      <c r="O5176" s="58"/>
      <c r="R5176" s="40"/>
      <c r="S5176" s="40"/>
      <c r="T5176" s="40"/>
      <c r="U5176" s="40"/>
      <c r="V5176" s="40"/>
      <c r="W5176" s="40"/>
    </row>
    <row r="5177">
      <c r="F5177" s="30"/>
      <c r="G5177" s="30"/>
      <c r="H5177" s="30"/>
      <c r="I5177" s="30"/>
      <c r="J5177" s="30"/>
      <c r="K5177" s="30"/>
      <c r="L5177" s="30"/>
      <c r="M5177" s="32"/>
      <c r="N5177" s="33"/>
      <c r="O5177" s="33"/>
      <c r="R5177" s="40"/>
      <c r="S5177" s="40"/>
      <c r="T5177" s="40"/>
      <c r="U5177" s="40"/>
      <c r="V5177" s="40"/>
      <c r="W5177" s="40"/>
    </row>
    <row r="5178">
      <c r="F5178" s="30"/>
      <c r="G5178" s="30"/>
      <c r="H5178" s="30"/>
      <c r="I5178" s="30"/>
      <c r="J5178" s="30"/>
      <c r="K5178" s="30"/>
      <c r="L5178" s="30"/>
      <c r="M5178" s="32"/>
      <c r="N5178" s="33"/>
      <c r="O5178" s="58"/>
      <c r="R5178" s="40"/>
      <c r="S5178" s="40"/>
      <c r="T5178" s="40"/>
      <c r="U5178" s="40"/>
      <c r="V5178" s="40"/>
      <c r="W5178" s="40"/>
    </row>
    <row r="5179">
      <c r="F5179" s="30"/>
      <c r="G5179" s="30"/>
      <c r="H5179" s="30"/>
      <c r="I5179" s="30"/>
      <c r="J5179" s="30"/>
      <c r="K5179" s="30"/>
      <c r="L5179" s="30"/>
      <c r="M5179" s="32"/>
      <c r="N5179" s="33"/>
      <c r="O5179" s="33"/>
      <c r="R5179" s="40"/>
      <c r="S5179" s="40"/>
      <c r="T5179" s="40"/>
      <c r="U5179" s="40"/>
      <c r="V5179" s="40"/>
      <c r="W5179" s="40"/>
    </row>
    <row r="5180">
      <c r="F5180" s="30"/>
      <c r="G5180" s="30"/>
      <c r="H5180" s="30"/>
      <c r="I5180" s="30"/>
      <c r="J5180" s="30"/>
      <c r="K5180" s="30"/>
      <c r="L5180" s="30"/>
      <c r="M5180" s="32"/>
      <c r="N5180" s="33"/>
      <c r="O5180" s="64"/>
      <c r="R5180" s="40"/>
      <c r="S5180" s="40"/>
      <c r="T5180" s="40"/>
      <c r="U5180" s="40"/>
      <c r="V5180" s="40"/>
      <c r="W5180" s="40"/>
    </row>
    <row r="5181">
      <c r="F5181" s="30"/>
      <c r="G5181" s="30"/>
      <c r="H5181" s="30"/>
      <c r="I5181" s="30"/>
      <c r="J5181" s="30"/>
      <c r="K5181" s="30"/>
      <c r="L5181" s="30"/>
      <c r="M5181" s="32"/>
      <c r="N5181" s="33"/>
      <c r="O5181" s="33"/>
      <c r="R5181" s="40"/>
      <c r="S5181" s="40"/>
      <c r="T5181" s="40"/>
      <c r="U5181" s="40"/>
      <c r="V5181" s="40"/>
      <c r="W5181" s="40"/>
    </row>
    <row r="5182">
      <c r="F5182" s="30"/>
      <c r="G5182" s="30"/>
      <c r="H5182" s="30"/>
      <c r="I5182" s="30"/>
      <c r="J5182" s="30"/>
      <c r="K5182" s="30"/>
      <c r="L5182" s="30"/>
      <c r="M5182" s="32"/>
      <c r="N5182" s="33"/>
      <c r="O5182" s="33"/>
      <c r="R5182" s="40"/>
      <c r="S5182" s="40"/>
      <c r="T5182" s="40"/>
      <c r="U5182" s="40"/>
      <c r="V5182" s="40"/>
      <c r="W5182" s="40"/>
    </row>
    <row r="5183">
      <c r="F5183" s="30"/>
      <c r="G5183" s="30"/>
      <c r="H5183" s="30"/>
      <c r="I5183" s="30"/>
      <c r="J5183" s="30"/>
      <c r="K5183" s="30"/>
      <c r="L5183" s="30"/>
      <c r="M5183" s="32"/>
      <c r="N5183" s="33"/>
      <c r="O5183" s="33"/>
      <c r="R5183" s="40"/>
      <c r="S5183" s="40"/>
      <c r="T5183" s="40"/>
      <c r="U5183" s="40"/>
      <c r="V5183" s="40"/>
      <c r="W5183" s="40"/>
    </row>
    <row r="5184">
      <c r="F5184" s="30"/>
      <c r="G5184" s="30"/>
      <c r="H5184" s="30"/>
      <c r="I5184" s="30"/>
      <c r="J5184" s="30"/>
      <c r="K5184" s="30"/>
      <c r="L5184" s="30"/>
      <c r="M5184" s="32"/>
      <c r="N5184" s="33"/>
      <c r="O5184" s="33"/>
      <c r="R5184" s="40"/>
      <c r="S5184" s="40"/>
      <c r="T5184" s="40"/>
      <c r="U5184" s="40"/>
      <c r="V5184" s="40"/>
      <c r="W5184" s="40"/>
    </row>
    <row r="5185">
      <c r="F5185" s="30"/>
      <c r="G5185" s="30"/>
      <c r="H5185" s="30"/>
      <c r="I5185" s="30"/>
      <c r="J5185" s="30"/>
      <c r="K5185" s="30"/>
      <c r="L5185" s="30"/>
      <c r="M5185" s="32"/>
      <c r="N5185" s="33"/>
      <c r="O5185" s="33"/>
      <c r="R5185" s="40"/>
      <c r="S5185" s="40"/>
      <c r="T5185" s="40"/>
      <c r="U5185" s="40"/>
      <c r="V5185" s="40"/>
      <c r="W5185" s="40"/>
    </row>
    <row r="5186">
      <c r="F5186" s="30"/>
      <c r="G5186" s="30"/>
      <c r="H5186" s="30"/>
      <c r="I5186" s="30"/>
      <c r="J5186" s="30"/>
      <c r="K5186" s="30"/>
      <c r="L5186" s="30"/>
      <c r="M5186" s="32"/>
      <c r="N5186" s="33"/>
      <c r="O5186" s="33"/>
      <c r="R5186" s="40"/>
      <c r="S5186" s="40"/>
      <c r="T5186" s="40"/>
      <c r="U5186" s="40"/>
      <c r="V5186" s="40"/>
      <c r="W5186" s="40"/>
    </row>
    <row r="5187">
      <c r="F5187" s="30"/>
      <c r="G5187" s="30"/>
      <c r="H5187" s="30"/>
      <c r="I5187" s="30"/>
      <c r="J5187" s="30"/>
      <c r="K5187" s="30"/>
      <c r="L5187" s="30"/>
      <c r="M5187" s="32"/>
      <c r="N5187" s="33"/>
      <c r="O5187" s="33"/>
      <c r="R5187" s="40"/>
      <c r="S5187" s="40"/>
      <c r="T5187" s="40"/>
      <c r="U5187" s="40"/>
      <c r="V5187" s="40"/>
      <c r="W5187" s="40"/>
    </row>
    <row r="5188">
      <c r="F5188" s="30"/>
      <c r="G5188" s="30"/>
      <c r="H5188" s="30"/>
      <c r="I5188" s="30"/>
      <c r="J5188" s="30"/>
      <c r="K5188" s="30"/>
      <c r="L5188" s="30"/>
      <c r="M5188" s="32"/>
      <c r="N5188" s="33"/>
      <c r="O5188" s="33"/>
      <c r="R5188" s="40"/>
      <c r="S5188" s="40"/>
      <c r="T5188" s="40"/>
      <c r="U5188" s="40"/>
      <c r="V5188" s="40"/>
      <c r="W5188" s="40"/>
    </row>
    <row r="5189">
      <c r="F5189" s="30"/>
      <c r="G5189" s="30"/>
      <c r="H5189" s="30"/>
      <c r="I5189" s="30"/>
      <c r="J5189" s="30"/>
      <c r="K5189" s="30"/>
      <c r="L5189" s="30"/>
      <c r="M5189" s="32"/>
      <c r="N5189" s="33"/>
      <c r="O5189" s="33"/>
      <c r="R5189" s="40"/>
      <c r="S5189" s="40"/>
      <c r="T5189" s="40"/>
      <c r="U5189" s="40"/>
      <c r="V5189" s="40"/>
      <c r="W5189" s="40"/>
    </row>
    <row r="5190">
      <c r="F5190" s="30"/>
      <c r="G5190" s="30"/>
      <c r="H5190" s="30"/>
      <c r="I5190" s="30"/>
      <c r="J5190" s="30"/>
      <c r="K5190" s="30"/>
      <c r="L5190" s="30"/>
      <c r="M5190" s="32"/>
      <c r="N5190" s="33"/>
      <c r="O5190" s="64"/>
      <c r="R5190" s="40"/>
      <c r="S5190" s="40"/>
      <c r="T5190" s="40"/>
      <c r="U5190" s="40"/>
      <c r="V5190" s="40"/>
      <c r="W5190" s="40"/>
    </row>
    <row r="5191">
      <c r="F5191" s="30"/>
      <c r="G5191" s="30"/>
      <c r="H5191" s="30"/>
      <c r="I5191" s="30"/>
      <c r="J5191" s="30"/>
      <c r="K5191" s="30"/>
      <c r="L5191" s="30"/>
      <c r="M5191" s="32"/>
      <c r="N5191" s="33"/>
      <c r="O5191" s="33"/>
      <c r="R5191" s="40"/>
      <c r="S5191" s="40"/>
      <c r="T5191" s="40"/>
      <c r="U5191" s="40"/>
      <c r="V5191" s="40"/>
      <c r="W5191" s="40"/>
    </row>
    <row r="5192">
      <c r="F5192" s="30"/>
      <c r="G5192" s="30"/>
      <c r="H5192" s="30"/>
      <c r="I5192" s="30"/>
      <c r="J5192" s="30"/>
      <c r="K5192" s="30"/>
      <c r="L5192" s="30"/>
      <c r="M5192" s="32"/>
      <c r="N5192" s="33"/>
      <c r="O5192" s="33"/>
      <c r="R5192" s="40"/>
      <c r="S5192" s="40"/>
      <c r="T5192" s="40"/>
      <c r="U5192" s="40"/>
      <c r="V5192" s="40"/>
      <c r="W5192" s="40"/>
    </row>
    <row r="5193">
      <c r="F5193" s="30"/>
      <c r="G5193" s="30"/>
      <c r="H5193" s="30"/>
      <c r="I5193" s="30"/>
      <c r="J5193" s="30"/>
      <c r="K5193" s="30"/>
      <c r="L5193" s="30"/>
      <c r="M5193" s="32"/>
      <c r="N5193" s="33"/>
      <c r="O5193" s="64"/>
      <c r="R5193" s="40"/>
      <c r="S5193" s="40"/>
      <c r="T5193" s="40"/>
      <c r="U5193" s="40"/>
      <c r="V5193" s="40"/>
      <c r="W5193" s="40"/>
    </row>
    <row r="5194">
      <c r="F5194" s="30"/>
      <c r="G5194" s="30"/>
      <c r="H5194" s="30"/>
      <c r="I5194" s="30"/>
      <c r="J5194" s="30"/>
      <c r="K5194" s="30"/>
      <c r="L5194" s="30"/>
      <c r="M5194" s="32"/>
      <c r="N5194" s="33"/>
      <c r="O5194" s="33"/>
      <c r="R5194" s="40"/>
      <c r="S5194" s="40"/>
      <c r="T5194" s="40"/>
      <c r="U5194" s="40"/>
      <c r="V5194" s="40"/>
      <c r="W5194" s="40"/>
    </row>
    <row r="5195">
      <c r="F5195" s="30"/>
      <c r="G5195" s="30"/>
      <c r="H5195" s="30"/>
      <c r="I5195" s="30"/>
      <c r="J5195" s="30"/>
      <c r="K5195" s="30"/>
      <c r="L5195" s="30"/>
      <c r="M5195" s="32"/>
      <c r="N5195" s="33"/>
      <c r="O5195" s="58"/>
      <c r="R5195" s="40"/>
      <c r="S5195" s="40"/>
      <c r="T5195" s="40"/>
      <c r="U5195" s="40"/>
      <c r="V5195" s="40"/>
      <c r="W5195" s="40"/>
    </row>
    <row r="5196">
      <c r="F5196" s="30"/>
      <c r="G5196" s="30"/>
      <c r="H5196" s="30"/>
      <c r="I5196" s="30"/>
      <c r="J5196" s="30"/>
      <c r="K5196" s="30"/>
      <c r="L5196" s="30"/>
      <c r="M5196" s="32"/>
      <c r="N5196" s="33"/>
      <c r="O5196" s="33"/>
      <c r="R5196" s="40"/>
      <c r="S5196" s="40"/>
      <c r="T5196" s="40"/>
      <c r="U5196" s="40"/>
      <c r="V5196" s="40"/>
      <c r="W5196" s="40"/>
    </row>
    <row r="5197">
      <c r="F5197" s="30"/>
      <c r="G5197" s="30"/>
      <c r="H5197" s="30"/>
      <c r="I5197" s="30"/>
      <c r="J5197" s="30"/>
      <c r="K5197" s="30"/>
      <c r="L5197" s="30"/>
      <c r="M5197" s="32"/>
      <c r="N5197" s="33"/>
      <c r="O5197" s="58"/>
      <c r="R5197" s="40"/>
      <c r="S5197" s="40"/>
      <c r="T5197" s="40"/>
      <c r="U5197" s="40"/>
      <c r="V5197" s="40"/>
      <c r="W5197" s="40"/>
    </row>
    <row r="5198">
      <c r="F5198" s="30"/>
      <c r="G5198" s="30"/>
      <c r="H5198" s="30"/>
      <c r="I5198" s="30"/>
      <c r="J5198" s="30"/>
      <c r="K5198" s="30"/>
      <c r="L5198" s="30"/>
      <c r="M5198" s="32"/>
      <c r="N5198" s="33"/>
      <c r="O5198" s="33"/>
      <c r="R5198" s="40"/>
      <c r="S5198" s="40"/>
      <c r="T5198" s="40"/>
      <c r="U5198" s="40"/>
      <c r="V5198" s="40"/>
      <c r="W5198" s="40"/>
    </row>
    <row r="5199">
      <c r="F5199" s="30"/>
      <c r="G5199" s="30"/>
      <c r="H5199" s="30"/>
      <c r="I5199" s="30"/>
      <c r="J5199" s="30"/>
      <c r="K5199" s="30"/>
      <c r="L5199" s="30"/>
      <c r="M5199" s="32"/>
      <c r="N5199" s="33"/>
      <c r="O5199" s="33"/>
      <c r="R5199" s="40"/>
      <c r="S5199" s="40"/>
      <c r="T5199" s="40"/>
      <c r="U5199" s="40"/>
      <c r="V5199" s="40"/>
      <c r="W5199" s="40"/>
    </row>
    <row r="5200">
      <c r="F5200" s="30"/>
      <c r="G5200" s="30"/>
      <c r="H5200" s="30"/>
      <c r="I5200" s="30"/>
      <c r="J5200" s="30"/>
      <c r="K5200" s="30"/>
      <c r="L5200" s="30"/>
      <c r="M5200" s="32"/>
      <c r="N5200" s="33"/>
      <c r="O5200" s="33"/>
      <c r="R5200" s="40"/>
      <c r="S5200" s="40"/>
      <c r="T5200" s="40"/>
      <c r="U5200" s="40"/>
      <c r="V5200" s="40"/>
      <c r="W5200" s="40"/>
    </row>
    <row r="5201">
      <c r="F5201" s="30"/>
      <c r="G5201" s="30"/>
      <c r="H5201" s="30"/>
      <c r="I5201" s="30"/>
      <c r="J5201" s="30"/>
      <c r="K5201" s="30"/>
      <c r="L5201" s="30"/>
      <c r="M5201" s="32"/>
      <c r="N5201" s="33"/>
      <c r="O5201" s="58"/>
      <c r="R5201" s="40"/>
      <c r="S5201" s="40"/>
      <c r="T5201" s="40"/>
      <c r="U5201" s="40"/>
      <c r="V5201" s="40"/>
      <c r="W5201" s="40"/>
    </row>
    <row r="5202">
      <c r="F5202" s="30"/>
      <c r="G5202" s="30"/>
      <c r="H5202" s="30"/>
      <c r="I5202" s="30"/>
      <c r="J5202" s="30"/>
      <c r="K5202" s="30"/>
      <c r="L5202" s="30"/>
      <c r="M5202" s="32"/>
      <c r="N5202" s="33"/>
      <c r="O5202" s="64"/>
      <c r="R5202" s="40"/>
      <c r="S5202" s="40"/>
      <c r="T5202" s="40"/>
      <c r="U5202" s="40"/>
      <c r="V5202" s="40"/>
      <c r="W5202" s="40"/>
    </row>
    <row r="5203">
      <c r="F5203" s="30"/>
      <c r="G5203" s="30"/>
      <c r="H5203" s="30"/>
      <c r="I5203" s="30"/>
      <c r="J5203" s="30"/>
      <c r="K5203" s="30"/>
      <c r="L5203" s="30"/>
      <c r="M5203" s="32"/>
      <c r="N5203" s="33"/>
      <c r="O5203" s="33"/>
      <c r="R5203" s="40"/>
      <c r="S5203" s="40"/>
      <c r="T5203" s="40"/>
      <c r="U5203" s="40"/>
      <c r="V5203" s="40"/>
      <c r="W5203" s="40"/>
    </row>
    <row r="5204">
      <c r="F5204" s="30"/>
      <c r="G5204" s="30"/>
      <c r="H5204" s="30"/>
      <c r="I5204" s="30"/>
      <c r="J5204" s="30"/>
      <c r="K5204" s="30"/>
      <c r="L5204" s="30"/>
      <c r="M5204" s="32"/>
      <c r="N5204" s="33"/>
      <c r="O5204" s="33"/>
      <c r="R5204" s="40"/>
      <c r="S5204" s="40"/>
      <c r="T5204" s="40"/>
      <c r="U5204" s="40"/>
      <c r="V5204" s="40"/>
      <c r="W5204" s="40"/>
    </row>
    <row r="5205">
      <c r="F5205" s="30"/>
      <c r="G5205" s="30"/>
      <c r="H5205" s="30"/>
      <c r="I5205" s="30"/>
      <c r="J5205" s="30"/>
      <c r="K5205" s="30"/>
      <c r="L5205" s="30"/>
      <c r="M5205" s="32"/>
      <c r="N5205" s="33"/>
      <c r="O5205" s="33"/>
      <c r="R5205" s="40"/>
      <c r="S5205" s="40"/>
      <c r="T5205" s="40"/>
      <c r="U5205" s="40"/>
      <c r="V5205" s="40"/>
      <c r="W5205" s="40"/>
    </row>
    <row r="5206">
      <c r="F5206" s="30"/>
      <c r="G5206" s="30"/>
      <c r="H5206" s="30"/>
      <c r="I5206" s="30"/>
      <c r="J5206" s="30"/>
      <c r="K5206" s="30"/>
      <c r="L5206" s="30"/>
      <c r="M5206" s="32"/>
      <c r="N5206" s="33"/>
      <c r="O5206" s="33"/>
      <c r="R5206" s="40"/>
      <c r="S5206" s="40"/>
      <c r="T5206" s="40"/>
      <c r="U5206" s="40"/>
      <c r="V5206" s="40"/>
      <c r="W5206" s="40"/>
    </row>
    <row r="5207">
      <c r="F5207" s="30"/>
      <c r="G5207" s="30"/>
      <c r="H5207" s="30"/>
      <c r="I5207" s="30"/>
      <c r="J5207" s="30"/>
      <c r="K5207" s="30"/>
      <c r="L5207" s="30"/>
      <c r="M5207" s="32"/>
      <c r="N5207" s="33"/>
      <c r="O5207" s="33"/>
      <c r="R5207" s="40"/>
      <c r="S5207" s="40"/>
      <c r="T5207" s="40"/>
      <c r="U5207" s="40"/>
      <c r="V5207" s="40"/>
      <c r="W5207" s="40"/>
    </row>
    <row r="5208">
      <c r="F5208" s="30"/>
      <c r="G5208" s="30"/>
      <c r="H5208" s="30"/>
      <c r="I5208" s="30"/>
      <c r="J5208" s="30"/>
      <c r="K5208" s="30"/>
      <c r="L5208" s="30"/>
      <c r="M5208" s="32"/>
      <c r="N5208" s="33"/>
      <c r="O5208" s="33"/>
      <c r="R5208" s="40"/>
      <c r="S5208" s="40"/>
      <c r="T5208" s="40"/>
      <c r="U5208" s="40"/>
      <c r="V5208" s="40"/>
      <c r="W5208" s="40"/>
    </row>
    <row r="5209">
      <c r="F5209" s="30"/>
      <c r="G5209" s="30"/>
      <c r="H5209" s="30"/>
      <c r="I5209" s="30"/>
      <c r="J5209" s="30"/>
      <c r="K5209" s="30"/>
      <c r="L5209" s="30"/>
      <c r="M5209" s="32"/>
      <c r="N5209" s="33"/>
      <c r="O5209" s="33"/>
      <c r="R5209" s="40"/>
      <c r="S5209" s="40"/>
      <c r="T5209" s="40"/>
      <c r="U5209" s="40"/>
      <c r="V5209" s="40"/>
      <c r="W5209" s="40"/>
    </row>
    <row r="5210">
      <c r="F5210" s="30"/>
      <c r="G5210" s="30"/>
      <c r="H5210" s="30"/>
      <c r="I5210" s="30"/>
      <c r="J5210" s="30"/>
      <c r="K5210" s="30"/>
      <c r="L5210" s="30"/>
      <c r="M5210" s="32"/>
      <c r="N5210" s="33"/>
      <c r="O5210" s="33"/>
      <c r="R5210" s="40"/>
      <c r="S5210" s="40"/>
      <c r="T5210" s="40"/>
      <c r="U5210" s="40"/>
      <c r="V5210" s="40"/>
      <c r="W5210" s="40"/>
    </row>
    <row r="5211">
      <c r="F5211" s="30"/>
      <c r="G5211" s="30"/>
      <c r="H5211" s="30"/>
      <c r="I5211" s="30"/>
      <c r="J5211" s="30"/>
      <c r="K5211" s="30"/>
      <c r="L5211" s="30"/>
      <c r="M5211" s="32"/>
      <c r="N5211" s="33"/>
      <c r="O5211" s="58"/>
      <c r="R5211" s="40"/>
      <c r="S5211" s="40"/>
      <c r="T5211" s="40"/>
      <c r="U5211" s="40"/>
      <c r="V5211" s="40"/>
      <c r="W5211" s="40"/>
    </row>
    <row r="5212">
      <c r="F5212" s="30"/>
      <c r="G5212" s="30"/>
      <c r="H5212" s="30"/>
      <c r="I5212" s="30"/>
      <c r="J5212" s="30"/>
      <c r="K5212" s="30"/>
      <c r="L5212" s="30"/>
      <c r="M5212" s="32"/>
      <c r="N5212" s="33"/>
      <c r="O5212" s="58"/>
      <c r="R5212" s="40"/>
      <c r="S5212" s="40"/>
      <c r="T5212" s="40"/>
      <c r="U5212" s="40"/>
      <c r="V5212" s="40"/>
      <c r="W5212" s="40"/>
    </row>
    <row r="5213">
      <c r="F5213" s="30"/>
      <c r="G5213" s="30"/>
      <c r="H5213" s="30"/>
      <c r="I5213" s="30"/>
      <c r="J5213" s="30"/>
      <c r="K5213" s="30"/>
      <c r="L5213" s="30"/>
      <c r="M5213" s="32"/>
      <c r="N5213" s="33"/>
      <c r="O5213" s="33"/>
      <c r="R5213" s="40"/>
      <c r="S5213" s="40"/>
      <c r="T5213" s="40"/>
      <c r="U5213" s="40"/>
      <c r="V5213" s="40"/>
      <c r="W5213" s="40"/>
    </row>
    <row r="5214">
      <c r="F5214" s="30"/>
      <c r="G5214" s="30"/>
      <c r="H5214" s="30"/>
      <c r="I5214" s="30"/>
      <c r="J5214" s="30"/>
      <c r="K5214" s="30"/>
      <c r="L5214" s="30"/>
      <c r="M5214" s="32"/>
      <c r="N5214" s="33"/>
      <c r="O5214" s="33"/>
      <c r="R5214" s="40"/>
      <c r="S5214" s="40"/>
      <c r="T5214" s="40"/>
      <c r="U5214" s="40"/>
      <c r="V5214" s="40"/>
      <c r="W5214" s="40"/>
    </row>
    <row r="5215">
      <c r="F5215" s="30"/>
      <c r="G5215" s="30"/>
      <c r="H5215" s="30"/>
      <c r="I5215" s="30"/>
      <c r="J5215" s="30"/>
      <c r="K5215" s="30"/>
      <c r="L5215" s="30"/>
      <c r="M5215" s="32"/>
      <c r="N5215" s="33"/>
      <c r="O5215" s="33"/>
      <c r="R5215" s="40"/>
      <c r="S5215" s="40"/>
      <c r="T5215" s="40"/>
      <c r="U5215" s="40"/>
      <c r="V5215" s="40"/>
      <c r="W5215" s="40"/>
    </row>
    <row r="5216">
      <c r="F5216" s="30"/>
      <c r="G5216" s="30"/>
      <c r="H5216" s="30"/>
      <c r="I5216" s="30"/>
      <c r="J5216" s="30"/>
      <c r="K5216" s="30"/>
      <c r="L5216" s="30"/>
      <c r="M5216" s="32"/>
      <c r="N5216" s="33"/>
      <c r="O5216" s="33"/>
      <c r="R5216" s="40"/>
      <c r="S5216" s="40"/>
      <c r="T5216" s="40"/>
      <c r="U5216" s="40"/>
      <c r="V5216" s="40"/>
      <c r="W5216" s="40"/>
    </row>
    <row r="5217">
      <c r="F5217" s="30"/>
      <c r="G5217" s="30"/>
      <c r="H5217" s="30"/>
      <c r="I5217" s="30"/>
      <c r="J5217" s="30"/>
      <c r="K5217" s="30"/>
      <c r="L5217" s="30"/>
      <c r="M5217" s="32"/>
      <c r="N5217" s="33"/>
      <c r="O5217" s="33"/>
      <c r="R5217" s="40"/>
      <c r="S5217" s="40"/>
      <c r="T5217" s="40"/>
      <c r="U5217" s="40"/>
      <c r="V5217" s="40"/>
      <c r="W5217" s="40"/>
    </row>
    <row r="5218">
      <c r="F5218" s="30"/>
      <c r="G5218" s="30"/>
      <c r="H5218" s="30"/>
      <c r="I5218" s="30"/>
      <c r="J5218" s="30"/>
      <c r="K5218" s="30"/>
      <c r="L5218" s="30"/>
      <c r="M5218" s="32"/>
      <c r="N5218" s="33"/>
      <c r="O5218" s="33"/>
      <c r="R5218" s="40"/>
      <c r="S5218" s="40"/>
      <c r="T5218" s="40"/>
      <c r="U5218" s="40"/>
      <c r="V5218" s="40"/>
      <c r="W5218" s="40"/>
    </row>
    <row r="5219">
      <c r="F5219" s="30"/>
      <c r="G5219" s="30"/>
      <c r="H5219" s="30"/>
      <c r="I5219" s="30"/>
      <c r="J5219" s="30"/>
      <c r="K5219" s="30"/>
      <c r="L5219" s="30"/>
      <c r="M5219" s="32"/>
      <c r="N5219" s="33"/>
      <c r="O5219" s="33"/>
      <c r="R5219" s="40"/>
      <c r="S5219" s="40"/>
      <c r="T5219" s="40"/>
      <c r="U5219" s="40"/>
      <c r="V5219" s="40"/>
      <c r="W5219" s="40"/>
    </row>
    <row r="5220">
      <c r="F5220" s="30"/>
      <c r="G5220" s="30"/>
      <c r="H5220" s="30"/>
      <c r="I5220" s="30"/>
      <c r="J5220" s="30"/>
      <c r="K5220" s="30"/>
      <c r="L5220" s="30"/>
      <c r="M5220" s="32"/>
      <c r="N5220" s="33"/>
      <c r="O5220" s="33"/>
      <c r="R5220" s="40"/>
      <c r="S5220" s="40"/>
      <c r="T5220" s="40"/>
      <c r="U5220" s="40"/>
      <c r="V5220" s="40"/>
      <c r="W5220" s="40"/>
    </row>
    <row r="5221">
      <c r="F5221" s="30"/>
      <c r="G5221" s="30"/>
      <c r="H5221" s="30"/>
      <c r="I5221" s="30"/>
      <c r="J5221" s="30"/>
      <c r="K5221" s="30"/>
      <c r="L5221" s="30"/>
      <c r="M5221" s="32"/>
      <c r="N5221" s="33"/>
      <c r="O5221" s="33"/>
      <c r="R5221" s="40"/>
      <c r="S5221" s="40"/>
      <c r="T5221" s="40"/>
      <c r="U5221" s="40"/>
      <c r="V5221" s="40"/>
      <c r="W5221" s="40"/>
    </row>
    <row r="5222">
      <c r="F5222" s="30"/>
      <c r="G5222" s="30"/>
      <c r="H5222" s="30"/>
      <c r="I5222" s="30"/>
      <c r="J5222" s="30"/>
      <c r="K5222" s="30"/>
      <c r="L5222" s="30"/>
      <c r="M5222" s="32"/>
      <c r="N5222" s="33"/>
      <c r="O5222" s="33"/>
      <c r="R5222" s="40"/>
      <c r="S5222" s="40"/>
      <c r="T5222" s="40"/>
      <c r="U5222" s="40"/>
      <c r="V5222" s="40"/>
      <c r="W5222" s="40"/>
    </row>
    <row r="5223">
      <c r="F5223" s="30"/>
      <c r="G5223" s="30"/>
      <c r="H5223" s="30"/>
      <c r="I5223" s="30"/>
      <c r="J5223" s="30"/>
      <c r="K5223" s="30"/>
      <c r="L5223" s="30"/>
      <c r="M5223" s="32"/>
      <c r="N5223" s="33"/>
      <c r="O5223" s="58"/>
      <c r="R5223" s="40"/>
      <c r="S5223" s="40"/>
      <c r="T5223" s="40"/>
      <c r="U5223" s="40"/>
      <c r="V5223" s="40"/>
      <c r="W5223" s="40"/>
    </row>
    <row r="5224">
      <c r="F5224" s="30"/>
      <c r="G5224" s="30"/>
      <c r="H5224" s="30"/>
      <c r="I5224" s="30"/>
      <c r="J5224" s="30"/>
      <c r="K5224" s="30"/>
      <c r="L5224" s="30"/>
      <c r="M5224" s="32"/>
      <c r="N5224" s="33"/>
      <c r="O5224" s="58"/>
      <c r="R5224" s="40"/>
      <c r="S5224" s="40"/>
      <c r="T5224" s="40"/>
      <c r="U5224" s="40"/>
      <c r="V5224" s="40"/>
      <c r="W5224" s="40"/>
    </row>
    <row r="5225">
      <c r="F5225" s="30"/>
      <c r="G5225" s="30"/>
      <c r="H5225" s="30"/>
      <c r="I5225" s="30"/>
      <c r="J5225" s="30"/>
      <c r="K5225" s="30"/>
      <c r="L5225" s="30"/>
      <c r="M5225" s="32"/>
      <c r="N5225" s="33"/>
      <c r="O5225" s="58"/>
      <c r="R5225" s="40"/>
      <c r="S5225" s="40"/>
      <c r="T5225" s="40"/>
      <c r="U5225" s="40"/>
      <c r="V5225" s="40"/>
      <c r="W5225" s="40"/>
    </row>
    <row r="5226">
      <c r="F5226" s="30"/>
      <c r="G5226" s="30"/>
      <c r="H5226" s="30"/>
      <c r="I5226" s="30"/>
      <c r="J5226" s="30"/>
      <c r="K5226" s="30"/>
      <c r="L5226" s="30"/>
      <c r="M5226" s="32"/>
      <c r="N5226" s="33"/>
      <c r="O5226" s="33"/>
      <c r="R5226" s="40"/>
      <c r="S5226" s="40"/>
      <c r="T5226" s="40"/>
      <c r="U5226" s="40"/>
      <c r="V5226" s="40"/>
      <c r="W5226" s="40"/>
    </row>
    <row r="5227">
      <c r="F5227" s="30"/>
      <c r="G5227" s="30"/>
      <c r="H5227" s="30"/>
      <c r="I5227" s="30"/>
      <c r="J5227" s="30"/>
      <c r="K5227" s="30"/>
      <c r="L5227" s="30"/>
      <c r="M5227" s="32"/>
      <c r="N5227" s="33"/>
      <c r="O5227" s="33"/>
      <c r="R5227" s="40"/>
      <c r="S5227" s="40"/>
      <c r="T5227" s="40"/>
      <c r="U5227" s="40"/>
      <c r="V5227" s="40"/>
      <c r="W5227" s="40"/>
    </row>
    <row r="5228">
      <c r="F5228" s="30"/>
      <c r="G5228" s="30"/>
      <c r="H5228" s="30"/>
      <c r="I5228" s="30"/>
      <c r="J5228" s="30"/>
      <c r="K5228" s="30"/>
      <c r="L5228" s="30"/>
      <c r="M5228" s="32"/>
      <c r="N5228" s="33"/>
      <c r="O5228" s="33"/>
      <c r="R5228" s="40"/>
      <c r="S5228" s="40"/>
      <c r="T5228" s="40"/>
      <c r="U5228" s="40"/>
      <c r="V5228" s="40"/>
      <c r="W5228" s="40"/>
    </row>
    <row r="5229">
      <c r="F5229" s="30"/>
      <c r="G5229" s="30"/>
      <c r="H5229" s="30"/>
      <c r="I5229" s="30"/>
      <c r="J5229" s="30"/>
      <c r="K5229" s="30"/>
      <c r="L5229" s="30"/>
      <c r="M5229" s="32"/>
      <c r="N5229" s="33"/>
      <c r="O5229" s="33"/>
      <c r="R5229" s="40"/>
      <c r="S5229" s="40"/>
      <c r="T5229" s="40"/>
      <c r="U5229" s="40"/>
      <c r="V5229" s="40"/>
      <c r="W5229" s="40"/>
    </row>
    <row r="5230">
      <c r="F5230" s="30"/>
      <c r="G5230" s="30"/>
      <c r="H5230" s="30"/>
      <c r="I5230" s="30"/>
      <c r="J5230" s="30"/>
      <c r="K5230" s="30"/>
      <c r="L5230" s="30"/>
      <c r="M5230" s="32"/>
      <c r="N5230" s="33"/>
      <c r="O5230" s="58"/>
      <c r="R5230" s="40"/>
      <c r="S5230" s="40"/>
      <c r="T5230" s="40"/>
      <c r="U5230" s="40"/>
      <c r="V5230" s="40"/>
      <c r="W5230" s="40"/>
    </row>
    <row r="5231">
      <c r="F5231" s="30"/>
      <c r="G5231" s="30"/>
      <c r="H5231" s="30"/>
      <c r="I5231" s="30"/>
      <c r="J5231" s="30"/>
      <c r="K5231" s="30"/>
      <c r="L5231" s="30"/>
      <c r="M5231" s="32"/>
      <c r="N5231" s="33"/>
      <c r="O5231" s="33"/>
      <c r="R5231" s="40"/>
      <c r="S5231" s="40"/>
      <c r="T5231" s="40"/>
      <c r="U5231" s="40"/>
      <c r="V5231" s="40"/>
      <c r="W5231" s="40"/>
    </row>
    <row r="5232">
      <c r="F5232" s="30"/>
      <c r="G5232" s="30"/>
      <c r="H5232" s="30"/>
      <c r="I5232" s="30"/>
      <c r="J5232" s="30"/>
      <c r="K5232" s="30"/>
      <c r="L5232" s="30"/>
      <c r="M5232" s="32"/>
      <c r="N5232" s="33"/>
      <c r="O5232" s="33"/>
      <c r="R5232" s="40"/>
      <c r="S5232" s="40"/>
      <c r="T5232" s="40"/>
      <c r="U5232" s="40"/>
      <c r="V5232" s="40"/>
      <c r="W5232" s="40"/>
    </row>
    <row r="5233">
      <c r="F5233" s="30"/>
      <c r="G5233" s="30"/>
      <c r="H5233" s="30"/>
      <c r="I5233" s="30"/>
      <c r="J5233" s="30"/>
      <c r="K5233" s="30"/>
      <c r="L5233" s="30"/>
      <c r="M5233" s="32"/>
      <c r="N5233" s="33"/>
      <c r="O5233" s="58"/>
      <c r="R5233" s="40"/>
      <c r="S5233" s="40"/>
      <c r="T5233" s="40"/>
      <c r="U5233" s="40"/>
      <c r="V5233" s="40"/>
      <c r="W5233" s="40"/>
    </row>
    <row r="5234">
      <c r="F5234" s="30"/>
      <c r="G5234" s="30"/>
      <c r="H5234" s="30"/>
      <c r="I5234" s="30"/>
      <c r="J5234" s="30"/>
      <c r="K5234" s="30"/>
      <c r="L5234" s="30"/>
      <c r="M5234" s="32"/>
      <c r="N5234" s="33"/>
      <c r="O5234" s="33"/>
      <c r="R5234" s="40"/>
      <c r="S5234" s="40"/>
      <c r="T5234" s="40"/>
      <c r="U5234" s="40"/>
      <c r="V5234" s="40"/>
      <c r="W5234" s="40"/>
    </row>
    <row r="5235">
      <c r="F5235" s="30"/>
      <c r="G5235" s="30"/>
      <c r="H5235" s="30"/>
      <c r="I5235" s="30"/>
      <c r="J5235" s="30"/>
      <c r="K5235" s="30"/>
      <c r="L5235" s="30"/>
      <c r="M5235" s="32"/>
      <c r="N5235" s="33"/>
      <c r="O5235" s="33"/>
      <c r="R5235" s="40"/>
      <c r="S5235" s="40"/>
      <c r="T5235" s="40"/>
      <c r="U5235" s="40"/>
      <c r="V5235" s="40"/>
      <c r="W5235" s="40"/>
    </row>
    <row r="5236">
      <c r="F5236" s="30"/>
      <c r="G5236" s="30"/>
      <c r="H5236" s="30"/>
      <c r="I5236" s="30"/>
      <c r="J5236" s="30"/>
      <c r="K5236" s="30"/>
      <c r="L5236" s="30"/>
      <c r="M5236" s="32"/>
      <c r="N5236" s="33"/>
      <c r="O5236" s="33"/>
      <c r="R5236" s="40"/>
      <c r="S5236" s="40"/>
      <c r="T5236" s="40"/>
      <c r="U5236" s="40"/>
      <c r="V5236" s="40"/>
      <c r="W5236" s="40"/>
    </row>
    <row r="5237">
      <c r="F5237" s="30"/>
      <c r="G5237" s="30"/>
      <c r="H5237" s="30"/>
      <c r="I5237" s="30"/>
      <c r="J5237" s="30"/>
      <c r="K5237" s="30"/>
      <c r="L5237" s="30"/>
      <c r="M5237" s="32"/>
      <c r="N5237" s="33"/>
      <c r="O5237" s="33"/>
      <c r="R5237" s="40"/>
      <c r="S5237" s="40"/>
      <c r="T5237" s="40"/>
      <c r="U5237" s="40"/>
      <c r="V5237" s="40"/>
      <c r="W5237" s="40"/>
    </row>
    <row r="5238">
      <c r="F5238" s="30"/>
      <c r="G5238" s="30"/>
      <c r="H5238" s="30"/>
      <c r="I5238" s="30"/>
      <c r="J5238" s="30"/>
      <c r="K5238" s="30"/>
      <c r="L5238" s="30"/>
      <c r="M5238" s="32"/>
      <c r="N5238" s="33"/>
      <c r="O5238" s="33"/>
      <c r="R5238" s="40"/>
      <c r="S5238" s="40"/>
      <c r="T5238" s="40"/>
      <c r="U5238" s="40"/>
      <c r="V5238" s="40"/>
      <c r="W5238" s="40"/>
    </row>
    <row r="5239">
      <c r="F5239" s="30"/>
      <c r="G5239" s="30"/>
      <c r="H5239" s="30"/>
      <c r="I5239" s="30"/>
      <c r="J5239" s="30"/>
      <c r="K5239" s="30"/>
      <c r="L5239" s="30"/>
      <c r="M5239" s="32"/>
      <c r="N5239" s="33"/>
      <c r="O5239" s="64"/>
      <c r="R5239" s="40"/>
      <c r="S5239" s="40"/>
      <c r="T5239" s="40"/>
      <c r="U5239" s="40"/>
      <c r="V5239" s="40"/>
      <c r="W5239" s="40"/>
    </row>
    <row r="5240">
      <c r="F5240" s="30"/>
      <c r="G5240" s="30"/>
      <c r="H5240" s="30"/>
      <c r="I5240" s="30"/>
      <c r="J5240" s="30"/>
      <c r="K5240" s="30"/>
      <c r="L5240" s="30"/>
      <c r="M5240" s="32"/>
      <c r="N5240" s="33"/>
      <c r="O5240" s="33"/>
      <c r="R5240" s="40"/>
      <c r="S5240" s="40"/>
      <c r="T5240" s="40"/>
      <c r="U5240" s="40"/>
      <c r="V5240" s="40"/>
      <c r="W5240" s="40"/>
    </row>
    <row r="5241">
      <c r="F5241" s="30"/>
      <c r="G5241" s="30"/>
      <c r="H5241" s="30"/>
      <c r="I5241" s="30"/>
      <c r="J5241" s="30"/>
      <c r="K5241" s="30"/>
      <c r="L5241" s="30"/>
      <c r="M5241" s="32"/>
      <c r="N5241" s="33"/>
      <c r="O5241" s="33"/>
      <c r="R5241" s="40"/>
      <c r="S5241" s="40"/>
      <c r="T5241" s="40"/>
      <c r="U5241" s="40"/>
      <c r="V5241" s="40"/>
      <c r="W5241" s="40"/>
    </row>
    <row r="5242">
      <c r="F5242" s="30"/>
      <c r="G5242" s="30"/>
      <c r="H5242" s="30"/>
      <c r="I5242" s="30"/>
      <c r="J5242" s="30"/>
      <c r="K5242" s="30"/>
      <c r="L5242" s="30"/>
      <c r="M5242" s="32"/>
      <c r="N5242" s="33"/>
      <c r="O5242" s="64"/>
      <c r="R5242" s="40"/>
      <c r="S5242" s="40"/>
      <c r="T5242" s="40"/>
      <c r="U5242" s="40"/>
      <c r="V5242" s="40"/>
      <c r="W5242" s="40"/>
    </row>
    <row r="5243">
      <c r="F5243" s="30"/>
      <c r="G5243" s="30"/>
      <c r="H5243" s="30"/>
      <c r="I5243" s="30"/>
      <c r="J5243" s="30"/>
      <c r="K5243" s="30"/>
      <c r="L5243" s="30"/>
      <c r="M5243" s="32"/>
      <c r="N5243" s="33"/>
      <c r="O5243" s="58"/>
      <c r="R5243" s="40"/>
      <c r="S5243" s="40"/>
      <c r="T5243" s="40"/>
      <c r="U5243" s="40"/>
      <c r="V5243" s="40"/>
      <c r="W5243" s="40"/>
    </row>
    <row r="5244">
      <c r="F5244" s="30"/>
      <c r="G5244" s="30"/>
      <c r="H5244" s="30"/>
      <c r="I5244" s="30"/>
      <c r="J5244" s="30"/>
      <c r="K5244" s="30"/>
      <c r="L5244" s="30"/>
      <c r="M5244" s="32"/>
      <c r="N5244" s="33"/>
      <c r="O5244" s="33"/>
      <c r="R5244" s="40"/>
      <c r="S5244" s="40"/>
      <c r="T5244" s="40"/>
      <c r="U5244" s="40"/>
      <c r="V5244" s="40"/>
      <c r="W5244" s="40"/>
    </row>
    <row r="5245">
      <c r="F5245" s="30"/>
      <c r="G5245" s="30"/>
      <c r="H5245" s="30"/>
      <c r="I5245" s="30"/>
      <c r="J5245" s="30"/>
      <c r="K5245" s="30"/>
      <c r="L5245" s="30"/>
      <c r="M5245" s="32"/>
      <c r="N5245" s="33"/>
      <c r="O5245" s="33"/>
      <c r="R5245" s="40"/>
      <c r="S5245" s="40"/>
      <c r="T5245" s="40"/>
      <c r="U5245" s="40"/>
      <c r="V5245" s="40"/>
      <c r="W5245" s="40"/>
    </row>
    <row r="5246">
      <c r="F5246" s="30"/>
      <c r="G5246" s="30"/>
      <c r="H5246" s="30"/>
      <c r="I5246" s="30"/>
      <c r="J5246" s="30"/>
      <c r="K5246" s="30"/>
      <c r="L5246" s="30"/>
      <c r="M5246" s="32"/>
      <c r="N5246" s="33"/>
      <c r="O5246" s="33"/>
      <c r="R5246" s="40"/>
      <c r="S5246" s="40"/>
      <c r="T5246" s="40"/>
      <c r="U5246" s="40"/>
      <c r="V5246" s="40"/>
      <c r="W5246" s="40"/>
    </row>
    <row r="5247">
      <c r="F5247" s="30"/>
      <c r="G5247" s="30"/>
      <c r="H5247" s="30"/>
      <c r="I5247" s="30"/>
      <c r="J5247" s="30"/>
      <c r="K5247" s="30"/>
      <c r="L5247" s="30"/>
      <c r="M5247" s="32"/>
      <c r="N5247" s="33"/>
      <c r="O5247" s="58"/>
      <c r="R5247" s="40"/>
      <c r="S5247" s="40"/>
      <c r="T5247" s="40"/>
      <c r="U5247" s="40"/>
      <c r="V5247" s="40"/>
      <c r="W5247" s="40"/>
    </row>
    <row r="5248">
      <c r="F5248" s="30"/>
      <c r="G5248" s="30"/>
      <c r="H5248" s="30"/>
      <c r="I5248" s="30"/>
      <c r="J5248" s="30"/>
      <c r="K5248" s="30"/>
      <c r="L5248" s="30"/>
      <c r="M5248" s="32"/>
      <c r="N5248" s="33"/>
      <c r="O5248" s="33"/>
      <c r="R5248" s="40"/>
      <c r="S5248" s="40"/>
      <c r="T5248" s="40"/>
      <c r="U5248" s="40"/>
      <c r="V5248" s="40"/>
      <c r="W5248" s="40"/>
    </row>
    <row r="5249">
      <c r="F5249" s="30"/>
      <c r="G5249" s="30"/>
      <c r="H5249" s="30"/>
      <c r="I5249" s="30"/>
      <c r="J5249" s="30"/>
      <c r="K5249" s="30"/>
      <c r="L5249" s="30"/>
      <c r="M5249" s="32"/>
      <c r="N5249" s="33"/>
      <c r="O5249" s="33"/>
      <c r="R5249" s="40"/>
      <c r="S5249" s="40"/>
      <c r="T5249" s="40"/>
      <c r="U5249" s="40"/>
      <c r="V5249" s="40"/>
      <c r="W5249" s="40"/>
    </row>
    <row r="5250">
      <c r="F5250" s="30"/>
      <c r="G5250" s="30"/>
      <c r="H5250" s="30"/>
      <c r="I5250" s="30"/>
      <c r="J5250" s="30"/>
      <c r="K5250" s="30"/>
      <c r="L5250" s="30"/>
      <c r="M5250" s="32"/>
      <c r="N5250" s="33"/>
      <c r="O5250" s="64"/>
      <c r="R5250" s="40"/>
      <c r="S5250" s="40"/>
      <c r="T5250" s="40"/>
      <c r="U5250" s="40"/>
      <c r="V5250" s="40"/>
      <c r="W5250" s="40"/>
    </row>
    <row r="5251">
      <c r="F5251" s="30"/>
      <c r="G5251" s="30"/>
      <c r="H5251" s="30"/>
      <c r="I5251" s="30"/>
      <c r="J5251" s="30"/>
      <c r="K5251" s="30"/>
      <c r="L5251" s="30"/>
      <c r="M5251" s="32"/>
      <c r="N5251" s="33"/>
      <c r="O5251" s="33"/>
      <c r="R5251" s="40"/>
      <c r="S5251" s="40"/>
      <c r="T5251" s="40"/>
      <c r="U5251" s="40"/>
      <c r="V5251" s="40"/>
      <c r="W5251" s="40"/>
    </row>
    <row r="5252">
      <c r="F5252" s="30"/>
      <c r="G5252" s="30"/>
      <c r="H5252" s="30"/>
      <c r="I5252" s="30"/>
      <c r="J5252" s="30"/>
      <c r="K5252" s="30"/>
      <c r="L5252" s="30"/>
      <c r="M5252" s="32"/>
      <c r="N5252" s="33"/>
      <c r="O5252" s="33"/>
      <c r="R5252" s="40"/>
      <c r="S5252" s="40"/>
      <c r="T5252" s="40"/>
      <c r="U5252" s="40"/>
      <c r="V5252" s="40"/>
      <c r="W5252" s="40"/>
    </row>
    <row r="5253">
      <c r="F5253" s="30"/>
      <c r="G5253" s="30"/>
      <c r="H5253" s="30"/>
      <c r="I5253" s="30"/>
      <c r="J5253" s="30"/>
      <c r="K5253" s="30"/>
      <c r="L5253" s="30"/>
      <c r="M5253" s="32"/>
      <c r="N5253" s="33"/>
      <c r="O5253" s="58"/>
      <c r="R5253" s="40"/>
      <c r="S5253" s="40"/>
      <c r="T5253" s="40"/>
      <c r="U5253" s="40"/>
      <c r="V5253" s="40"/>
      <c r="W5253" s="40"/>
    </row>
    <row r="5254">
      <c r="F5254" s="30"/>
      <c r="G5254" s="30"/>
      <c r="H5254" s="30"/>
      <c r="I5254" s="30"/>
      <c r="J5254" s="30"/>
      <c r="K5254" s="30"/>
      <c r="L5254" s="30"/>
      <c r="M5254" s="32"/>
      <c r="N5254" s="33"/>
      <c r="O5254" s="33"/>
      <c r="R5254" s="40"/>
      <c r="S5254" s="40"/>
      <c r="T5254" s="40"/>
      <c r="U5254" s="40"/>
      <c r="V5254" s="40"/>
      <c r="W5254" s="40"/>
    </row>
    <row r="5255">
      <c r="F5255" s="30"/>
      <c r="G5255" s="30"/>
      <c r="H5255" s="30"/>
      <c r="I5255" s="30"/>
      <c r="J5255" s="30"/>
      <c r="K5255" s="30"/>
      <c r="L5255" s="30"/>
      <c r="M5255" s="32"/>
      <c r="N5255" s="33"/>
      <c r="O5255" s="58"/>
      <c r="R5255" s="40"/>
      <c r="S5255" s="40"/>
      <c r="T5255" s="40"/>
      <c r="U5255" s="40"/>
      <c r="V5255" s="40"/>
      <c r="W5255" s="40"/>
    </row>
    <row r="5256">
      <c r="F5256" s="30"/>
      <c r="G5256" s="30"/>
      <c r="H5256" s="30"/>
      <c r="I5256" s="30"/>
      <c r="J5256" s="30"/>
      <c r="K5256" s="30"/>
      <c r="L5256" s="30"/>
      <c r="M5256" s="32"/>
      <c r="N5256" s="33"/>
      <c r="O5256" s="58"/>
      <c r="R5256" s="40"/>
      <c r="S5256" s="40"/>
      <c r="T5256" s="40"/>
      <c r="U5256" s="40"/>
      <c r="V5256" s="40"/>
      <c r="W5256" s="40"/>
    </row>
    <row r="5257">
      <c r="F5257" s="30"/>
      <c r="G5257" s="30"/>
      <c r="H5257" s="30"/>
      <c r="I5257" s="30"/>
      <c r="J5257" s="30"/>
      <c r="K5257" s="30"/>
      <c r="L5257" s="30"/>
      <c r="M5257" s="32"/>
      <c r="N5257" s="33"/>
      <c r="O5257" s="64"/>
      <c r="R5257" s="40"/>
      <c r="S5257" s="40"/>
      <c r="T5257" s="40"/>
      <c r="U5257" s="40"/>
      <c r="V5257" s="40"/>
      <c r="W5257" s="40"/>
    </row>
    <row r="5258">
      <c r="F5258" s="30"/>
      <c r="G5258" s="30"/>
      <c r="H5258" s="30"/>
      <c r="I5258" s="30"/>
      <c r="J5258" s="30"/>
      <c r="K5258" s="30"/>
      <c r="L5258" s="30"/>
      <c r="M5258" s="32"/>
      <c r="N5258" s="33"/>
      <c r="O5258" s="33"/>
      <c r="R5258" s="40"/>
      <c r="S5258" s="40"/>
      <c r="T5258" s="40"/>
      <c r="U5258" s="40"/>
      <c r="V5258" s="40"/>
      <c r="W5258" s="40"/>
    </row>
    <row r="5259">
      <c r="F5259" s="30"/>
      <c r="G5259" s="30"/>
      <c r="H5259" s="30"/>
      <c r="I5259" s="30"/>
      <c r="J5259" s="30"/>
      <c r="K5259" s="30"/>
      <c r="L5259" s="30"/>
      <c r="M5259" s="32"/>
      <c r="N5259" s="33"/>
      <c r="O5259" s="33"/>
      <c r="R5259" s="40"/>
      <c r="S5259" s="40"/>
      <c r="T5259" s="40"/>
      <c r="U5259" s="40"/>
      <c r="V5259" s="40"/>
      <c r="W5259" s="40"/>
    </row>
    <row r="5260">
      <c r="F5260" s="30"/>
      <c r="G5260" s="30"/>
      <c r="H5260" s="30"/>
      <c r="I5260" s="30"/>
      <c r="J5260" s="30"/>
      <c r="K5260" s="30"/>
      <c r="L5260" s="30"/>
      <c r="M5260" s="32"/>
      <c r="N5260" s="33"/>
      <c r="O5260" s="33"/>
      <c r="R5260" s="40"/>
      <c r="S5260" s="40"/>
      <c r="T5260" s="40"/>
      <c r="U5260" s="40"/>
      <c r="V5260" s="40"/>
      <c r="W5260" s="40"/>
    </row>
    <row r="5261">
      <c r="F5261" s="30"/>
      <c r="G5261" s="30"/>
      <c r="H5261" s="30"/>
      <c r="I5261" s="30"/>
      <c r="J5261" s="30"/>
      <c r="K5261" s="30"/>
      <c r="L5261" s="30"/>
      <c r="M5261" s="32"/>
      <c r="N5261" s="33"/>
      <c r="O5261" s="33"/>
      <c r="R5261" s="40"/>
      <c r="S5261" s="40"/>
      <c r="T5261" s="40"/>
      <c r="U5261" s="40"/>
      <c r="V5261" s="40"/>
      <c r="W5261" s="40"/>
    </row>
    <row r="5262">
      <c r="F5262" s="30"/>
      <c r="G5262" s="30"/>
      <c r="H5262" s="30"/>
      <c r="I5262" s="30"/>
      <c r="J5262" s="30"/>
      <c r="K5262" s="30"/>
      <c r="L5262" s="30"/>
      <c r="M5262" s="32"/>
      <c r="N5262" s="33"/>
      <c r="O5262" s="33"/>
      <c r="R5262" s="40"/>
      <c r="S5262" s="40"/>
      <c r="T5262" s="40"/>
      <c r="U5262" s="40"/>
      <c r="V5262" s="40"/>
      <c r="W5262" s="40"/>
    </row>
    <row r="5263">
      <c r="F5263" s="30"/>
      <c r="G5263" s="30"/>
      <c r="H5263" s="30"/>
      <c r="I5263" s="30"/>
      <c r="J5263" s="30"/>
      <c r="K5263" s="30"/>
      <c r="L5263" s="30"/>
      <c r="M5263" s="32"/>
      <c r="N5263" s="33"/>
      <c r="O5263" s="33"/>
      <c r="R5263" s="40"/>
      <c r="S5263" s="40"/>
      <c r="T5263" s="40"/>
      <c r="U5263" s="40"/>
      <c r="V5263" s="40"/>
      <c r="W5263" s="40"/>
    </row>
    <row r="5264">
      <c r="F5264" s="30"/>
      <c r="G5264" s="30"/>
      <c r="H5264" s="30"/>
      <c r="I5264" s="30"/>
      <c r="J5264" s="30"/>
      <c r="K5264" s="30"/>
      <c r="L5264" s="30"/>
      <c r="M5264" s="32"/>
      <c r="N5264" s="33"/>
      <c r="O5264" s="64"/>
      <c r="R5264" s="40"/>
      <c r="S5264" s="40"/>
      <c r="T5264" s="40"/>
      <c r="U5264" s="40"/>
      <c r="V5264" s="40"/>
      <c r="W5264" s="40"/>
    </row>
    <row r="5265">
      <c r="F5265" s="30"/>
      <c r="G5265" s="30"/>
      <c r="H5265" s="30"/>
      <c r="I5265" s="30"/>
      <c r="J5265" s="30"/>
      <c r="K5265" s="30"/>
      <c r="L5265" s="30"/>
      <c r="M5265" s="32"/>
      <c r="N5265" s="33"/>
      <c r="O5265" s="58"/>
      <c r="R5265" s="40"/>
      <c r="S5265" s="40"/>
      <c r="T5265" s="40"/>
      <c r="U5265" s="40"/>
      <c r="V5265" s="40"/>
      <c r="W5265" s="40"/>
    </row>
    <row r="5266">
      <c r="F5266" s="30"/>
      <c r="G5266" s="30"/>
      <c r="H5266" s="30"/>
      <c r="I5266" s="30"/>
      <c r="J5266" s="30"/>
      <c r="K5266" s="30"/>
      <c r="L5266" s="30"/>
      <c r="M5266" s="32"/>
      <c r="N5266" s="33"/>
      <c r="O5266" s="64"/>
      <c r="R5266" s="40"/>
      <c r="S5266" s="40"/>
      <c r="T5266" s="40"/>
      <c r="U5266" s="40"/>
      <c r="V5266" s="40"/>
      <c r="W5266" s="40"/>
    </row>
    <row r="5267">
      <c r="F5267" s="30"/>
      <c r="G5267" s="30"/>
      <c r="H5267" s="30"/>
      <c r="I5267" s="30"/>
      <c r="J5267" s="30"/>
      <c r="K5267" s="30"/>
      <c r="L5267" s="30"/>
      <c r="M5267" s="32"/>
      <c r="N5267" s="33"/>
      <c r="O5267" s="33"/>
      <c r="R5267" s="40"/>
      <c r="S5267" s="40"/>
      <c r="T5267" s="40"/>
      <c r="U5267" s="40"/>
      <c r="V5267" s="40"/>
      <c r="W5267" s="40"/>
    </row>
    <row r="5268">
      <c r="F5268" s="30"/>
      <c r="G5268" s="30"/>
      <c r="H5268" s="30"/>
      <c r="I5268" s="30"/>
      <c r="J5268" s="30"/>
      <c r="K5268" s="30"/>
      <c r="L5268" s="30"/>
      <c r="M5268" s="32"/>
      <c r="N5268" s="33"/>
      <c r="O5268" s="33"/>
      <c r="R5268" s="40"/>
      <c r="S5268" s="40"/>
      <c r="T5268" s="40"/>
      <c r="U5268" s="40"/>
      <c r="V5268" s="40"/>
      <c r="W5268" s="40"/>
    </row>
    <row r="5269">
      <c r="F5269" s="30"/>
      <c r="G5269" s="30"/>
      <c r="H5269" s="30"/>
      <c r="I5269" s="30"/>
      <c r="J5269" s="30"/>
      <c r="K5269" s="30"/>
      <c r="L5269" s="30"/>
      <c r="M5269" s="32"/>
      <c r="N5269" s="33"/>
      <c r="O5269" s="33"/>
      <c r="R5269" s="40"/>
      <c r="S5269" s="40"/>
      <c r="T5269" s="40"/>
      <c r="U5269" s="40"/>
      <c r="V5269" s="40"/>
      <c r="W5269" s="40"/>
    </row>
    <row r="5270">
      <c r="F5270" s="30"/>
      <c r="G5270" s="30"/>
      <c r="H5270" s="30"/>
      <c r="I5270" s="30"/>
      <c r="J5270" s="30"/>
      <c r="K5270" s="30"/>
      <c r="L5270" s="30"/>
      <c r="M5270" s="32"/>
      <c r="N5270" s="33"/>
      <c r="O5270" s="33"/>
      <c r="R5270" s="40"/>
      <c r="S5270" s="40"/>
      <c r="T5270" s="40"/>
      <c r="U5270" s="40"/>
      <c r="V5270" s="40"/>
      <c r="W5270" s="40"/>
    </row>
    <row r="5271">
      <c r="F5271" s="30"/>
      <c r="G5271" s="30"/>
      <c r="H5271" s="30"/>
      <c r="I5271" s="30"/>
      <c r="J5271" s="30"/>
      <c r="K5271" s="30"/>
      <c r="L5271" s="30"/>
      <c r="M5271" s="32"/>
      <c r="N5271" s="33"/>
      <c r="O5271" s="33"/>
      <c r="R5271" s="40"/>
      <c r="S5271" s="40"/>
      <c r="T5271" s="40"/>
      <c r="U5271" s="40"/>
      <c r="V5271" s="40"/>
      <c r="W5271" s="40"/>
    </row>
    <row r="5272">
      <c r="F5272" s="30"/>
      <c r="G5272" s="30"/>
      <c r="H5272" s="30"/>
      <c r="I5272" s="30"/>
      <c r="J5272" s="30"/>
      <c r="K5272" s="30"/>
      <c r="L5272" s="30"/>
      <c r="M5272" s="32"/>
      <c r="N5272" s="33"/>
      <c r="O5272" s="33"/>
      <c r="R5272" s="40"/>
      <c r="S5272" s="40"/>
      <c r="T5272" s="40"/>
      <c r="U5272" s="40"/>
      <c r="V5272" s="40"/>
      <c r="W5272" s="40"/>
    </row>
    <row r="5273">
      <c r="F5273" s="30"/>
      <c r="G5273" s="30"/>
      <c r="H5273" s="30"/>
      <c r="I5273" s="30"/>
      <c r="J5273" s="30"/>
      <c r="K5273" s="30"/>
      <c r="L5273" s="30"/>
      <c r="M5273" s="32"/>
      <c r="N5273" s="33"/>
      <c r="O5273" s="58"/>
      <c r="R5273" s="40"/>
      <c r="S5273" s="40"/>
      <c r="T5273" s="40"/>
      <c r="U5273" s="40"/>
      <c r="V5273" s="40"/>
      <c r="W5273" s="40"/>
    </row>
    <row r="5274">
      <c r="F5274" s="30"/>
      <c r="G5274" s="30"/>
      <c r="H5274" s="30"/>
      <c r="I5274" s="30"/>
      <c r="J5274" s="30"/>
      <c r="K5274" s="30"/>
      <c r="L5274" s="30"/>
      <c r="M5274" s="32"/>
      <c r="N5274" s="33"/>
      <c r="O5274" s="58"/>
      <c r="R5274" s="40"/>
      <c r="S5274" s="40"/>
      <c r="T5274" s="40"/>
      <c r="U5274" s="40"/>
      <c r="V5274" s="40"/>
      <c r="W5274" s="40"/>
    </row>
    <row r="5275">
      <c r="F5275" s="30"/>
      <c r="G5275" s="30"/>
      <c r="H5275" s="30"/>
      <c r="I5275" s="30"/>
      <c r="J5275" s="30"/>
      <c r="K5275" s="30"/>
      <c r="L5275" s="30"/>
      <c r="M5275" s="32"/>
      <c r="N5275" s="33"/>
      <c r="O5275" s="33"/>
      <c r="R5275" s="40"/>
      <c r="S5275" s="40"/>
      <c r="T5275" s="40"/>
      <c r="U5275" s="40"/>
      <c r="V5275" s="40"/>
      <c r="W5275" s="40"/>
    </row>
    <row r="5276">
      <c r="F5276" s="30"/>
      <c r="G5276" s="30"/>
      <c r="H5276" s="30"/>
      <c r="I5276" s="30"/>
      <c r="J5276" s="30"/>
      <c r="K5276" s="30"/>
      <c r="L5276" s="30"/>
      <c r="M5276" s="32"/>
      <c r="N5276" s="33"/>
      <c r="O5276" s="33"/>
      <c r="R5276" s="40"/>
      <c r="S5276" s="40"/>
      <c r="T5276" s="40"/>
      <c r="U5276" s="40"/>
      <c r="V5276" s="40"/>
      <c r="W5276" s="40"/>
    </row>
    <row r="5277">
      <c r="F5277" s="30"/>
      <c r="G5277" s="30"/>
      <c r="H5277" s="30"/>
      <c r="I5277" s="30"/>
      <c r="J5277" s="30"/>
      <c r="K5277" s="30"/>
      <c r="L5277" s="30"/>
      <c r="M5277" s="32"/>
      <c r="N5277" s="33"/>
      <c r="O5277" s="33"/>
      <c r="R5277" s="40"/>
      <c r="S5277" s="40"/>
      <c r="T5277" s="40"/>
      <c r="U5277" s="40"/>
      <c r="V5277" s="40"/>
      <c r="W5277" s="40"/>
    </row>
    <row r="5278">
      <c r="F5278" s="30"/>
      <c r="G5278" s="30"/>
      <c r="H5278" s="30"/>
      <c r="I5278" s="30"/>
      <c r="J5278" s="30"/>
      <c r="K5278" s="30"/>
      <c r="L5278" s="30"/>
      <c r="M5278" s="32"/>
      <c r="N5278" s="33"/>
      <c r="O5278" s="33"/>
      <c r="R5278" s="40"/>
      <c r="S5278" s="40"/>
      <c r="T5278" s="40"/>
      <c r="U5278" s="40"/>
      <c r="V5278" s="40"/>
      <c r="W5278" s="40"/>
    </row>
    <row r="5279">
      <c r="F5279" s="30"/>
      <c r="G5279" s="30"/>
      <c r="H5279" s="30"/>
      <c r="I5279" s="30"/>
      <c r="J5279" s="30"/>
      <c r="K5279" s="30"/>
      <c r="L5279" s="30"/>
      <c r="M5279" s="32"/>
      <c r="N5279" s="33"/>
      <c r="O5279" s="33"/>
      <c r="R5279" s="40"/>
      <c r="S5279" s="40"/>
      <c r="T5279" s="40"/>
      <c r="U5279" s="40"/>
      <c r="V5279" s="40"/>
      <c r="W5279" s="40"/>
    </row>
    <row r="5280">
      <c r="F5280" s="30"/>
      <c r="G5280" s="30"/>
      <c r="H5280" s="30"/>
      <c r="I5280" s="30"/>
      <c r="J5280" s="30"/>
      <c r="K5280" s="30"/>
      <c r="L5280" s="30"/>
      <c r="M5280" s="32"/>
      <c r="N5280" s="33"/>
      <c r="O5280" s="33"/>
      <c r="R5280" s="40"/>
      <c r="S5280" s="40"/>
      <c r="T5280" s="40"/>
      <c r="U5280" s="40"/>
      <c r="V5280" s="40"/>
      <c r="W5280" s="40"/>
    </row>
    <row r="5281">
      <c r="F5281" s="30"/>
      <c r="G5281" s="30"/>
      <c r="H5281" s="30"/>
      <c r="I5281" s="30"/>
      <c r="J5281" s="30"/>
      <c r="K5281" s="30"/>
      <c r="L5281" s="30"/>
      <c r="M5281" s="32"/>
      <c r="N5281" s="33"/>
      <c r="O5281" s="33"/>
      <c r="R5281" s="40"/>
      <c r="S5281" s="40"/>
      <c r="T5281" s="40"/>
      <c r="U5281" s="40"/>
      <c r="V5281" s="40"/>
      <c r="W5281" s="40"/>
    </row>
    <row r="5282">
      <c r="F5282" s="30"/>
      <c r="G5282" s="30"/>
      <c r="H5282" s="30"/>
      <c r="I5282" s="30"/>
      <c r="J5282" s="30"/>
      <c r="K5282" s="30"/>
      <c r="L5282" s="30"/>
      <c r="M5282" s="32"/>
      <c r="N5282" s="33"/>
      <c r="O5282" s="58"/>
      <c r="R5282" s="40"/>
      <c r="S5282" s="40"/>
      <c r="T5282" s="40"/>
      <c r="U5282" s="40"/>
      <c r="V5282" s="40"/>
      <c r="W5282" s="40"/>
    </row>
    <row r="5283">
      <c r="F5283" s="30"/>
      <c r="G5283" s="30"/>
      <c r="H5283" s="30"/>
      <c r="I5283" s="30"/>
      <c r="J5283" s="30"/>
      <c r="K5283" s="30"/>
      <c r="L5283" s="30"/>
      <c r="M5283" s="32"/>
      <c r="N5283" s="33"/>
      <c r="O5283" s="33"/>
      <c r="R5283" s="40"/>
      <c r="S5283" s="40"/>
      <c r="T5283" s="40"/>
      <c r="U5283" s="40"/>
      <c r="V5283" s="40"/>
      <c r="W5283" s="40"/>
    </row>
    <row r="5284">
      <c r="F5284" s="30"/>
      <c r="G5284" s="30"/>
      <c r="H5284" s="30"/>
      <c r="I5284" s="30"/>
      <c r="J5284" s="30"/>
      <c r="K5284" s="30"/>
      <c r="L5284" s="30"/>
      <c r="M5284" s="32"/>
      <c r="N5284" s="33"/>
      <c r="O5284" s="33"/>
      <c r="R5284" s="40"/>
      <c r="S5284" s="40"/>
      <c r="T5284" s="40"/>
      <c r="U5284" s="40"/>
      <c r="V5284" s="40"/>
      <c r="W5284" s="40"/>
    </row>
    <row r="5285">
      <c r="F5285" s="30"/>
      <c r="G5285" s="30"/>
      <c r="H5285" s="30"/>
      <c r="I5285" s="30"/>
      <c r="J5285" s="30"/>
      <c r="K5285" s="30"/>
      <c r="L5285" s="30"/>
      <c r="M5285" s="32"/>
      <c r="N5285" s="33"/>
      <c r="O5285" s="33"/>
      <c r="R5285" s="40"/>
      <c r="S5285" s="40"/>
      <c r="T5285" s="40"/>
      <c r="U5285" s="40"/>
      <c r="V5285" s="40"/>
      <c r="W5285" s="40"/>
    </row>
    <row r="5286">
      <c r="F5286" s="30"/>
      <c r="G5286" s="30"/>
      <c r="H5286" s="30"/>
      <c r="I5286" s="30"/>
      <c r="J5286" s="30"/>
      <c r="K5286" s="30"/>
      <c r="L5286" s="30"/>
      <c r="M5286" s="32"/>
      <c r="N5286" s="33"/>
      <c r="O5286" s="58"/>
      <c r="R5286" s="40"/>
      <c r="S5286" s="40"/>
      <c r="T5286" s="40"/>
      <c r="U5286" s="40"/>
      <c r="V5286" s="40"/>
      <c r="W5286" s="40"/>
    </row>
    <row r="5287">
      <c r="F5287" s="30"/>
      <c r="G5287" s="30"/>
      <c r="H5287" s="30"/>
      <c r="I5287" s="30"/>
      <c r="J5287" s="30"/>
      <c r="K5287" s="30"/>
      <c r="L5287" s="30"/>
      <c r="M5287" s="32"/>
      <c r="N5287" s="33"/>
      <c r="O5287" s="64"/>
      <c r="R5287" s="40"/>
      <c r="S5287" s="40"/>
      <c r="T5287" s="40"/>
      <c r="U5287" s="40"/>
      <c r="V5287" s="40"/>
      <c r="W5287" s="40"/>
    </row>
    <row r="5288">
      <c r="F5288" s="30"/>
      <c r="G5288" s="30"/>
      <c r="H5288" s="30"/>
      <c r="I5288" s="30"/>
      <c r="J5288" s="30"/>
      <c r="K5288" s="30"/>
      <c r="L5288" s="30"/>
      <c r="M5288" s="32"/>
      <c r="N5288" s="33"/>
      <c r="O5288" s="33"/>
      <c r="R5288" s="40"/>
      <c r="S5288" s="40"/>
      <c r="T5288" s="40"/>
      <c r="U5288" s="40"/>
      <c r="V5288" s="40"/>
      <c r="W5288" s="40"/>
    </row>
    <row r="5289">
      <c r="F5289" s="30"/>
      <c r="G5289" s="30"/>
      <c r="H5289" s="30"/>
      <c r="I5289" s="30"/>
      <c r="J5289" s="30"/>
      <c r="K5289" s="30"/>
      <c r="L5289" s="30"/>
      <c r="M5289" s="32"/>
      <c r="N5289" s="33"/>
      <c r="O5289" s="64"/>
      <c r="R5289" s="40"/>
      <c r="S5289" s="40"/>
      <c r="T5289" s="40"/>
      <c r="U5289" s="40"/>
      <c r="V5289" s="40"/>
      <c r="W5289" s="40"/>
    </row>
    <row r="5290">
      <c r="F5290" s="30"/>
      <c r="G5290" s="30"/>
      <c r="H5290" s="30"/>
      <c r="I5290" s="30"/>
      <c r="J5290" s="30"/>
      <c r="K5290" s="30"/>
      <c r="L5290" s="30"/>
      <c r="M5290" s="32"/>
      <c r="N5290" s="33"/>
      <c r="O5290" s="58"/>
      <c r="R5290" s="40"/>
      <c r="S5290" s="40"/>
      <c r="T5290" s="40"/>
      <c r="U5290" s="40"/>
      <c r="V5290" s="40"/>
      <c r="W5290" s="40"/>
    </row>
    <row r="5291">
      <c r="F5291" s="30"/>
      <c r="G5291" s="30"/>
      <c r="H5291" s="30"/>
      <c r="I5291" s="30"/>
      <c r="J5291" s="30"/>
      <c r="K5291" s="30"/>
      <c r="L5291" s="30"/>
      <c r="M5291" s="32"/>
      <c r="N5291" s="33"/>
      <c r="O5291" s="33"/>
      <c r="R5291" s="40"/>
      <c r="S5291" s="40"/>
      <c r="T5291" s="40"/>
      <c r="U5291" s="40"/>
      <c r="V5291" s="40"/>
      <c r="W5291" s="40"/>
    </row>
    <row r="5292">
      <c r="F5292" s="30"/>
      <c r="G5292" s="30"/>
      <c r="H5292" s="30"/>
      <c r="I5292" s="30"/>
      <c r="J5292" s="30"/>
      <c r="K5292" s="30"/>
      <c r="L5292" s="30"/>
      <c r="M5292" s="32"/>
      <c r="N5292" s="33"/>
      <c r="O5292" s="33"/>
      <c r="R5292" s="40"/>
      <c r="S5292" s="40"/>
      <c r="T5292" s="40"/>
      <c r="U5292" s="40"/>
      <c r="V5292" s="40"/>
      <c r="W5292" s="40"/>
    </row>
    <row r="5293">
      <c r="F5293" s="30"/>
      <c r="G5293" s="30"/>
      <c r="H5293" s="30"/>
      <c r="I5293" s="30"/>
      <c r="J5293" s="30"/>
      <c r="K5293" s="30"/>
      <c r="L5293" s="30"/>
      <c r="M5293" s="32"/>
      <c r="N5293" s="33"/>
      <c r="O5293" s="33"/>
      <c r="R5293" s="40"/>
      <c r="S5293" s="40"/>
      <c r="T5293" s="40"/>
      <c r="U5293" s="40"/>
      <c r="V5293" s="40"/>
      <c r="W5293" s="40"/>
    </row>
    <row r="5294">
      <c r="F5294" s="30"/>
      <c r="G5294" s="30"/>
      <c r="H5294" s="30"/>
      <c r="I5294" s="30"/>
      <c r="J5294" s="30"/>
      <c r="K5294" s="30"/>
      <c r="L5294" s="30"/>
      <c r="M5294" s="32"/>
      <c r="N5294" s="33"/>
      <c r="O5294" s="33"/>
      <c r="R5294" s="40"/>
      <c r="S5294" s="40"/>
      <c r="T5294" s="40"/>
      <c r="U5294" s="40"/>
      <c r="V5294" s="40"/>
      <c r="W5294" s="40"/>
    </row>
    <row r="5295">
      <c r="F5295" s="30"/>
      <c r="G5295" s="30"/>
      <c r="H5295" s="30"/>
      <c r="I5295" s="30"/>
      <c r="J5295" s="30"/>
      <c r="K5295" s="30"/>
      <c r="L5295" s="30"/>
      <c r="M5295" s="32"/>
      <c r="N5295" s="33"/>
      <c r="O5295" s="64"/>
      <c r="R5295" s="40"/>
      <c r="S5295" s="40"/>
      <c r="T5295" s="40"/>
      <c r="U5295" s="40"/>
      <c r="V5295" s="40"/>
      <c r="W5295" s="40"/>
    </row>
    <row r="5296">
      <c r="F5296" s="30"/>
      <c r="G5296" s="30"/>
      <c r="H5296" s="30"/>
      <c r="I5296" s="30"/>
      <c r="J5296" s="30"/>
      <c r="K5296" s="30"/>
      <c r="L5296" s="30"/>
      <c r="M5296" s="32"/>
      <c r="N5296" s="33"/>
      <c r="O5296" s="33"/>
      <c r="R5296" s="40"/>
      <c r="S5296" s="40"/>
      <c r="T5296" s="40"/>
      <c r="U5296" s="40"/>
      <c r="V5296" s="40"/>
      <c r="W5296" s="40"/>
    </row>
    <row r="5297">
      <c r="F5297" s="30"/>
      <c r="G5297" s="30"/>
      <c r="H5297" s="30"/>
      <c r="I5297" s="30"/>
      <c r="J5297" s="30"/>
      <c r="K5297" s="30"/>
      <c r="L5297" s="30"/>
      <c r="M5297" s="32"/>
      <c r="N5297" s="33"/>
      <c r="O5297" s="33"/>
      <c r="R5297" s="40"/>
      <c r="S5297" s="40"/>
      <c r="T5297" s="40"/>
      <c r="U5297" s="40"/>
      <c r="V5297" s="40"/>
      <c r="W5297" s="40"/>
    </row>
    <row r="5298">
      <c r="F5298" s="30"/>
      <c r="G5298" s="30"/>
      <c r="H5298" s="30"/>
      <c r="I5298" s="30"/>
      <c r="J5298" s="30"/>
      <c r="K5298" s="30"/>
      <c r="L5298" s="30"/>
      <c r="M5298" s="32"/>
      <c r="N5298" s="33"/>
      <c r="O5298" s="33"/>
      <c r="R5298" s="40"/>
      <c r="S5298" s="40"/>
      <c r="T5298" s="40"/>
      <c r="U5298" s="40"/>
      <c r="V5298" s="40"/>
      <c r="W5298" s="40"/>
    </row>
    <row r="5299">
      <c r="F5299" s="30"/>
      <c r="G5299" s="30"/>
      <c r="H5299" s="30"/>
      <c r="I5299" s="30"/>
      <c r="J5299" s="30"/>
      <c r="K5299" s="30"/>
      <c r="L5299" s="30"/>
      <c r="M5299" s="32"/>
      <c r="N5299" s="33"/>
      <c r="O5299" s="33"/>
      <c r="R5299" s="40"/>
      <c r="S5299" s="40"/>
      <c r="T5299" s="40"/>
      <c r="U5299" s="40"/>
      <c r="V5299" s="40"/>
      <c r="W5299" s="40"/>
    </row>
    <row r="5300">
      <c r="F5300" s="30"/>
      <c r="G5300" s="30"/>
      <c r="H5300" s="30"/>
      <c r="I5300" s="30"/>
      <c r="J5300" s="30"/>
      <c r="K5300" s="30"/>
      <c r="L5300" s="30"/>
      <c r="M5300" s="32"/>
      <c r="N5300" s="33"/>
      <c r="O5300" s="58"/>
      <c r="R5300" s="40"/>
      <c r="S5300" s="40"/>
      <c r="T5300" s="40"/>
      <c r="U5300" s="40"/>
      <c r="V5300" s="40"/>
      <c r="W5300" s="40"/>
    </row>
    <row r="5301">
      <c r="F5301" s="30"/>
      <c r="G5301" s="30"/>
      <c r="H5301" s="30"/>
      <c r="I5301" s="30"/>
      <c r="J5301" s="30"/>
      <c r="K5301" s="30"/>
      <c r="L5301" s="30"/>
      <c r="M5301" s="32"/>
      <c r="N5301" s="33"/>
      <c r="O5301" s="33"/>
      <c r="R5301" s="40"/>
      <c r="S5301" s="40"/>
      <c r="T5301" s="40"/>
      <c r="U5301" s="40"/>
      <c r="V5301" s="40"/>
      <c r="W5301" s="40"/>
    </row>
    <row r="5302">
      <c r="F5302" s="30"/>
      <c r="G5302" s="30"/>
      <c r="H5302" s="30"/>
      <c r="I5302" s="30"/>
      <c r="J5302" s="30"/>
      <c r="K5302" s="30"/>
      <c r="L5302" s="30"/>
      <c r="M5302" s="32"/>
      <c r="N5302" s="33"/>
      <c r="O5302" s="33"/>
      <c r="R5302" s="40"/>
      <c r="S5302" s="40"/>
      <c r="T5302" s="40"/>
      <c r="U5302" s="40"/>
      <c r="V5302" s="40"/>
      <c r="W5302" s="40"/>
    </row>
    <row r="5303">
      <c r="F5303" s="30"/>
      <c r="G5303" s="30"/>
      <c r="H5303" s="30"/>
      <c r="I5303" s="30"/>
      <c r="J5303" s="30"/>
      <c r="K5303" s="30"/>
      <c r="L5303" s="30"/>
      <c r="M5303" s="32"/>
      <c r="N5303" s="33"/>
      <c r="O5303" s="33"/>
      <c r="R5303" s="40"/>
      <c r="S5303" s="40"/>
      <c r="T5303" s="40"/>
      <c r="U5303" s="40"/>
      <c r="V5303" s="40"/>
      <c r="W5303" s="40"/>
    </row>
    <row r="5304">
      <c r="F5304" s="30"/>
      <c r="G5304" s="30"/>
      <c r="H5304" s="30"/>
      <c r="I5304" s="30"/>
      <c r="J5304" s="30"/>
      <c r="K5304" s="30"/>
      <c r="L5304" s="30"/>
      <c r="M5304" s="32"/>
      <c r="N5304" s="33"/>
      <c r="O5304" s="64"/>
      <c r="R5304" s="40"/>
      <c r="S5304" s="40"/>
      <c r="T5304" s="40"/>
      <c r="U5304" s="40"/>
      <c r="V5304" s="40"/>
      <c r="W5304" s="40"/>
    </row>
    <row r="5305">
      <c r="F5305" s="30"/>
      <c r="G5305" s="30"/>
      <c r="H5305" s="30"/>
      <c r="I5305" s="30"/>
      <c r="J5305" s="30"/>
      <c r="K5305" s="30"/>
      <c r="L5305" s="30"/>
      <c r="M5305" s="32"/>
      <c r="N5305" s="33"/>
      <c r="O5305" s="58"/>
      <c r="R5305" s="40"/>
      <c r="S5305" s="40"/>
      <c r="T5305" s="40"/>
      <c r="U5305" s="40"/>
      <c r="V5305" s="40"/>
      <c r="W5305" s="40"/>
    </row>
    <row r="5306">
      <c r="F5306" s="30"/>
      <c r="G5306" s="30"/>
      <c r="H5306" s="30"/>
      <c r="I5306" s="30"/>
      <c r="J5306" s="30"/>
      <c r="K5306" s="30"/>
      <c r="L5306" s="30"/>
      <c r="M5306" s="32"/>
      <c r="N5306" s="33"/>
      <c r="O5306" s="33"/>
      <c r="R5306" s="40"/>
      <c r="S5306" s="40"/>
      <c r="T5306" s="40"/>
      <c r="U5306" s="40"/>
      <c r="V5306" s="40"/>
      <c r="W5306" s="40"/>
    </row>
    <row r="5307">
      <c r="F5307" s="30"/>
      <c r="G5307" s="30"/>
      <c r="H5307" s="30"/>
      <c r="I5307" s="30"/>
      <c r="J5307" s="30"/>
      <c r="K5307" s="30"/>
      <c r="L5307" s="30"/>
      <c r="M5307" s="32"/>
      <c r="N5307" s="33"/>
      <c r="O5307" s="33"/>
      <c r="R5307" s="40"/>
      <c r="S5307" s="40"/>
      <c r="T5307" s="40"/>
      <c r="U5307" s="40"/>
      <c r="V5307" s="40"/>
      <c r="W5307" s="40"/>
    </row>
    <row r="5308">
      <c r="F5308" s="30"/>
      <c r="G5308" s="30"/>
      <c r="H5308" s="30"/>
      <c r="I5308" s="30"/>
      <c r="J5308" s="30"/>
      <c r="K5308" s="30"/>
      <c r="L5308" s="30"/>
      <c r="M5308" s="32"/>
      <c r="N5308" s="33"/>
      <c r="O5308" s="33"/>
      <c r="R5308" s="40"/>
      <c r="S5308" s="40"/>
      <c r="T5308" s="40"/>
      <c r="U5308" s="40"/>
      <c r="V5308" s="40"/>
      <c r="W5308" s="40"/>
    </row>
    <row r="5309">
      <c r="F5309" s="30"/>
      <c r="G5309" s="30"/>
      <c r="H5309" s="30"/>
      <c r="I5309" s="30"/>
      <c r="J5309" s="30"/>
      <c r="K5309" s="30"/>
      <c r="L5309" s="30"/>
      <c r="M5309" s="32"/>
      <c r="N5309" s="33"/>
      <c r="O5309" s="33"/>
      <c r="R5309" s="40"/>
      <c r="S5309" s="40"/>
      <c r="T5309" s="40"/>
      <c r="U5309" s="40"/>
      <c r="V5309" s="40"/>
      <c r="W5309" s="40"/>
    </row>
    <row r="5310">
      <c r="F5310" s="30"/>
      <c r="G5310" s="30"/>
      <c r="H5310" s="30"/>
      <c r="I5310" s="30"/>
      <c r="J5310" s="30"/>
      <c r="K5310" s="30"/>
      <c r="L5310" s="30"/>
      <c r="M5310" s="32"/>
      <c r="N5310" s="33"/>
      <c r="O5310" s="33"/>
      <c r="R5310" s="40"/>
      <c r="S5310" s="40"/>
      <c r="T5310" s="40"/>
      <c r="U5310" s="40"/>
      <c r="V5310" s="40"/>
      <c r="W5310" s="40"/>
    </row>
    <row r="5311">
      <c r="F5311" s="30"/>
      <c r="G5311" s="30"/>
      <c r="H5311" s="30"/>
      <c r="I5311" s="30"/>
      <c r="J5311" s="30"/>
      <c r="K5311" s="30"/>
      <c r="L5311" s="30"/>
      <c r="M5311" s="32"/>
      <c r="N5311" s="33"/>
      <c r="O5311" s="33"/>
      <c r="R5311" s="40"/>
      <c r="S5311" s="40"/>
      <c r="T5311" s="40"/>
      <c r="U5311" s="40"/>
      <c r="V5311" s="40"/>
      <c r="W5311" s="40"/>
    </row>
    <row r="5312">
      <c r="F5312" s="30"/>
      <c r="G5312" s="30"/>
      <c r="H5312" s="30"/>
      <c r="I5312" s="30"/>
      <c r="J5312" s="30"/>
      <c r="K5312" s="30"/>
      <c r="L5312" s="30"/>
      <c r="M5312" s="32"/>
      <c r="N5312" s="33"/>
      <c r="O5312" s="33"/>
      <c r="R5312" s="40"/>
      <c r="S5312" s="40"/>
      <c r="T5312" s="40"/>
      <c r="U5312" s="40"/>
      <c r="V5312" s="40"/>
      <c r="W5312" s="40"/>
    </row>
    <row r="5313">
      <c r="F5313" s="30"/>
      <c r="G5313" s="30"/>
      <c r="H5313" s="30"/>
      <c r="I5313" s="30"/>
      <c r="J5313" s="30"/>
      <c r="K5313" s="30"/>
      <c r="L5313" s="30"/>
      <c r="M5313" s="32"/>
      <c r="N5313" s="33"/>
      <c r="O5313" s="33"/>
      <c r="R5313" s="40"/>
      <c r="S5313" s="40"/>
      <c r="T5313" s="40"/>
      <c r="U5313" s="40"/>
      <c r="V5313" s="40"/>
      <c r="W5313" s="40"/>
    </row>
    <row r="5314">
      <c r="F5314" s="30"/>
      <c r="G5314" s="30"/>
      <c r="H5314" s="30"/>
      <c r="I5314" s="30"/>
      <c r="J5314" s="30"/>
      <c r="K5314" s="30"/>
      <c r="L5314" s="30"/>
      <c r="M5314" s="32"/>
      <c r="N5314" s="33"/>
      <c r="O5314" s="33"/>
      <c r="R5314" s="40"/>
      <c r="S5314" s="40"/>
      <c r="T5314" s="40"/>
      <c r="U5314" s="40"/>
      <c r="V5314" s="40"/>
      <c r="W5314" s="40"/>
    </row>
    <row r="5315">
      <c r="F5315" s="30"/>
      <c r="G5315" s="30"/>
      <c r="H5315" s="30"/>
      <c r="I5315" s="30"/>
      <c r="J5315" s="30"/>
      <c r="K5315" s="30"/>
      <c r="L5315" s="30"/>
      <c r="M5315" s="32"/>
      <c r="N5315" s="33"/>
      <c r="O5315" s="33"/>
      <c r="R5315" s="40"/>
      <c r="S5315" s="40"/>
      <c r="T5315" s="40"/>
      <c r="U5315" s="40"/>
      <c r="V5315" s="40"/>
      <c r="W5315" s="40"/>
    </row>
    <row r="5316">
      <c r="F5316" s="30"/>
      <c r="G5316" s="30"/>
      <c r="H5316" s="30"/>
      <c r="I5316" s="30"/>
      <c r="J5316" s="30"/>
      <c r="K5316" s="30"/>
      <c r="L5316" s="30"/>
      <c r="M5316" s="32"/>
      <c r="N5316" s="33"/>
      <c r="O5316" s="33"/>
      <c r="R5316" s="40"/>
      <c r="S5316" s="40"/>
      <c r="T5316" s="40"/>
      <c r="U5316" s="40"/>
      <c r="V5316" s="40"/>
      <c r="W5316" s="40"/>
    </row>
    <row r="5317">
      <c r="F5317" s="30"/>
      <c r="G5317" s="30"/>
      <c r="H5317" s="30"/>
      <c r="I5317" s="30"/>
      <c r="J5317" s="30"/>
      <c r="K5317" s="30"/>
      <c r="L5317" s="30"/>
      <c r="M5317" s="32"/>
      <c r="N5317" s="33"/>
      <c r="O5317" s="33"/>
      <c r="R5317" s="40"/>
      <c r="S5317" s="40"/>
      <c r="T5317" s="40"/>
      <c r="U5317" s="40"/>
      <c r="V5317" s="40"/>
      <c r="W5317" s="40"/>
    </row>
    <row r="5318">
      <c r="F5318" s="30"/>
      <c r="G5318" s="30"/>
      <c r="H5318" s="30"/>
      <c r="I5318" s="30"/>
      <c r="J5318" s="30"/>
      <c r="K5318" s="30"/>
      <c r="L5318" s="30"/>
      <c r="M5318" s="32"/>
      <c r="N5318" s="33"/>
      <c r="O5318" s="33"/>
      <c r="R5318" s="40"/>
      <c r="S5318" s="40"/>
      <c r="T5318" s="40"/>
      <c r="U5318" s="40"/>
      <c r="V5318" s="40"/>
      <c r="W5318" s="40"/>
    </row>
    <row r="5319">
      <c r="F5319" s="30"/>
      <c r="G5319" s="30"/>
      <c r="H5319" s="30"/>
      <c r="I5319" s="30"/>
      <c r="J5319" s="30"/>
      <c r="K5319" s="30"/>
      <c r="L5319" s="30"/>
      <c r="M5319" s="32"/>
      <c r="N5319" s="33"/>
      <c r="O5319" s="64"/>
      <c r="R5319" s="40"/>
      <c r="S5319" s="40"/>
      <c r="T5319" s="40"/>
      <c r="U5319" s="40"/>
      <c r="V5319" s="40"/>
      <c r="W5319" s="40"/>
    </row>
    <row r="5320">
      <c r="F5320" s="30"/>
      <c r="G5320" s="30"/>
      <c r="H5320" s="30"/>
      <c r="I5320" s="30"/>
      <c r="J5320" s="30"/>
      <c r="K5320" s="30"/>
      <c r="L5320" s="30"/>
      <c r="M5320" s="32"/>
      <c r="N5320" s="33"/>
      <c r="O5320" s="33"/>
      <c r="R5320" s="40"/>
      <c r="S5320" s="40"/>
      <c r="T5320" s="40"/>
      <c r="U5320" s="40"/>
      <c r="V5320" s="40"/>
      <c r="W5320" s="40"/>
    </row>
    <row r="5321">
      <c r="F5321" s="30"/>
      <c r="G5321" s="30"/>
      <c r="H5321" s="30"/>
      <c r="I5321" s="30"/>
      <c r="J5321" s="30"/>
      <c r="K5321" s="30"/>
      <c r="L5321" s="30"/>
      <c r="M5321" s="32"/>
      <c r="N5321" s="33"/>
      <c r="O5321" s="33"/>
      <c r="R5321" s="40"/>
      <c r="S5321" s="40"/>
      <c r="T5321" s="40"/>
      <c r="U5321" s="40"/>
      <c r="V5321" s="40"/>
      <c r="W5321" s="40"/>
    </row>
    <row r="5322">
      <c r="F5322" s="30"/>
      <c r="G5322" s="30"/>
      <c r="H5322" s="30"/>
      <c r="I5322" s="30"/>
      <c r="J5322" s="30"/>
      <c r="K5322" s="30"/>
      <c r="L5322" s="30"/>
      <c r="M5322" s="32"/>
      <c r="N5322" s="33"/>
      <c r="O5322" s="33"/>
      <c r="R5322" s="40"/>
      <c r="S5322" s="40"/>
      <c r="T5322" s="40"/>
      <c r="U5322" s="40"/>
      <c r="V5322" s="40"/>
      <c r="W5322" s="40"/>
    </row>
    <row r="5323">
      <c r="F5323" s="30"/>
      <c r="G5323" s="30"/>
      <c r="H5323" s="30"/>
      <c r="I5323" s="30"/>
      <c r="J5323" s="30"/>
      <c r="K5323" s="30"/>
      <c r="L5323" s="30"/>
      <c r="M5323" s="32"/>
      <c r="N5323" s="33"/>
      <c r="O5323" s="33"/>
      <c r="R5323" s="40"/>
      <c r="S5323" s="40"/>
      <c r="T5323" s="40"/>
      <c r="U5323" s="40"/>
      <c r="V5323" s="40"/>
      <c r="W5323" s="40"/>
    </row>
    <row r="5324">
      <c r="F5324" s="30"/>
      <c r="G5324" s="30"/>
      <c r="H5324" s="30"/>
      <c r="I5324" s="30"/>
      <c r="J5324" s="30"/>
      <c r="K5324" s="30"/>
      <c r="L5324" s="30"/>
      <c r="M5324" s="32"/>
      <c r="N5324" s="33"/>
      <c r="O5324" s="33"/>
      <c r="R5324" s="40"/>
      <c r="S5324" s="40"/>
      <c r="T5324" s="40"/>
      <c r="U5324" s="40"/>
      <c r="V5324" s="40"/>
      <c r="W5324" s="40"/>
    </row>
    <row r="5325">
      <c r="F5325" s="30"/>
      <c r="G5325" s="30"/>
      <c r="H5325" s="30"/>
      <c r="I5325" s="30"/>
      <c r="J5325" s="30"/>
      <c r="K5325" s="30"/>
      <c r="L5325" s="30"/>
      <c r="M5325" s="32"/>
      <c r="N5325" s="33"/>
      <c r="O5325" s="33"/>
      <c r="R5325" s="40"/>
      <c r="S5325" s="40"/>
      <c r="T5325" s="40"/>
      <c r="U5325" s="40"/>
      <c r="V5325" s="40"/>
      <c r="W5325" s="40"/>
    </row>
    <row r="5326">
      <c r="F5326" s="30"/>
      <c r="G5326" s="30"/>
      <c r="H5326" s="30"/>
      <c r="I5326" s="30"/>
      <c r="J5326" s="30"/>
      <c r="K5326" s="30"/>
      <c r="L5326" s="30"/>
      <c r="M5326" s="32"/>
      <c r="N5326" s="33"/>
      <c r="O5326" s="33"/>
      <c r="R5326" s="40"/>
      <c r="S5326" s="40"/>
      <c r="T5326" s="40"/>
      <c r="U5326" s="40"/>
      <c r="V5326" s="40"/>
      <c r="W5326" s="40"/>
    </row>
    <row r="5327">
      <c r="F5327" s="30"/>
      <c r="G5327" s="30"/>
      <c r="H5327" s="30"/>
      <c r="I5327" s="30"/>
      <c r="J5327" s="30"/>
      <c r="K5327" s="30"/>
      <c r="L5327" s="30"/>
      <c r="M5327" s="32"/>
      <c r="N5327" s="33"/>
      <c r="O5327" s="33"/>
      <c r="R5327" s="40"/>
      <c r="S5327" s="40"/>
      <c r="T5327" s="40"/>
      <c r="U5327" s="40"/>
      <c r="V5327" s="40"/>
      <c r="W5327" s="40"/>
    </row>
    <row r="5328">
      <c r="F5328" s="30"/>
      <c r="G5328" s="30"/>
      <c r="H5328" s="30"/>
      <c r="I5328" s="30"/>
      <c r="J5328" s="30"/>
      <c r="K5328" s="30"/>
      <c r="L5328" s="30"/>
      <c r="M5328" s="32"/>
      <c r="N5328" s="33"/>
      <c r="O5328" s="33"/>
      <c r="R5328" s="40"/>
      <c r="S5328" s="40"/>
      <c r="T5328" s="40"/>
      <c r="U5328" s="40"/>
      <c r="V5328" s="40"/>
      <c r="W5328" s="40"/>
    </row>
    <row r="5329">
      <c r="F5329" s="30"/>
      <c r="G5329" s="30"/>
      <c r="H5329" s="30"/>
      <c r="I5329" s="30"/>
      <c r="J5329" s="30"/>
      <c r="K5329" s="30"/>
      <c r="L5329" s="30"/>
      <c r="M5329" s="32"/>
      <c r="N5329" s="33"/>
      <c r="O5329" s="33"/>
      <c r="R5329" s="40"/>
      <c r="S5329" s="40"/>
      <c r="T5329" s="40"/>
      <c r="U5329" s="40"/>
      <c r="V5329" s="40"/>
      <c r="W5329" s="40"/>
    </row>
    <row r="5330">
      <c r="F5330" s="30"/>
      <c r="G5330" s="30"/>
      <c r="H5330" s="30"/>
      <c r="I5330" s="30"/>
      <c r="J5330" s="30"/>
      <c r="K5330" s="30"/>
      <c r="L5330" s="30"/>
      <c r="M5330" s="32"/>
      <c r="N5330" s="33"/>
      <c r="O5330" s="33"/>
      <c r="R5330" s="40"/>
      <c r="S5330" s="40"/>
      <c r="T5330" s="40"/>
      <c r="U5330" s="40"/>
      <c r="V5330" s="40"/>
      <c r="W5330" s="40"/>
    </row>
    <row r="5331">
      <c r="F5331" s="30"/>
      <c r="G5331" s="30"/>
      <c r="H5331" s="30"/>
      <c r="I5331" s="30"/>
      <c r="J5331" s="30"/>
      <c r="K5331" s="30"/>
      <c r="L5331" s="30"/>
      <c r="M5331" s="32"/>
      <c r="N5331" s="33"/>
      <c r="O5331" s="33"/>
      <c r="R5331" s="40"/>
      <c r="S5331" s="40"/>
      <c r="T5331" s="40"/>
      <c r="U5331" s="40"/>
      <c r="V5331" s="40"/>
      <c r="W5331" s="40"/>
    </row>
    <row r="5332">
      <c r="F5332" s="30"/>
      <c r="G5332" s="30"/>
      <c r="H5332" s="30"/>
      <c r="I5332" s="30"/>
      <c r="J5332" s="30"/>
      <c r="K5332" s="30"/>
      <c r="L5332" s="30"/>
      <c r="M5332" s="32"/>
      <c r="N5332" s="33"/>
      <c r="O5332" s="33"/>
      <c r="R5332" s="40"/>
      <c r="S5332" s="40"/>
      <c r="T5332" s="40"/>
      <c r="U5332" s="40"/>
      <c r="V5332" s="40"/>
      <c r="W5332" s="40"/>
    </row>
    <row r="5333">
      <c r="F5333" s="30"/>
      <c r="G5333" s="30"/>
      <c r="H5333" s="30"/>
      <c r="I5333" s="30"/>
      <c r="J5333" s="30"/>
      <c r="K5333" s="30"/>
      <c r="L5333" s="30"/>
      <c r="M5333" s="32"/>
      <c r="N5333" s="33"/>
      <c r="O5333" s="33"/>
      <c r="R5333" s="40"/>
      <c r="S5333" s="40"/>
      <c r="T5333" s="40"/>
      <c r="U5333" s="40"/>
      <c r="V5333" s="40"/>
      <c r="W5333" s="40"/>
    </row>
    <row r="5334">
      <c r="F5334" s="30"/>
      <c r="G5334" s="30"/>
      <c r="H5334" s="30"/>
      <c r="I5334" s="30"/>
      <c r="J5334" s="30"/>
      <c r="K5334" s="30"/>
      <c r="L5334" s="30"/>
      <c r="M5334" s="32"/>
      <c r="N5334" s="33"/>
      <c r="O5334" s="33"/>
      <c r="R5334" s="40"/>
      <c r="S5334" s="40"/>
      <c r="T5334" s="40"/>
      <c r="U5334" s="40"/>
      <c r="V5334" s="40"/>
      <c r="W5334" s="40"/>
    </row>
    <row r="5335">
      <c r="F5335" s="30"/>
      <c r="G5335" s="30"/>
      <c r="H5335" s="30"/>
      <c r="I5335" s="30"/>
      <c r="J5335" s="30"/>
      <c r="K5335" s="30"/>
      <c r="L5335" s="30"/>
      <c r="M5335" s="32"/>
      <c r="N5335" s="33"/>
      <c r="O5335" s="33"/>
      <c r="R5335" s="40"/>
      <c r="S5335" s="40"/>
      <c r="T5335" s="40"/>
      <c r="U5335" s="40"/>
      <c r="V5335" s="40"/>
      <c r="W5335" s="40"/>
    </row>
    <row r="5336">
      <c r="F5336" s="30"/>
      <c r="G5336" s="30"/>
      <c r="H5336" s="30"/>
      <c r="I5336" s="30"/>
      <c r="J5336" s="30"/>
      <c r="K5336" s="30"/>
      <c r="L5336" s="30"/>
      <c r="M5336" s="32"/>
      <c r="N5336" s="33"/>
      <c r="O5336" s="33"/>
      <c r="R5336" s="40"/>
      <c r="S5336" s="40"/>
      <c r="T5336" s="40"/>
      <c r="U5336" s="40"/>
      <c r="V5336" s="40"/>
      <c r="W5336" s="40"/>
    </row>
    <row r="5337">
      <c r="F5337" s="30"/>
      <c r="G5337" s="30"/>
      <c r="H5337" s="30"/>
      <c r="I5337" s="30"/>
      <c r="J5337" s="30"/>
      <c r="K5337" s="30"/>
      <c r="L5337" s="30"/>
      <c r="M5337" s="32"/>
      <c r="N5337" s="33"/>
      <c r="O5337" s="33"/>
      <c r="R5337" s="40"/>
      <c r="S5337" s="40"/>
      <c r="T5337" s="40"/>
      <c r="U5337" s="40"/>
      <c r="V5337" s="40"/>
      <c r="W5337" s="40"/>
    </row>
    <row r="5338">
      <c r="F5338" s="30"/>
      <c r="G5338" s="30"/>
      <c r="H5338" s="30"/>
      <c r="I5338" s="30"/>
      <c r="J5338" s="30"/>
      <c r="K5338" s="30"/>
      <c r="L5338" s="30"/>
      <c r="M5338" s="32"/>
      <c r="N5338" s="33"/>
      <c r="O5338" s="33"/>
      <c r="R5338" s="40"/>
      <c r="S5338" s="40"/>
      <c r="T5338" s="40"/>
      <c r="U5338" s="40"/>
      <c r="V5338" s="40"/>
      <c r="W5338" s="40"/>
    </row>
    <row r="5339">
      <c r="F5339" s="30"/>
      <c r="G5339" s="30"/>
      <c r="H5339" s="30"/>
      <c r="I5339" s="30"/>
      <c r="J5339" s="30"/>
      <c r="K5339" s="30"/>
      <c r="L5339" s="30"/>
      <c r="M5339" s="32"/>
      <c r="N5339" s="33"/>
      <c r="O5339" s="64"/>
      <c r="R5339" s="40"/>
      <c r="S5339" s="40"/>
      <c r="T5339" s="40"/>
      <c r="U5339" s="40"/>
      <c r="V5339" s="40"/>
      <c r="W5339" s="40"/>
    </row>
    <row r="5340">
      <c r="F5340" s="30"/>
      <c r="G5340" s="30"/>
      <c r="H5340" s="30"/>
      <c r="I5340" s="30"/>
      <c r="J5340" s="30"/>
      <c r="K5340" s="30"/>
      <c r="L5340" s="30"/>
      <c r="M5340" s="32"/>
      <c r="N5340" s="33"/>
      <c r="O5340" s="33"/>
      <c r="R5340" s="40"/>
      <c r="S5340" s="40"/>
      <c r="T5340" s="40"/>
      <c r="U5340" s="40"/>
      <c r="V5340" s="40"/>
      <c r="W5340" s="40"/>
    </row>
    <row r="5341">
      <c r="F5341" s="30"/>
      <c r="G5341" s="30"/>
      <c r="H5341" s="30"/>
      <c r="I5341" s="30"/>
      <c r="J5341" s="30"/>
      <c r="K5341" s="30"/>
      <c r="L5341" s="30"/>
      <c r="M5341" s="32"/>
      <c r="N5341" s="33"/>
      <c r="O5341" s="33"/>
      <c r="R5341" s="40"/>
      <c r="S5341" s="40"/>
      <c r="T5341" s="40"/>
      <c r="U5341" s="40"/>
      <c r="V5341" s="40"/>
      <c r="W5341" s="40"/>
    </row>
    <row r="5342">
      <c r="F5342" s="30"/>
      <c r="G5342" s="30"/>
      <c r="H5342" s="30"/>
      <c r="I5342" s="30"/>
      <c r="J5342" s="30"/>
      <c r="K5342" s="30"/>
      <c r="L5342" s="30"/>
      <c r="M5342" s="32"/>
      <c r="N5342" s="33"/>
      <c r="O5342" s="58"/>
      <c r="R5342" s="40"/>
      <c r="S5342" s="40"/>
      <c r="T5342" s="40"/>
      <c r="U5342" s="40"/>
      <c r="V5342" s="40"/>
      <c r="W5342" s="40"/>
    </row>
    <row r="5343">
      <c r="F5343" s="30"/>
      <c r="G5343" s="30"/>
      <c r="H5343" s="30"/>
      <c r="I5343" s="30"/>
      <c r="J5343" s="30"/>
      <c r="K5343" s="30"/>
      <c r="L5343" s="30"/>
      <c r="M5343" s="32"/>
      <c r="N5343" s="33"/>
      <c r="O5343" s="33"/>
      <c r="R5343" s="40"/>
      <c r="S5343" s="40"/>
      <c r="T5343" s="40"/>
      <c r="U5343" s="40"/>
      <c r="V5343" s="40"/>
      <c r="W5343" s="40"/>
    </row>
    <row r="5344">
      <c r="F5344" s="30"/>
      <c r="G5344" s="30"/>
      <c r="H5344" s="30"/>
      <c r="I5344" s="30"/>
      <c r="J5344" s="30"/>
      <c r="K5344" s="30"/>
      <c r="L5344" s="30"/>
      <c r="M5344" s="32"/>
      <c r="N5344" s="33"/>
      <c r="O5344" s="58"/>
      <c r="R5344" s="40"/>
      <c r="S5344" s="40"/>
      <c r="T5344" s="40"/>
      <c r="U5344" s="40"/>
      <c r="V5344" s="40"/>
      <c r="W5344" s="40"/>
    </row>
    <row r="5345">
      <c r="F5345" s="30"/>
      <c r="G5345" s="30"/>
      <c r="H5345" s="30"/>
      <c r="I5345" s="30"/>
      <c r="J5345" s="30"/>
      <c r="K5345" s="30"/>
      <c r="L5345" s="30"/>
      <c r="M5345" s="32"/>
      <c r="N5345" s="33"/>
      <c r="O5345" s="33"/>
      <c r="R5345" s="40"/>
      <c r="S5345" s="40"/>
      <c r="T5345" s="40"/>
      <c r="U5345" s="40"/>
      <c r="V5345" s="40"/>
      <c r="W5345" s="40"/>
    </row>
    <row r="5346">
      <c r="F5346" s="30"/>
      <c r="G5346" s="30"/>
      <c r="H5346" s="30"/>
      <c r="I5346" s="30"/>
      <c r="J5346" s="30"/>
      <c r="K5346" s="30"/>
      <c r="L5346" s="30"/>
      <c r="M5346" s="32"/>
      <c r="N5346" s="33"/>
      <c r="O5346" s="33"/>
      <c r="R5346" s="40"/>
      <c r="S5346" s="40"/>
      <c r="T5346" s="40"/>
      <c r="U5346" s="40"/>
      <c r="V5346" s="40"/>
      <c r="W5346" s="40"/>
    </row>
    <row r="5347">
      <c r="F5347" s="30"/>
      <c r="G5347" s="30"/>
      <c r="H5347" s="30"/>
      <c r="I5347" s="30"/>
      <c r="J5347" s="30"/>
      <c r="K5347" s="30"/>
      <c r="L5347" s="30"/>
      <c r="M5347" s="32"/>
      <c r="N5347" s="33"/>
      <c r="O5347" s="33"/>
      <c r="R5347" s="40"/>
      <c r="S5347" s="40"/>
      <c r="T5347" s="40"/>
      <c r="U5347" s="40"/>
      <c r="V5347" s="40"/>
      <c r="W5347" s="40"/>
    </row>
    <row r="5348">
      <c r="F5348" s="30"/>
      <c r="G5348" s="30"/>
      <c r="H5348" s="30"/>
      <c r="I5348" s="30"/>
      <c r="J5348" s="30"/>
      <c r="K5348" s="30"/>
      <c r="L5348" s="30"/>
      <c r="M5348" s="32"/>
      <c r="N5348" s="33"/>
      <c r="O5348" s="33"/>
      <c r="R5348" s="40"/>
      <c r="S5348" s="40"/>
      <c r="T5348" s="40"/>
      <c r="U5348" s="40"/>
      <c r="V5348" s="40"/>
      <c r="W5348" s="40"/>
    </row>
    <row r="5349">
      <c r="F5349" s="30"/>
      <c r="G5349" s="30"/>
      <c r="H5349" s="30"/>
      <c r="I5349" s="30"/>
      <c r="J5349" s="30"/>
      <c r="K5349" s="30"/>
      <c r="L5349" s="30"/>
      <c r="M5349" s="32"/>
      <c r="N5349" s="33"/>
      <c r="O5349" s="64"/>
      <c r="R5349" s="40"/>
      <c r="S5349" s="40"/>
      <c r="T5349" s="40"/>
      <c r="U5349" s="40"/>
      <c r="V5349" s="40"/>
      <c r="W5349" s="40"/>
    </row>
    <row r="5350">
      <c r="F5350" s="30"/>
      <c r="G5350" s="30"/>
      <c r="H5350" s="30"/>
      <c r="I5350" s="30"/>
      <c r="J5350" s="30"/>
      <c r="K5350" s="30"/>
      <c r="L5350" s="30"/>
      <c r="M5350" s="32"/>
      <c r="N5350" s="33"/>
      <c r="O5350" s="33"/>
      <c r="R5350" s="40"/>
      <c r="S5350" s="40"/>
      <c r="T5350" s="40"/>
      <c r="U5350" s="40"/>
      <c r="V5350" s="40"/>
      <c r="W5350" s="40"/>
    </row>
    <row r="5351">
      <c r="F5351" s="30"/>
      <c r="G5351" s="30"/>
      <c r="H5351" s="30"/>
      <c r="I5351" s="30"/>
      <c r="J5351" s="30"/>
      <c r="K5351" s="30"/>
      <c r="L5351" s="30"/>
      <c r="M5351" s="32"/>
      <c r="N5351" s="33"/>
      <c r="O5351" s="33"/>
      <c r="R5351" s="40"/>
      <c r="S5351" s="40"/>
      <c r="T5351" s="40"/>
      <c r="U5351" s="40"/>
      <c r="V5351" s="40"/>
      <c r="W5351" s="40"/>
    </row>
    <row r="5352">
      <c r="F5352" s="30"/>
      <c r="G5352" s="30"/>
      <c r="H5352" s="30"/>
      <c r="I5352" s="30"/>
      <c r="J5352" s="30"/>
      <c r="K5352" s="30"/>
      <c r="L5352" s="30"/>
      <c r="M5352" s="32"/>
      <c r="N5352" s="33"/>
      <c r="O5352" s="33"/>
      <c r="R5352" s="40"/>
      <c r="S5352" s="40"/>
      <c r="T5352" s="40"/>
      <c r="U5352" s="40"/>
      <c r="V5352" s="40"/>
      <c r="W5352" s="40"/>
    </row>
    <row r="5353">
      <c r="F5353" s="30"/>
      <c r="G5353" s="30"/>
      <c r="H5353" s="30"/>
      <c r="I5353" s="30"/>
      <c r="J5353" s="30"/>
      <c r="K5353" s="30"/>
      <c r="L5353" s="30"/>
      <c r="M5353" s="32"/>
      <c r="N5353" s="33"/>
      <c r="O5353" s="33"/>
      <c r="R5353" s="40"/>
      <c r="S5353" s="40"/>
      <c r="T5353" s="40"/>
      <c r="U5353" s="40"/>
      <c r="V5353" s="40"/>
      <c r="W5353" s="40"/>
    </row>
    <row r="5354">
      <c r="F5354" s="30"/>
      <c r="G5354" s="30"/>
      <c r="H5354" s="30"/>
      <c r="I5354" s="30"/>
      <c r="J5354" s="30"/>
      <c r="K5354" s="30"/>
      <c r="L5354" s="30"/>
      <c r="M5354" s="32"/>
      <c r="N5354" s="33"/>
      <c r="O5354" s="33"/>
      <c r="R5354" s="40"/>
      <c r="S5354" s="40"/>
      <c r="T5354" s="40"/>
      <c r="U5354" s="40"/>
      <c r="V5354" s="40"/>
      <c r="W5354" s="40"/>
    </row>
    <row r="5355">
      <c r="F5355" s="30"/>
      <c r="G5355" s="30"/>
      <c r="H5355" s="30"/>
      <c r="I5355" s="30"/>
      <c r="J5355" s="30"/>
      <c r="K5355" s="30"/>
      <c r="L5355" s="30"/>
      <c r="M5355" s="32"/>
      <c r="N5355" s="33"/>
      <c r="O5355" s="33"/>
      <c r="R5355" s="40"/>
      <c r="S5355" s="40"/>
      <c r="T5355" s="40"/>
      <c r="U5355" s="40"/>
      <c r="V5355" s="40"/>
      <c r="W5355" s="40"/>
    </row>
    <row r="5356">
      <c r="F5356" s="30"/>
      <c r="G5356" s="30"/>
      <c r="H5356" s="30"/>
      <c r="I5356" s="30"/>
      <c r="J5356" s="30"/>
      <c r="K5356" s="30"/>
      <c r="L5356" s="30"/>
      <c r="M5356" s="32"/>
      <c r="N5356" s="33"/>
      <c r="O5356" s="33"/>
      <c r="R5356" s="40"/>
      <c r="S5356" s="40"/>
      <c r="T5356" s="40"/>
      <c r="U5356" s="40"/>
      <c r="V5356" s="40"/>
      <c r="W5356" s="40"/>
    </row>
    <row r="5357">
      <c r="F5357" s="30"/>
      <c r="G5357" s="30"/>
      <c r="H5357" s="30"/>
      <c r="I5357" s="30"/>
      <c r="J5357" s="30"/>
      <c r="K5357" s="30"/>
      <c r="L5357" s="30"/>
      <c r="M5357" s="32"/>
      <c r="N5357" s="33"/>
      <c r="O5357" s="33"/>
      <c r="R5357" s="40"/>
      <c r="S5357" s="40"/>
      <c r="T5357" s="40"/>
      <c r="U5357" s="40"/>
      <c r="V5357" s="40"/>
      <c r="W5357" s="40"/>
    </row>
    <row r="5358">
      <c r="F5358" s="30"/>
      <c r="G5358" s="30"/>
      <c r="H5358" s="30"/>
      <c r="I5358" s="30"/>
      <c r="J5358" s="30"/>
      <c r="K5358" s="30"/>
      <c r="L5358" s="30"/>
      <c r="M5358" s="32"/>
      <c r="N5358" s="33"/>
      <c r="O5358" s="33"/>
      <c r="R5358" s="40"/>
      <c r="S5358" s="40"/>
      <c r="T5358" s="40"/>
      <c r="U5358" s="40"/>
      <c r="V5358" s="40"/>
      <c r="W5358" s="40"/>
    </row>
    <row r="5359">
      <c r="F5359" s="30"/>
      <c r="G5359" s="30"/>
      <c r="H5359" s="30"/>
      <c r="I5359" s="30"/>
      <c r="J5359" s="30"/>
      <c r="K5359" s="30"/>
      <c r="L5359" s="30"/>
      <c r="M5359" s="32"/>
      <c r="N5359" s="33"/>
      <c r="O5359" s="33"/>
      <c r="R5359" s="40"/>
      <c r="S5359" s="40"/>
      <c r="T5359" s="40"/>
      <c r="U5359" s="40"/>
      <c r="V5359" s="40"/>
      <c r="W5359" s="40"/>
    </row>
    <row r="5360">
      <c r="F5360" s="30"/>
      <c r="G5360" s="30"/>
      <c r="H5360" s="30"/>
      <c r="I5360" s="30"/>
      <c r="J5360" s="30"/>
      <c r="K5360" s="30"/>
      <c r="L5360" s="30"/>
      <c r="M5360" s="32"/>
      <c r="N5360" s="33"/>
      <c r="O5360" s="33"/>
      <c r="R5360" s="40"/>
      <c r="S5360" s="40"/>
      <c r="T5360" s="40"/>
      <c r="U5360" s="40"/>
      <c r="V5360" s="40"/>
      <c r="W5360" s="40"/>
    </row>
    <row r="5361">
      <c r="F5361" s="30"/>
      <c r="G5361" s="30"/>
      <c r="H5361" s="30"/>
      <c r="I5361" s="30"/>
      <c r="J5361" s="30"/>
      <c r="K5361" s="30"/>
      <c r="L5361" s="30"/>
      <c r="M5361" s="32"/>
      <c r="N5361" s="33"/>
      <c r="O5361" s="33"/>
      <c r="R5361" s="40"/>
      <c r="S5361" s="40"/>
      <c r="T5361" s="40"/>
      <c r="U5361" s="40"/>
      <c r="V5361" s="40"/>
      <c r="W5361" s="40"/>
    </row>
    <row r="5362">
      <c r="F5362" s="30"/>
      <c r="G5362" s="30"/>
      <c r="H5362" s="30"/>
      <c r="I5362" s="30"/>
      <c r="J5362" s="30"/>
      <c r="K5362" s="30"/>
      <c r="L5362" s="30"/>
      <c r="M5362" s="32"/>
      <c r="N5362" s="33"/>
      <c r="O5362" s="33"/>
      <c r="R5362" s="40"/>
      <c r="S5362" s="40"/>
      <c r="T5362" s="40"/>
      <c r="U5362" s="40"/>
      <c r="V5362" s="40"/>
      <c r="W5362" s="40"/>
    </row>
    <row r="5363">
      <c r="F5363" s="30"/>
      <c r="G5363" s="30"/>
      <c r="H5363" s="30"/>
      <c r="I5363" s="30"/>
      <c r="J5363" s="30"/>
      <c r="K5363" s="30"/>
      <c r="L5363" s="30"/>
      <c r="M5363" s="32"/>
      <c r="N5363" s="33"/>
      <c r="O5363" s="33"/>
      <c r="R5363" s="40"/>
      <c r="S5363" s="40"/>
      <c r="T5363" s="40"/>
      <c r="U5363" s="40"/>
      <c r="V5363" s="40"/>
      <c r="W5363" s="40"/>
    </row>
    <row r="5364">
      <c r="F5364" s="30"/>
      <c r="G5364" s="30"/>
      <c r="H5364" s="30"/>
      <c r="I5364" s="30"/>
      <c r="J5364" s="30"/>
      <c r="K5364" s="30"/>
      <c r="L5364" s="30"/>
      <c r="M5364" s="32"/>
      <c r="N5364" s="33"/>
      <c r="O5364" s="58"/>
      <c r="R5364" s="40"/>
      <c r="S5364" s="40"/>
      <c r="T5364" s="40"/>
      <c r="U5364" s="40"/>
      <c r="V5364" s="40"/>
      <c r="W5364" s="40"/>
    </row>
    <row r="5365">
      <c r="F5365" s="30"/>
      <c r="G5365" s="30"/>
      <c r="H5365" s="30"/>
      <c r="I5365" s="30"/>
      <c r="J5365" s="30"/>
      <c r="K5365" s="30"/>
      <c r="L5365" s="30"/>
      <c r="M5365" s="32"/>
      <c r="N5365" s="33"/>
      <c r="O5365" s="33"/>
      <c r="R5365" s="40"/>
      <c r="S5365" s="40"/>
      <c r="T5365" s="40"/>
      <c r="U5365" s="40"/>
      <c r="V5365" s="40"/>
      <c r="W5365" s="40"/>
    </row>
    <row r="5366">
      <c r="F5366" s="30"/>
      <c r="G5366" s="30"/>
      <c r="H5366" s="30"/>
      <c r="I5366" s="30"/>
      <c r="J5366" s="30"/>
      <c r="K5366" s="30"/>
      <c r="L5366" s="30"/>
      <c r="M5366" s="32"/>
      <c r="N5366" s="33"/>
      <c r="O5366" s="33"/>
      <c r="R5366" s="40"/>
      <c r="S5366" s="40"/>
      <c r="T5366" s="40"/>
      <c r="U5366" s="40"/>
      <c r="V5366" s="40"/>
      <c r="W5366" s="40"/>
    </row>
    <row r="5367">
      <c r="F5367" s="30"/>
      <c r="G5367" s="30"/>
      <c r="H5367" s="30"/>
      <c r="I5367" s="30"/>
      <c r="J5367" s="30"/>
      <c r="K5367" s="30"/>
      <c r="L5367" s="30"/>
      <c r="M5367" s="32"/>
      <c r="N5367" s="33"/>
      <c r="O5367" s="33"/>
      <c r="R5367" s="40"/>
      <c r="S5367" s="40"/>
      <c r="T5367" s="40"/>
      <c r="U5367" s="40"/>
      <c r="V5367" s="40"/>
      <c r="W5367" s="40"/>
    </row>
    <row r="5368">
      <c r="F5368" s="30"/>
      <c r="G5368" s="30"/>
      <c r="H5368" s="30"/>
      <c r="I5368" s="30"/>
      <c r="J5368" s="30"/>
      <c r="K5368" s="30"/>
      <c r="L5368" s="30"/>
      <c r="M5368" s="32"/>
      <c r="N5368" s="33"/>
      <c r="O5368" s="33"/>
      <c r="R5368" s="40"/>
      <c r="S5368" s="40"/>
      <c r="T5368" s="40"/>
      <c r="U5368" s="40"/>
      <c r="V5368" s="40"/>
      <c r="W5368" s="40"/>
    </row>
    <row r="5369">
      <c r="F5369" s="30"/>
      <c r="G5369" s="30"/>
      <c r="H5369" s="30"/>
      <c r="I5369" s="30"/>
      <c r="J5369" s="30"/>
      <c r="K5369" s="30"/>
      <c r="L5369" s="30"/>
      <c r="M5369" s="32"/>
      <c r="N5369" s="33"/>
      <c r="O5369" s="33"/>
      <c r="R5369" s="40"/>
      <c r="S5369" s="40"/>
      <c r="T5369" s="40"/>
      <c r="U5369" s="40"/>
      <c r="V5369" s="40"/>
      <c r="W5369" s="40"/>
    </row>
    <row r="5370">
      <c r="F5370" s="30"/>
      <c r="G5370" s="30"/>
      <c r="H5370" s="30"/>
      <c r="I5370" s="30"/>
      <c r="J5370" s="30"/>
      <c r="K5370" s="30"/>
      <c r="L5370" s="30"/>
      <c r="M5370" s="32"/>
      <c r="N5370" s="33"/>
      <c r="O5370" s="33"/>
      <c r="R5370" s="40"/>
      <c r="S5370" s="40"/>
      <c r="T5370" s="40"/>
      <c r="U5370" s="40"/>
      <c r="V5370" s="40"/>
      <c r="W5370" s="40"/>
    </row>
    <row r="5371">
      <c r="F5371" s="30"/>
      <c r="G5371" s="30"/>
      <c r="H5371" s="30"/>
      <c r="I5371" s="30"/>
      <c r="J5371" s="30"/>
      <c r="K5371" s="30"/>
      <c r="L5371" s="30"/>
      <c r="M5371" s="32"/>
      <c r="N5371" s="33"/>
      <c r="O5371" s="33"/>
      <c r="R5371" s="40"/>
      <c r="S5371" s="40"/>
      <c r="T5371" s="40"/>
      <c r="U5371" s="40"/>
      <c r="V5371" s="40"/>
      <c r="W5371" s="40"/>
    </row>
    <row r="5372">
      <c r="F5372" s="30"/>
      <c r="G5372" s="30"/>
      <c r="H5372" s="30"/>
      <c r="I5372" s="30"/>
      <c r="J5372" s="30"/>
      <c r="K5372" s="30"/>
      <c r="L5372" s="30"/>
      <c r="M5372" s="32"/>
      <c r="N5372" s="33"/>
      <c r="O5372" s="33"/>
      <c r="R5372" s="40"/>
      <c r="S5372" s="40"/>
      <c r="T5372" s="40"/>
      <c r="U5372" s="40"/>
      <c r="V5372" s="40"/>
      <c r="W5372" s="40"/>
    </row>
    <row r="5373">
      <c r="F5373" s="30"/>
      <c r="G5373" s="30"/>
      <c r="H5373" s="30"/>
      <c r="I5373" s="30"/>
      <c r="J5373" s="30"/>
      <c r="K5373" s="30"/>
      <c r="L5373" s="30"/>
      <c r="M5373" s="32"/>
      <c r="N5373" s="33"/>
      <c r="O5373" s="33"/>
      <c r="R5373" s="40"/>
      <c r="S5373" s="40"/>
      <c r="T5373" s="40"/>
      <c r="U5373" s="40"/>
      <c r="V5373" s="40"/>
      <c r="W5373" s="40"/>
    </row>
    <row r="5374">
      <c r="F5374" s="30"/>
      <c r="G5374" s="30"/>
      <c r="H5374" s="30"/>
      <c r="I5374" s="30"/>
      <c r="J5374" s="30"/>
      <c r="K5374" s="30"/>
      <c r="L5374" s="30"/>
      <c r="M5374" s="32"/>
      <c r="N5374" s="33"/>
      <c r="O5374" s="33"/>
      <c r="R5374" s="40"/>
      <c r="S5374" s="40"/>
      <c r="T5374" s="40"/>
      <c r="U5374" s="40"/>
      <c r="V5374" s="40"/>
      <c r="W5374" s="40"/>
    </row>
    <row r="5375">
      <c r="F5375" s="30"/>
      <c r="G5375" s="30"/>
      <c r="H5375" s="30"/>
      <c r="I5375" s="30"/>
      <c r="J5375" s="30"/>
      <c r="K5375" s="30"/>
      <c r="L5375" s="30"/>
      <c r="M5375" s="32"/>
      <c r="N5375" s="33"/>
      <c r="O5375" s="58"/>
      <c r="R5375" s="40"/>
      <c r="S5375" s="40"/>
      <c r="T5375" s="40"/>
      <c r="U5375" s="40"/>
      <c r="V5375" s="40"/>
      <c r="W5375" s="40"/>
    </row>
    <row r="5376">
      <c r="F5376" s="30"/>
      <c r="G5376" s="30"/>
      <c r="H5376" s="30"/>
      <c r="I5376" s="30"/>
      <c r="J5376" s="30"/>
      <c r="K5376" s="30"/>
      <c r="L5376" s="30"/>
      <c r="M5376" s="32"/>
      <c r="N5376" s="33"/>
      <c r="O5376" s="33"/>
      <c r="R5376" s="40"/>
      <c r="S5376" s="40"/>
      <c r="T5376" s="40"/>
      <c r="U5376" s="40"/>
      <c r="V5376" s="40"/>
      <c r="W5376" s="40"/>
    </row>
    <row r="5377">
      <c r="F5377" s="30"/>
      <c r="G5377" s="30"/>
      <c r="H5377" s="30"/>
      <c r="I5377" s="30"/>
      <c r="J5377" s="30"/>
      <c r="K5377" s="30"/>
      <c r="L5377" s="30"/>
      <c r="M5377" s="32"/>
      <c r="N5377" s="33"/>
      <c r="O5377" s="33"/>
      <c r="R5377" s="40"/>
      <c r="S5377" s="40"/>
      <c r="T5377" s="40"/>
      <c r="U5377" s="40"/>
      <c r="V5377" s="40"/>
      <c r="W5377" s="40"/>
    </row>
    <row r="5378">
      <c r="F5378" s="30"/>
      <c r="G5378" s="30"/>
      <c r="H5378" s="30"/>
      <c r="I5378" s="30"/>
      <c r="J5378" s="30"/>
      <c r="K5378" s="30"/>
      <c r="L5378" s="30"/>
      <c r="M5378" s="32"/>
      <c r="N5378" s="33"/>
      <c r="O5378" s="33"/>
      <c r="R5378" s="40"/>
      <c r="S5378" s="40"/>
      <c r="T5378" s="40"/>
      <c r="U5378" s="40"/>
      <c r="V5378" s="40"/>
      <c r="W5378" s="40"/>
    </row>
    <row r="5379">
      <c r="F5379" s="30"/>
      <c r="G5379" s="30"/>
      <c r="H5379" s="30"/>
      <c r="I5379" s="30"/>
      <c r="J5379" s="30"/>
      <c r="K5379" s="30"/>
      <c r="L5379" s="30"/>
      <c r="M5379" s="32"/>
      <c r="N5379" s="33"/>
      <c r="O5379" s="33"/>
      <c r="R5379" s="40"/>
      <c r="S5379" s="40"/>
      <c r="T5379" s="40"/>
      <c r="U5379" s="40"/>
      <c r="V5379" s="40"/>
      <c r="W5379" s="40"/>
    </row>
    <row r="5380">
      <c r="F5380" s="30"/>
      <c r="G5380" s="30"/>
      <c r="H5380" s="30"/>
      <c r="I5380" s="30"/>
      <c r="J5380" s="30"/>
      <c r="K5380" s="30"/>
      <c r="L5380" s="30"/>
      <c r="M5380" s="32"/>
      <c r="N5380" s="33"/>
      <c r="O5380" s="33"/>
      <c r="R5380" s="40"/>
      <c r="S5380" s="40"/>
      <c r="T5380" s="40"/>
      <c r="U5380" s="40"/>
      <c r="V5380" s="40"/>
      <c r="W5380" s="40"/>
    </row>
    <row r="5381">
      <c r="F5381" s="30"/>
      <c r="G5381" s="30"/>
      <c r="H5381" s="30"/>
      <c r="I5381" s="30"/>
      <c r="J5381" s="30"/>
      <c r="K5381" s="30"/>
      <c r="L5381" s="30"/>
      <c r="M5381" s="32"/>
      <c r="N5381" s="33"/>
      <c r="O5381" s="33"/>
      <c r="R5381" s="40"/>
      <c r="S5381" s="40"/>
      <c r="T5381" s="40"/>
      <c r="U5381" s="40"/>
      <c r="V5381" s="40"/>
      <c r="W5381" s="40"/>
    </row>
    <row r="5382">
      <c r="F5382" s="30"/>
      <c r="G5382" s="30"/>
      <c r="H5382" s="30"/>
      <c r="I5382" s="30"/>
      <c r="J5382" s="30"/>
      <c r="K5382" s="30"/>
      <c r="L5382" s="30"/>
      <c r="M5382" s="32"/>
      <c r="N5382" s="33"/>
      <c r="O5382" s="33"/>
      <c r="R5382" s="40"/>
      <c r="S5382" s="40"/>
      <c r="T5382" s="40"/>
      <c r="U5382" s="40"/>
      <c r="V5382" s="40"/>
      <c r="W5382" s="40"/>
    </row>
    <row r="5383">
      <c r="F5383" s="30"/>
      <c r="G5383" s="30"/>
      <c r="H5383" s="30"/>
      <c r="I5383" s="30"/>
      <c r="J5383" s="30"/>
      <c r="K5383" s="30"/>
      <c r="L5383" s="30"/>
      <c r="M5383" s="32"/>
      <c r="N5383" s="33"/>
      <c r="O5383" s="33"/>
      <c r="R5383" s="40"/>
      <c r="S5383" s="40"/>
      <c r="T5383" s="40"/>
      <c r="U5383" s="40"/>
      <c r="V5383" s="40"/>
      <c r="W5383" s="40"/>
    </row>
    <row r="5384">
      <c r="F5384" s="30"/>
      <c r="G5384" s="30"/>
      <c r="H5384" s="30"/>
      <c r="I5384" s="30"/>
      <c r="J5384" s="30"/>
      <c r="K5384" s="30"/>
      <c r="L5384" s="30"/>
      <c r="M5384" s="32"/>
      <c r="N5384" s="33"/>
      <c r="O5384" s="58"/>
      <c r="R5384" s="40"/>
      <c r="S5384" s="40"/>
      <c r="T5384" s="40"/>
      <c r="U5384" s="40"/>
      <c r="V5384" s="40"/>
      <c r="W5384" s="40"/>
    </row>
    <row r="5385">
      <c r="F5385" s="30"/>
      <c r="G5385" s="30"/>
      <c r="H5385" s="30"/>
      <c r="I5385" s="30"/>
      <c r="J5385" s="30"/>
      <c r="K5385" s="30"/>
      <c r="L5385" s="30"/>
      <c r="M5385" s="32"/>
      <c r="N5385" s="33"/>
      <c r="O5385" s="33"/>
      <c r="R5385" s="40"/>
      <c r="S5385" s="40"/>
      <c r="T5385" s="40"/>
      <c r="U5385" s="40"/>
      <c r="V5385" s="40"/>
      <c r="W5385" s="40"/>
    </row>
    <row r="5386">
      <c r="F5386" s="30"/>
      <c r="G5386" s="30"/>
      <c r="H5386" s="30"/>
      <c r="I5386" s="30"/>
      <c r="J5386" s="30"/>
      <c r="K5386" s="30"/>
      <c r="L5386" s="30"/>
      <c r="M5386" s="32"/>
      <c r="N5386" s="33"/>
      <c r="O5386" s="33"/>
      <c r="R5386" s="40"/>
      <c r="S5386" s="40"/>
      <c r="T5386" s="40"/>
      <c r="U5386" s="40"/>
      <c r="V5386" s="40"/>
      <c r="W5386" s="40"/>
    </row>
    <row r="5387">
      <c r="F5387" s="30"/>
      <c r="G5387" s="30"/>
      <c r="H5387" s="30"/>
      <c r="I5387" s="30"/>
      <c r="J5387" s="30"/>
      <c r="K5387" s="30"/>
      <c r="L5387" s="30"/>
      <c r="M5387" s="32"/>
      <c r="N5387" s="33"/>
      <c r="O5387" s="58"/>
      <c r="R5387" s="40"/>
      <c r="S5387" s="40"/>
      <c r="T5387" s="40"/>
      <c r="U5387" s="40"/>
      <c r="V5387" s="40"/>
      <c r="W5387" s="40"/>
    </row>
    <row r="5388">
      <c r="F5388" s="30"/>
      <c r="G5388" s="30"/>
      <c r="H5388" s="30"/>
      <c r="I5388" s="30"/>
      <c r="J5388" s="30"/>
      <c r="K5388" s="30"/>
      <c r="L5388" s="30"/>
      <c r="M5388" s="32"/>
      <c r="N5388" s="33"/>
      <c r="O5388" s="64"/>
      <c r="R5388" s="40"/>
      <c r="S5388" s="40"/>
      <c r="T5388" s="40"/>
      <c r="U5388" s="40"/>
      <c r="V5388" s="40"/>
      <c r="W5388" s="40"/>
    </row>
    <row r="5389">
      <c r="F5389" s="30"/>
      <c r="G5389" s="30"/>
      <c r="H5389" s="30"/>
      <c r="I5389" s="30"/>
      <c r="J5389" s="30"/>
      <c r="K5389" s="30"/>
      <c r="L5389" s="30"/>
      <c r="M5389" s="32"/>
      <c r="N5389" s="33"/>
      <c r="O5389" s="33"/>
      <c r="R5389" s="40"/>
      <c r="S5389" s="40"/>
      <c r="T5389" s="40"/>
      <c r="U5389" s="40"/>
      <c r="V5389" s="40"/>
      <c r="W5389" s="40"/>
    </row>
    <row r="5390">
      <c r="F5390" s="30"/>
      <c r="G5390" s="30"/>
      <c r="H5390" s="30"/>
      <c r="I5390" s="30"/>
      <c r="J5390" s="30"/>
      <c r="K5390" s="30"/>
      <c r="L5390" s="30"/>
      <c r="M5390" s="32"/>
      <c r="N5390" s="33"/>
      <c r="O5390" s="33"/>
      <c r="R5390" s="40"/>
      <c r="S5390" s="40"/>
      <c r="T5390" s="40"/>
      <c r="U5390" s="40"/>
      <c r="V5390" s="40"/>
      <c r="W5390" s="40"/>
    </row>
    <row r="5391">
      <c r="F5391" s="30"/>
      <c r="G5391" s="30"/>
      <c r="H5391" s="30"/>
      <c r="I5391" s="30"/>
      <c r="J5391" s="30"/>
      <c r="K5391" s="30"/>
      <c r="L5391" s="30"/>
      <c r="M5391" s="32"/>
      <c r="N5391" s="33"/>
      <c r="O5391" s="33"/>
      <c r="R5391" s="40"/>
      <c r="S5391" s="40"/>
      <c r="T5391" s="40"/>
      <c r="U5391" s="40"/>
      <c r="V5391" s="40"/>
      <c r="W5391" s="40"/>
    </row>
    <row r="5392">
      <c r="F5392" s="30"/>
      <c r="G5392" s="30"/>
      <c r="H5392" s="30"/>
      <c r="I5392" s="30"/>
      <c r="J5392" s="30"/>
      <c r="K5392" s="30"/>
      <c r="L5392" s="30"/>
      <c r="M5392" s="32"/>
      <c r="N5392" s="33"/>
      <c r="O5392" s="33"/>
      <c r="R5392" s="40"/>
      <c r="S5392" s="40"/>
      <c r="T5392" s="40"/>
      <c r="U5392" s="40"/>
      <c r="V5392" s="40"/>
      <c r="W5392" s="40"/>
    </row>
    <row r="5393">
      <c r="F5393" s="30"/>
      <c r="G5393" s="30"/>
      <c r="H5393" s="30"/>
      <c r="I5393" s="30"/>
      <c r="J5393" s="30"/>
      <c r="K5393" s="30"/>
      <c r="L5393" s="30"/>
      <c r="M5393" s="32"/>
      <c r="N5393" s="33"/>
      <c r="O5393" s="33"/>
      <c r="R5393" s="40"/>
      <c r="S5393" s="40"/>
      <c r="T5393" s="40"/>
      <c r="U5393" s="40"/>
      <c r="V5393" s="40"/>
      <c r="W5393" s="40"/>
    </row>
    <row r="5394">
      <c r="F5394" s="30"/>
      <c r="G5394" s="30"/>
      <c r="H5394" s="30"/>
      <c r="I5394" s="30"/>
      <c r="J5394" s="30"/>
      <c r="K5394" s="30"/>
      <c r="L5394" s="30"/>
      <c r="M5394" s="32"/>
      <c r="N5394" s="33"/>
      <c r="O5394" s="33"/>
      <c r="R5394" s="40"/>
      <c r="S5394" s="40"/>
      <c r="T5394" s="40"/>
      <c r="U5394" s="40"/>
      <c r="V5394" s="40"/>
      <c r="W5394" s="40"/>
    </row>
    <row r="5395">
      <c r="F5395" s="30"/>
      <c r="G5395" s="30"/>
      <c r="H5395" s="30"/>
      <c r="I5395" s="30"/>
      <c r="J5395" s="30"/>
      <c r="K5395" s="30"/>
      <c r="L5395" s="30"/>
      <c r="M5395" s="32"/>
      <c r="N5395" s="33"/>
      <c r="O5395" s="33"/>
      <c r="R5395" s="40"/>
      <c r="S5395" s="40"/>
      <c r="T5395" s="40"/>
      <c r="U5395" s="40"/>
      <c r="V5395" s="40"/>
      <c r="W5395" s="40"/>
    </row>
    <row r="5396">
      <c r="F5396" s="30"/>
      <c r="G5396" s="30"/>
      <c r="H5396" s="30"/>
      <c r="I5396" s="30"/>
      <c r="J5396" s="30"/>
      <c r="K5396" s="30"/>
      <c r="L5396" s="30"/>
      <c r="M5396" s="32"/>
      <c r="N5396" s="33"/>
      <c r="O5396" s="33"/>
      <c r="R5396" s="40"/>
      <c r="S5396" s="40"/>
      <c r="T5396" s="40"/>
      <c r="U5396" s="40"/>
      <c r="V5396" s="40"/>
      <c r="W5396" s="40"/>
    </row>
    <row r="5397">
      <c r="F5397" s="30"/>
      <c r="G5397" s="30"/>
      <c r="H5397" s="30"/>
      <c r="I5397" s="30"/>
      <c r="J5397" s="30"/>
      <c r="K5397" s="30"/>
      <c r="L5397" s="30"/>
      <c r="M5397" s="32"/>
      <c r="N5397" s="33"/>
      <c r="O5397" s="33"/>
      <c r="R5397" s="40"/>
      <c r="S5397" s="40"/>
      <c r="T5397" s="40"/>
      <c r="U5397" s="40"/>
      <c r="V5397" s="40"/>
      <c r="W5397" s="40"/>
    </row>
    <row r="5398">
      <c r="F5398" s="30"/>
      <c r="G5398" s="30"/>
      <c r="H5398" s="30"/>
      <c r="I5398" s="30"/>
      <c r="J5398" s="30"/>
      <c r="K5398" s="30"/>
      <c r="L5398" s="30"/>
      <c r="M5398" s="32"/>
      <c r="N5398" s="33"/>
      <c r="O5398" s="33"/>
      <c r="R5398" s="40"/>
      <c r="S5398" s="40"/>
      <c r="T5398" s="40"/>
      <c r="U5398" s="40"/>
      <c r="V5398" s="40"/>
      <c r="W5398" s="40"/>
    </row>
    <row r="5399">
      <c r="F5399" s="30"/>
      <c r="G5399" s="30"/>
      <c r="H5399" s="30"/>
      <c r="I5399" s="30"/>
      <c r="J5399" s="30"/>
      <c r="K5399" s="30"/>
      <c r="L5399" s="30"/>
      <c r="M5399" s="32"/>
      <c r="N5399" s="33"/>
      <c r="O5399" s="33"/>
      <c r="R5399" s="40"/>
      <c r="S5399" s="40"/>
      <c r="T5399" s="40"/>
      <c r="U5399" s="40"/>
      <c r="V5399" s="40"/>
      <c r="W5399" s="40"/>
    </row>
    <row r="5400">
      <c r="F5400" s="30"/>
      <c r="G5400" s="30"/>
      <c r="H5400" s="30"/>
      <c r="I5400" s="30"/>
      <c r="J5400" s="30"/>
      <c r="K5400" s="30"/>
      <c r="L5400" s="30"/>
      <c r="M5400" s="32"/>
      <c r="N5400" s="33"/>
      <c r="O5400" s="33"/>
      <c r="R5400" s="40"/>
      <c r="S5400" s="40"/>
      <c r="T5400" s="40"/>
      <c r="U5400" s="40"/>
      <c r="V5400" s="40"/>
      <c r="W5400" s="40"/>
    </row>
    <row r="5401">
      <c r="F5401" s="30"/>
      <c r="G5401" s="30"/>
      <c r="H5401" s="30"/>
      <c r="I5401" s="30"/>
      <c r="J5401" s="30"/>
      <c r="K5401" s="30"/>
      <c r="L5401" s="30"/>
      <c r="M5401" s="32"/>
      <c r="N5401" s="33"/>
      <c r="O5401" s="33"/>
      <c r="R5401" s="40"/>
      <c r="S5401" s="40"/>
      <c r="T5401" s="40"/>
      <c r="U5401" s="40"/>
      <c r="V5401" s="40"/>
      <c r="W5401" s="40"/>
    </row>
    <row r="5402">
      <c r="F5402" s="30"/>
      <c r="G5402" s="30"/>
      <c r="H5402" s="30"/>
      <c r="I5402" s="30"/>
      <c r="J5402" s="30"/>
      <c r="K5402" s="30"/>
      <c r="L5402" s="30"/>
      <c r="M5402" s="32"/>
      <c r="N5402" s="33"/>
      <c r="O5402" s="64"/>
      <c r="R5402" s="40"/>
      <c r="S5402" s="40"/>
      <c r="T5402" s="40"/>
      <c r="U5402" s="40"/>
      <c r="V5402" s="40"/>
      <c r="W5402" s="40"/>
    </row>
    <row r="5403">
      <c r="F5403" s="30"/>
      <c r="G5403" s="30"/>
      <c r="H5403" s="30"/>
      <c r="I5403" s="30"/>
      <c r="J5403" s="30"/>
      <c r="K5403" s="30"/>
      <c r="L5403" s="30"/>
      <c r="M5403" s="32"/>
      <c r="N5403" s="33"/>
      <c r="O5403" s="33"/>
      <c r="R5403" s="40"/>
      <c r="S5403" s="40"/>
      <c r="T5403" s="40"/>
      <c r="U5403" s="40"/>
      <c r="V5403" s="40"/>
      <c r="W5403" s="40"/>
    </row>
    <row r="5404">
      <c r="F5404" s="30"/>
      <c r="G5404" s="30"/>
      <c r="H5404" s="30"/>
      <c r="I5404" s="30"/>
      <c r="J5404" s="30"/>
      <c r="K5404" s="30"/>
      <c r="L5404" s="30"/>
      <c r="M5404" s="32"/>
      <c r="N5404" s="33"/>
      <c r="O5404" s="33"/>
      <c r="R5404" s="40"/>
      <c r="S5404" s="40"/>
      <c r="T5404" s="40"/>
      <c r="U5404" s="40"/>
      <c r="V5404" s="40"/>
      <c r="W5404" s="40"/>
    </row>
    <row r="5405">
      <c r="F5405" s="30"/>
      <c r="G5405" s="30"/>
      <c r="H5405" s="30"/>
      <c r="I5405" s="30"/>
      <c r="J5405" s="30"/>
      <c r="K5405" s="30"/>
      <c r="L5405" s="30"/>
      <c r="M5405" s="32"/>
      <c r="N5405" s="33"/>
      <c r="O5405" s="33"/>
      <c r="R5405" s="40"/>
      <c r="S5405" s="40"/>
      <c r="T5405" s="40"/>
      <c r="U5405" s="40"/>
      <c r="V5405" s="40"/>
      <c r="W5405" s="40"/>
    </row>
    <row r="5406">
      <c r="F5406" s="30"/>
      <c r="G5406" s="30"/>
      <c r="H5406" s="30"/>
      <c r="I5406" s="30"/>
      <c r="J5406" s="30"/>
      <c r="K5406" s="30"/>
      <c r="L5406" s="30"/>
      <c r="M5406" s="32"/>
      <c r="N5406" s="33"/>
      <c r="O5406" s="33"/>
      <c r="R5406" s="40"/>
      <c r="S5406" s="40"/>
      <c r="T5406" s="40"/>
      <c r="U5406" s="40"/>
      <c r="V5406" s="40"/>
      <c r="W5406" s="40"/>
    </row>
    <row r="5407">
      <c r="F5407" s="30"/>
      <c r="G5407" s="30"/>
      <c r="H5407" s="30"/>
      <c r="I5407" s="30"/>
      <c r="J5407" s="30"/>
      <c r="K5407" s="30"/>
      <c r="L5407" s="30"/>
      <c r="M5407" s="32"/>
      <c r="N5407" s="33"/>
      <c r="O5407" s="33"/>
      <c r="R5407" s="40"/>
      <c r="S5407" s="40"/>
      <c r="T5407" s="40"/>
      <c r="U5407" s="40"/>
      <c r="V5407" s="40"/>
      <c r="W5407" s="40"/>
    </row>
    <row r="5408">
      <c r="F5408" s="30"/>
      <c r="G5408" s="30"/>
      <c r="H5408" s="30"/>
      <c r="I5408" s="30"/>
      <c r="J5408" s="30"/>
      <c r="K5408" s="30"/>
      <c r="L5408" s="30"/>
      <c r="M5408" s="32"/>
      <c r="N5408" s="33"/>
      <c r="O5408" s="33"/>
      <c r="R5408" s="40"/>
      <c r="S5408" s="40"/>
      <c r="T5408" s="40"/>
      <c r="U5408" s="40"/>
      <c r="V5408" s="40"/>
      <c r="W5408" s="40"/>
    </row>
    <row r="5409">
      <c r="F5409" s="30"/>
      <c r="G5409" s="30"/>
      <c r="H5409" s="30"/>
      <c r="I5409" s="30"/>
      <c r="J5409" s="30"/>
      <c r="K5409" s="30"/>
      <c r="L5409" s="30"/>
      <c r="M5409" s="32"/>
      <c r="N5409" s="33"/>
      <c r="O5409" s="33"/>
      <c r="R5409" s="40"/>
      <c r="S5409" s="40"/>
      <c r="T5409" s="40"/>
      <c r="U5409" s="40"/>
      <c r="V5409" s="40"/>
      <c r="W5409" s="40"/>
    </row>
    <row r="5410">
      <c r="F5410" s="30"/>
      <c r="G5410" s="30"/>
      <c r="H5410" s="30"/>
      <c r="I5410" s="30"/>
      <c r="J5410" s="30"/>
      <c r="K5410" s="30"/>
      <c r="L5410" s="30"/>
      <c r="M5410" s="32"/>
      <c r="N5410" s="33"/>
      <c r="O5410" s="64"/>
      <c r="R5410" s="40"/>
      <c r="S5410" s="40"/>
      <c r="T5410" s="40"/>
      <c r="U5410" s="40"/>
      <c r="V5410" s="40"/>
      <c r="W5410" s="40"/>
    </row>
    <row r="5411">
      <c r="F5411" s="30"/>
      <c r="G5411" s="30"/>
      <c r="H5411" s="30"/>
      <c r="I5411" s="30"/>
      <c r="J5411" s="30"/>
      <c r="K5411" s="30"/>
      <c r="L5411" s="30"/>
      <c r="M5411" s="32"/>
      <c r="N5411" s="33"/>
      <c r="O5411" s="33"/>
      <c r="R5411" s="40"/>
      <c r="S5411" s="40"/>
      <c r="T5411" s="40"/>
      <c r="U5411" s="40"/>
      <c r="V5411" s="40"/>
      <c r="W5411" s="40"/>
    </row>
    <row r="5412">
      <c r="F5412" s="30"/>
      <c r="G5412" s="30"/>
      <c r="H5412" s="30"/>
      <c r="I5412" s="30"/>
      <c r="J5412" s="30"/>
      <c r="K5412" s="30"/>
      <c r="L5412" s="30"/>
      <c r="M5412" s="32"/>
      <c r="N5412" s="33"/>
      <c r="O5412" s="33"/>
      <c r="R5412" s="40"/>
      <c r="S5412" s="40"/>
      <c r="T5412" s="40"/>
      <c r="U5412" s="40"/>
      <c r="V5412" s="40"/>
      <c r="W5412" s="40"/>
    </row>
    <row r="5413">
      <c r="F5413" s="30"/>
      <c r="G5413" s="30"/>
      <c r="H5413" s="30"/>
      <c r="I5413" s="30"/>
      <c r="J5413" s="30"/>
      <c r="K5413" s="30"/>
      <c r="L5413" s="30"/>
      <c r="M5413" s="32"/>
      <c r="N5413" s="33"/>
      <c r="O5413" s="58"/>
      <c r="R5413" s="40"/>
      <c r="S5413" s="40"/>
      <c r="T5413" s="40"/>
      <c r="U5413" s="40"/>
      <c r="V5413" s="40"/>
      <c r="W5413" s="40"/>
    </row>
    <row r="5414">
      <c r="F5414" s="30"/>
      <c r="G5414" s="30"/>
      <c r="H5414" s="30"/>
      <c r="I5414" s="30"/>
      <c r="J5414" s="30"/>
      <c r="K5414" s="30"/>
      <c r="L5414" s="30"/>
      <c r="M5414" s="32"/>
      <c r="N5414" s="33"/>
      <c r="O5414" s="64"/>
      <c r="R5414" s="40"/>
      <c r="S5414" s="40"/>
      <c r="T5414" s="40"/>
      <c r="U5414" s="40"/>
      <c r="V5414" s="40"/>
      <c r="W5414" s="40"/>
    </row>
    <row r="5415">
      <c r="F5415" s="30"/>
      <c r="G5415" s="30"/>
      <c r="H5415" s="30"/>
      <c r="I5415" s="30"/>
      <c r="J5415" s="30"/>
      <c r="K5415" s="30"/>
      <c r="L5415" s="30"/>
      <c r="M5415" s="32"/>
      <c r="N5415" s="33"/>
      <c r="O5415" s="33"/>
      <c r="R5415" s="40"/>
      <c r="S5415" s="40"/>
      <c r="T5415" s="40"/>
      <c r="U5415" s="40"/>
      <c r="V5415" s="40"/>
      <c r="W5415" s="40"/>
    </row>
    <row r="5416">
      <c r="F5416" s="30"/>
      <c r="G5416" s="30"/>
      <c r="H5416" s="30"/>
      <c r="I5416" s="30"/>
      <c r="J5416" s="30"/>
      <c r="K5416" s="30"/>
      <c r="L5416" s="30"/>
      <c r="M5416" s="32"/>
      <c r="N5416" s="33"/>
      <c r="O5416" s="33"/>
      <c r="R5416" s="40"/>
      <c r="S5416" s="40"/>
      <c r="T5416" s="40"/>
      <c r="U5416" s="40"/>
      <c r="V5416" s="40"/>
      <c r="W5416" s="40"/>
    </row>
    <row r="5417">
      <c r="F5417" s="30"/>
      <c r="G5417" s="30"/>
      <c r="H5417" s="30"/>
      <c r="I5417" s="30"/>
      <c r="J5417" s="30"/>
      <c r="K5417" s="30"/>
      <c r="L5417" s="30"/>
      <c r="M5417" s="32"/>
      <c r="N5417" s="33"/>
      <c r="O5417" s="33"/>
      <c r="R5417" s="40"/>
      <c r="S5417" s="40"/>
      <c r="T5417" s="40"/>
      <c r="U5417" s="40"/>
      <c r="V5417" s="40"/>
      <c r="W5417" s="40"/>
    </row>
    <row r="5418">
      <c r="F5418" s="30"/>
      <c r="G5418" s="30"/>
      <c r="H5418" s="30"/>
      <c r="I5418" s="30"/>
      <c r="J5418" s="30"/>
      <c r="K5418" s="30"/>
      <c r="L5418" s="30"/>
      <c r="M5418" s="32"/>
      <c r="N5418" s="33"/>
      <c r="O5418" s="33"/>
      <c r="R5418" s="40"/>
      <c r="S5418" s="40"/>
      <c r="T5418" s="40"/>
      <c r="U5418" s="40"/>
      <c r="V5418" s="40"/>
      <c r="W5418" s="40"/>
    </row>
    <row r="5419">
      <c r="F5419" s="30"/>
      <c r="G5419" s="30"/>
      <c r="H5419" s="30"/>
      <c r="I5419" s="30"/>
      <c r="J5419" s="30"/>
      <c r="K5419" s="30"/>
      <c r="L5419" s="30"/>
      <c r="M5419" s="32"/>
      <c r="N5419" s="33"/>
      <c r="O5419" s="33"/>
      <c r="R5419" s="40"/>
      <c r="S5419" s="40"/>
      <c r="T5419" s="40"/>
      <c r="U5419" s="40"/>
      <c r="V5419" s="40"/>
      <c r="W5419" s="40"/>
    </row>
    <row r="5420">
      <c r="F5420" s="30"/>
      <c r="G5420" s="30"/>
      <c r="H5420" s="30"/>
      <c r="I5420" s="30"/>
      <c r="J5420" s="30"/>
      <c r="K5420" s="30"/>
      <c r="L5420" s="30"/>
      <c r="M5420" s="32"/>
      <c r="N5420" s="33"/>
      <c r="O5420" s="33"/>
      <c r="R5420" s="40"/>
      <c r="S5420" s="40"/>
      <c r="T5420" s="40"/>
      <c r="U5420" s="40"/>
      <c r="V5420" s="40"/>
      <c r="W5420" s="40"/>
    </row>
    <row r="5421">
      <c r="F5421" s="30"/>
      <c r="G5421" s="30"/>
      <c r="H5421" s="30"/>
      <c r="I5421" s="30"/>
      <c r="J5421" s="30"/>
      <c r="K5421" s="30"/>
      <c r="L5421" s="30"/>
      <c r="M5421" s="32"/>
      <c r="N5421" s="33"/>
      <c r="O5421" s="33"/>
      <c r="R5421" s="40"/>
      <c r="S5421" s="40"/>
      <c r="T5421" s="40"/>
      <c r="U5421" s="40"/>
      <c r="V5421" s="40"/>
      <c r="W5421" s="40"/>
    </row>
    <row r="5422">
      <c r="F5422" s="30"/>
      <c r="G5422" s="30"/>
      <c r="H5422" s="30"/>
      <c r="I5422" s="30"/>
      <c r="J5422" s="30"/>
      <c r="K5422" s="30"/>
      <c r="L5422" s="30"/>
      <c r="M5422" s="32"/>
      <c r="N5422" s="33"/>
      <c r="O5422" s="33"/>
      <c r="R5422" s="40"/>
      <c r="S5422" s="40"/>
      <c r="T5422" s="40"/>
      <c r="U5422" s="40"/>
      <c r="V5422" s="40"/>
      <c r="W5422" s="40"/>
    </row>
    <row r="5423">
      <c r="F5423" s="30"/>
      <c r="G5423" s="30"/>
      <c r="H5423" s="30"/>
      <c r="I5423" s="30"/>
      <c r="J5423" s="30"/>
      <c r="K5423" s="30"/>
      <c r="L5423" s="30"/>
      <c r="M5423" s="32"/>
      <c r="N5423" s="33"/>
      <c r="O5423" s="33"/>
      <c r="R5423" s="40"/>
      <c r="S5423" s="40"/>
      <c r="T5423" s="40"/>
      <c r="U5423" s="40"/>
      <c r="V5423" s="40"/>
      <c r="W5423" s="40"/>
    </row>
    <row r="5424">
      <c r="F5424" s="30"/>
      <c r="G5424" s="30"/>
      <c r="H5424" s="30"/>
      <c r="I5424" s="30"/>
      <c r="J5424" s="30"/>
      <c r="K5424" s="30"/>
      <c r="L5424" s="30"/>
      <c r="M5424" s="32"/>
      <c r="N5424" s="33"/>
      <c r="O5424" s="33"/>
      <c r="R5424" s="40"/>
      <c r="S5424" s="40"/>
      <c r="T5424" s="40"/>
      <c r="U5424" s="40"/>
      <c r="V5424" s="40"/>
      <c r="W5424" s="40"/>
    </row>
    <row r="5425">
      <c r="F5425" s="30"/>
      <c r="G5425" s="30"/>
      <c r="H5425" s="30"/>
      <c r="I5425" s="30"/>
      <c r="J5425" s="30"/>
      <c r="K5425" s="30"/>
      <c r="L5425" s="30"/>
      <c r="M5425" s="32"/>
      <c r="N5425" s="33"/>
      <c r="O5425" s="64"/>
      <c r="R5425" s="40"/>
      <c r="S5425" s="40"/>
      <c r="T5425" s="40"/>
      <c r="U5425" s="40"/>
      <c r="V5425" s="40"/>
      <c r="W5425" s="40"/>
    </row>
    <row r="5426">
      <c r="F5426" s="30"/>
      <c r="G5426" s="30"/>
      <c r="H5426" s="30"/>
      <c r="I5426" s="30"/>
      <c r="J5426" s="30"/>
      <c r="K5426" s="30"/>
      <c r="L5426" s="30"/>
      <c r="M5426" s="32"/>
      <c r="N5426" s="33"/>
      <c r="O5426" s="33"/>
      <c r="R5426" s="40"/>
      <c r="S5426" s="40"/>
      <c r="T5426" s="40"/>
      <c r="U5426" s="40"/>
      <c r="V5426" s="40"/>
      <c r="W5426" s="40"/>
    </row>
    <row r="5427">
      <c r="F5427" s="30"/>
      <c r="G5427" s="30"/>
      <c r="H5427" s="30"/>
      <c r="I5427" s="30"/>
      <c r="J5427" s="30"/>
      <c r="K5427" s="30"/>
      <c r="L5427" s="30"/>
      <c r="M5427" s="32"/>
      <c r="N5427" s="33"/>
      <c r="O5427" s="33"/>
      <c r="R5427" s="40"/>
      <c r="S5427" s="40"/>
      <c r="T5427" s="40"/>
      <c r="U5427" s="40"/>
      <c r="V5427" s="40"/>
      <c r="W5427" s="40"/>
    </row>
    <row r="5428">
      <c r="F5428" s="30"/>
      <c r="G5428" s="30"/>
      <c r="H5428" s="30"/>
      <c r="I5428" s="30"/>
      <c r="J5428" s="30"/>
      <c r="K5428" s="30"/>
      <c r="L5428" s="30"/>
      <c r="M5428" s="32"/>
      <c r="N5428" s="33"/>
      <c r="O5428" s="58"/>
      <c r="R5428" s="40"/>
      <c r="S5428" s="40"/>
      <c r="T5428" s="40"/>
      <c r="U5428" s="40"/>
      <c r="V5428" s="40"/>
      <c r="W5428" s="40"/>
    </row>
    <row r="5429">
      <c r="F5429" s="30"/>
      <c r="G5429" s="30"/>
      <c r="H5429" s="30"/>
      <c r="I5429" s="30"/>
      <c r="J5429" s="30"/>
      <c r="K5429" s="30"/>
      <c r="L5429" s="30"/>
      <c r="M5429" s="32"/>
      <c r="N5429" s="33"/>
      <c r="O5429" s="33"/>
      <c r="R5429" s="40"/>
      <c r="S5429" s="40"/>
      <c r="T5429" s="40"/>
      <c r="U5429" s="40"/>
      <c r="V5429" s="40"/>
      <c r="W5429" s="40"/>
    </row>
    <row r="5430">
      <c r="F5430" s="30"/>
      <c r="G5430" s="30"/>
      <c r="H5430" s="30"/>
      <c r="I5430" s="30"/>
      <c r="J5430" s="30"/>
      <c r="K5430" s="30"/>
      <c r="L5430" s="30"/>
      <c r="M5430" s="32"/>
      <c r="N5430" s="33"/>
      <c r="O5430" s="33"/>
      <c r="R5430" s="40"/>
      <c r="S5430" s="40"/>
      <c r="T5430" s="40"/>
      <c r="U5430" s="40"/>
      <c r="V5430" s="40"/>
      <c r="W5430" s="40"/>
    </row>
    <row r="5431">
      <c r="F5431" s="30"/>
      <c r="G5431" s="30"/>
      <c r="H5431" s="30"/>
      <c r="I5431" s="30"/>
      <c r="J5431" s="30"/>
      <c r="K5431" s="30"/>
      <c r="L5431" s="30"/>
      <c r="M5431" s="32"/>
      <c r="N5431" s="33"/>
      <c r="O5431" s="58"/>
      <c r="R5431" s="40"/>
      <c r="S5431" s="40"/>
      <c r="T5431" s="40"/>
      <c r="U5431" s="40"/>
      <c r="V5431" s="40"/>
      <c r="W5431" s="40"/>
    </row>
    <row r="5432">
      <c r="F5432" s="30"/>
      <c r="G5432" s="30"/>
      <c r="H5432" s="30"/>
      <c r="I5432" s="30"/>
      <c r="J5432" s="30"/>
      <c r="K5432" s="30"/>
      <c r="L5432" s="30"/>
      <c r="M5432" s="32"/>
      <c r="N5432" s="33"/>
      <c r="O5432" s="33"/>
      <c r="R5432" s="40"/>
      <c r="S5432" s="40"/>
      <c r="T5432" s="40"/>
      <c r="U5432" s="40"/>
      <c r="V5432" s="40"/>
      <c r="W5432" s="40"/>
    </row>
    <row r="5433">
      <c r="F5433" s="30"/>
      <c r="G5433" s="30"/>
      <c r="H5433" s="30"/>
      <c r="I5433" s="30"/>
      <c r="J5433" s="30"/>
      <c r="K5433" s="30"/>
      <c r="L5433" s="30"/>
      <c r="M5433" s="32"/>
      <c r="N5433" s="33"/>
      <c r="O5433" s="33"/>
      <c r="R5433" s="40"/>
      <c r="S5433" s="40"/>
      <c r="T5433" s="40"/>
      <c r="U5433" s="40"/>
      <c r="V5433" s="40"/>
      <c r="W5433" s="40"/>
    </row>
    <row r="5434">
      <c r="F5434" s="30"/>
      <c r="G5434" s="30"/>
      <c r="H5434" s="30"/>
      <c r="I5434" s="30"/>
      <c r="J5434" s="30"/>
      <c r="K5434" s="30"/>
      <c r="L5434" s="30"/>
      <c r="M5434" s="32"/>
      <c r="N5434" s="33"/>
      <c r="O5434" s="33"/>
      <c r="R5434" s="40"/>
      <c r="S5434" s="40"/>
      <c r="T5434" s="40"/>
      <c r="U5434" s="40"/>
      <c r="V5434" s="40"/>
      <c r="W5434" s="40"/>
    </row>
    <row r="5435">
      <c r="F5435" s="30"/>
      <c r="G5435" s="30"/>
      <c r="H5435" s="30"/>
      <c r="I5435" s="30"/>
      <c r="J5435" s="30"/>
      <c r="K5435" s="30"/>
      <c r="L5435" s="30"/>
      <c r="M5435" s="32"/>
      <c r="N5435" s="33"/>
      <c r="O5435" s="33"/>
      <c r="R5435" s="40"/>
      <c r="S5435" s="40"/>
      <c r="T5435" s="40"/>
      <c r="U5435" s="40"/>
      <c r="V5435" s="40"/>
      <c r="W5435" s="40"/>
    </row>
    <row r="5436">
      <c r="F5436" s="30"/>
      <c r="G5436" s="30"/>
      <c r="H5436" s="30"/>
      <c r="I5436" s="30"/>
      <c r="J5436" s="30"/>
      <c r="K5436" s="30"/>
      <c r="L5436" s="30"/>
      <c r="M5436" s="32"/>
      <c r="N5436" s="33"/>
      <c r="O5436" s="33"/>
      <c r="R5436" s="40"/>
      <c r="S5436" s="40"/>
      <c r="T5436" s="40"/>
      <c r="U5436" s="40"/>
      <c r="V5436" s="40"/>
      <c r="W5436" s="40"/>
    </row>
    <row r="5437">
      <c r="F5437" s="30"/>
      <c r="G5437" s="30"/>
      <c r="H5437" s="30"/>
      <c r="I5437" s="30"/>
      <c r="J5437" s="30"/>
      <c r="K5437" s="30"/>
      <c r="L5437" s="30"/>
      <c r="M5437" s="32"/>
      <c r="N5437" s="33"/>
      <c r="O5437" s="33"/>
      <c r="R5437" s="40"/>
      <c r="S5437" s="40"/>
      <c r="T5437" s="40"/>
      <c r="U5437" s="40"/>
      <c r="V5437" s="40"/>
      <c r="W5437" s="40"/>
    </row>
    <row r="5438">
      <c r="F5438" s="30"/>
      <c r="G5438" s="30"/>
      <c r="H5438" s="30"/>
      <c r="I5438" s="30"/>
      <c r="J5438" s="30"/>
      <c r="K5438" s="30"/>
      <c r="L5438" s="30"/>
      <c r="M5438" s="32"/>
      <c r="N5438" s="33"/>
      <c r="O5438" s="58"/>
      <c r="R5438" s="40"/>
      <c r="S5438" s="40"/>
      <c r="T5438" s="40"/>
      <c r="U5438" s="40"/>
      <c r="V5438" s="40"/>
      <c r="W5438" s="40"/>
    </row>
    <row r="5439">
      <c r="F5439" s="30"/>
      <c r="G5439" s="30"/>
      <c r="H5439" s="30"/>
      <c r="I5439" s="30"/>
      <c r="J5439" s="30"/>
      <c r="K5439" s="30"/>
      <c r="L5439" s="30"/>
      <c r="M5439" s="32"/>
      <c r="N5439" s="33"/>
      <c r="O5439" s="33"/>
      <c r="R5439" s="40"/>
      <c r="S5439" s="40"/>
      <c r="T5439" s="40"/>
      <c r="U5439" s="40"/>
      <c r="V5439" s="40"/>
      <c r="W5439" s="40"/>
    </row>
    <row r="5440">
      <c r="F5440" s="30"/>
      <c r="G5440" s="30"/>
      <c r="H5440" s="30"/>
      <c r="I5440" s="30"/>
      <c r="J5440" s="30"/>
      <c r="K5440" s="30"/>
      <c r="L5440" s="30"/>
      <c r="M5440" s="32"/>
      <c r="N5440" s="33"/>
      <c r="O5440" s="33"/>
      <c r="R5440" s="40"/>
      <c r="S5440" s="40"/>
      <c r="T5440" s="40"/>
      <c r="U5440" s="40"/>
      <c r="V5440" s="40"/>
      <c r="W5440" s="40"/>
    </row>
    <row r="5441">
      <c r="F5441" s="30"/>
      <c r="G5441" s="30"/>
      <c r="H5441" s="30"/>
      <c r="I5441" s="30"/>
      <c r="J5441" s="30"/>
      <c r="K5441" s="30"/>
      <c r="L5441" s="30"/>
      <c r="M5441" s="32"/>
      <c r="N5441" s="33"/>
      <c r="O5441" s="33"/>
      <c r="R5441" s="40"/>
      <c r="S5441" s="40"/>
      <c r="T5441" s="40"/>
      <c r="U5441" s="40"/>
      <c r="V5441" s="40"/>
      <c r="W5441" s="40"/>
    </row>
    <row r="5442">
      <c r="F5442" s="30"/>
      <c r="G5442" s="30"/>
      <c r="H5442" s="30"/>
      <c r="I5442" s="30"/>
      <c r="J5442" s="30"/>
      <c r="K5442" s="30"/>
      <c r="L5442" s="30"/>
      <c r="M5442" s="32"/>
      <c r="N5442" s="33"/>
      <c r="O5442" s="58"/>
      <c r="R5442" s="40"/>
      <c r="S5442" s="40"/>
      <c r="T5442" s="40"/>
      <c r="U5442" s="40"/>
      <c r="V5442" s="40"/>
      <c r="W5442" s="40"/>
    </row>
    <row r="5443">
      <c r="F5443" s="30"/>
      <c r="G5443" s="30"/>
      <c r="H5443" s="30"/>
      <c r="I5443" s="30"/>
      <c r="J5443" s="30"/>
      <c r="K5443" s="30"/>
      <c r="L5443" s="30"/>
      <c r="M5443" s="32"/>
      <c r="N5443" s="33"/>
      <c r="O5443" s="33"/>
      <c r="R5443" s="40"/>
      <c r="S5443" s="40"/>
      <c r="T5443" s="40"/>
      <c r="U5443" s="40"/>
      <c r="V5443" s="40"/>
      <c r="W5443" s="40"/>
    </row>
    <row r="5444">
      <c r="F5444" s="30"/>
      <c r="G5444" s="30"/>
      <c r="H5444" s="30"/>
      <c r="I5444" s="30"/>
      <c r="J5444" s="30"/>
      <c r="K5444" s="30"/>
      <c r="L5444" s="30"/>
      <c r="M5444" s="32"/>
      <c r="N5444" s="33"/>
      <c r="O5444" s="33"/>
      <c r="R5444" s="40"/>
      <c r="S5444" s="40"/>
      <c r="T5444" s="40"/>
      <c r="U5444" s="40"/>
      <c r="V5444" s="40"/>
      <c r="W5444" s="40"/>
    </row>
    <row r="5445">
      <c r="F5445" s="30"/>
      <c r="G5445" s="30"/>
      <c r="H5445" s="30"/>
      <c r="I5445" s="30"/>
      <c r="J5445" s="30"/>
      <c r="K5445" s="30"/>
      <c r="L5445" s="30"/>
      <c r="M5445" s="32"/>
      <c r="N5445" s="33"/>
      <c r="O5445" s="33"/>
      <c r="R5445" s="40"/>
      <c r="S5445" s="40"/>
      <c r="T5445" s="40"/>
      <c r="U5445" s="40"/>
      <c r="V5445" s="40"/>
      <c r="W5445" s="40"/>
    </row>
    <row r="5446">
      <c r="F5446" s="30"/>
      <c r="G5446" s="30"/>
      <c r="H5446" s="30"/>
      <c r="I5446" s="30"/>
      <c r="J5446" s="30"/>
      <c r="K5446" s="30"/>
      <c r="L5446" s="30"/>
      <c r="M5446" s="32"/>
      <c r="N5446" s="33"/>
      <c r="O5446" s="33"/>
      <c r="R5446" s="40"/>
      <c r="S5446" s="40"/>
      <c r="T5446" s="40"/>
      <c r="U5446" s="40"/>
      <c r="V5446" s="40"/>
      <c r="W5446" s="40"/>
    </row>
    <row r="5447">
      <c r="F5447" s="30"/>
      <c r="G5447" s="30"/>
      <c r="H5447" s="30"/>
      <c r="I5447" s="30"/>
      <c r="J5447" s="30"/>
      <c r="K5447" s="30"/>
      <c r="L5447" s="30"/>
      <c r="M5447" s="32"/>
      <c r="N5447" s="33"/>
      <c r="O5447" s="58"/>
      <c r="R5447" s="40"/>
      <c r="S5447" s="40"/>
      <c r="T5447" s="40"/>
      <c r="U5447" s="40"/>
      <c r="V5447" s="40"/>
      <c r="W5447" s="40"/>
    </row>
    <row r="5448">
      <c r="F5448" s="30"/>
      <c r="G5448" s="30"/>
      <c r="H5448" s="30"/>
      <c r="I5448" s="30"/>
      <c r="J5448" s="30"/>
      <c r="K5448" s="30"/>
      <c r="L5448" s="30"/>
      <c r="M5448" s="32"/>
      <c r="N5448" s="33"/>
      <c r="O5448" s="64"/>
      <c r="R5448" s="40"/>
      <c r="S5448" s="40"/>
      <c r="T5448" s="40"/>
      <c r="U5448" s="40"/>
      <c r="V5448" s="40"/>
      <c r="W5448" s="40"/>
    </row>
    <row r="5449">
      <c r="F5449" s="30"/>
      <c r="G5449" s="30"/>
      <c r="H5449" s="30"/>
      <c r="I5449" s="30"/>
      <c r="J5449" s="30"/>
      <c r="K5449" s="30"/>
      <c r="L5449" s="30"/>
      <c r="M5449" s="32"/>
      <c r="N5449" s="33"/>
      <c r="O5449" s="33"/>
      <c r="R5449" s="40"/>
      <c r="S5449" s="40"/>
      <c r="T5449" s="40"/>
      <c r="U5449" s="40"/>
      <c r="V5449" s="40"/>
      <c r="W5449" s="40"/>
    </row>
    <row r="5450">
      <c r="F5450" s="30"/>
      <c r="G5450" s="30"/>
      <c r="H5450" s="30"/>
      <c r="I5450" s="30"/>
      <c r="J5450" s="30"/>
      <c r="K5450" s="30"/>
      <c r="L5450" s="30"/>
      <c r="M5450" s="32"/>
      <c r="N5450" s="33"/>
      <c r="O5450" s="58"/>
      <c r="R5450" s="40"/>
      <c r="S5450" s="40"/>
      <c r="T5450" s="40"/>
      <c r="U5450" s="40"/>
      <c r="V5450" s="40"/>
      <c r="W5450" s="40"/>
    </row>
    <row r="5451">
      <c r="F5451" s="30"/>
      <c r="G5451" s="30"/>
      <c r="H5451" s="30"/>
      <c r="I5451" s="30"/>
      <c r="J5451" s="30"/>
      <c r="K5451" s="30"/>
      <c r="L5451" s="30"/>
      <c r="M5451" s="32"/>
      <c r="N5451" s="33"/>
      <c r="O5451" s="33"/>
      <c r="R5451" s="40"/>
      <c r="S5451" s="40"/>
      <c r="T5451" s="40"/>
      <c r="U5451" s="40"/>
      <c r="V5451" s="40"/>
      <c r="W5451" s="40"/>
    </row>
    <row r="5452">
      <c r="F5452" s="30"/>
      <c r="G5452" s="30"/>
      <c r="H5452" s="30"/>
      <c r="I5452" s="30"/>
      <c r="J5452" s="30"/>
      <c r="K5452" s="30"/>
      <c r="L5452" s="30"/>
      <c r="M5452" s="32"/>
      <c r="N5452" s="33"/>
      <c r="O5452" s="58"/>
      <c r="R5452" s="40"/>
      <c r="S5452" s="40"/>
      <c r="T5452" s="40"/>
      <c r="U5452" s="40"/>
      <c r="V5452" s="40"/>
      <c r="W5452" s="40"/>
    </row>
    <row r="5453">
      <c r="F5453" s="30"/>
      <c r="G5453" s="30"/>
      <c r="H5453" s="30"/>
      <c r="I5453" s="30"/>
      <c r="J5453" s="30"/>
      <c r="K5453" s="30"/>
      <c r="L5453" s="30"/>
      <c r="M5453" s="32"/>
      <c r="N5453" s="33"/>
      <c r="O5453" s="33"/>
      <c r="R5453" s="40"/>
      <c r="S5453" s="40"/>
      <c r="T5453" s="40"/>
      <c r="U5453" s="40"/>
      <c r="V5453" s="40"/>
      <c r="W5453" s="40"/>
    </row>
    <row r="5454">
      <c r="F5454" s="30"/>
      <c r="G5454" s="30"/>
      <c r="H5454" s="30"/>
      <c r="I5454" s="30"/>
      <c r="J5454" s="30"/>
      <c r="K5454" s="30"/>
      <c r="L5454" s="30"/>
      <c r="M5454" s="32"/>
      <c r="N5454" s="33"/>
      <c r="O5454" s="58"/>
      <c r="R5454" s="40"/>
      <c r="S5454" s="40"/>
      <c r="T5454" s="40"/>
      <c r="U5454" s="40"/>
      <c r="V5454" s="40"/>
      <c r="W5454" s="40"/>
    </row>
    <row r="5455">
      <c r="F5455" s="30"/>
      <c r="G5455" s="30"/>
      <c r="H5455" s="30"/>
      <c r="I5455" s="30"/>
      <c r="J5455" s="30"/>
      <c r="K5455" s="30"/>
      <c r="L5455" s="30"/>
      <c r="M5455" s="32"/>
      <c r="N5455" s="33"/>
      <c r="O5455" s="33"/>
      <c r="R5455" s="40"/>
      <c r="S5455" s="40"/>
      <c r="T5455" s="40"/>
      <c r="U5455" s="40"/>
      <c r="V5455" s="40"/>
      <c r="W5455" s="40"/>
    </row>
    <row r="5456">
      <c r="F5456" s="30"/>
      <c r="G5456" s="30"/>
      <c r="H5456" s="30"/>
      <c r="I5456" s="30"/>
      <c r="J5456" s="30"/>
      <c r="K5456" s="30"/>
      <c r="L5456" s="30"/>
      <c r="M5456" s="32"/>
      <c r="N5456" s="33"/>
      <c r="O5456" s="33"/>
      <c r="R5456" s="40"/>
      <c r="S5456" s="40"/>
      <c r="T5456" s="40"/>
      <c r="U5456" s="40"/>
      <c r="V5456" s="40"/>
      <c r="W5456" s="40"/>
    </row>
    <row r="5457">
      <c r="F5457" s="30"/>
      <c r="G5457" s="30"/>
      <c r="H5457" s="30"/>
      <c r="I5457" s="30"/>
      <c r="J5457" s="30"/>
      <c r="K5457" s="30"/>
      <c r="L5457" s="30"/>
      <c r="M5457" s="32"/>
      <c r="N5457" s="33"/>
      <c r="O5457" s="33"/>
      <c r="R5457" s="40"/>
      <c r="S5457" s="40"/>
      <c r="T5457" s="40"/>
      <c r="U5457" s="40"/>
      <c r="V5457" s="40"/>
      <c r="W5457" s="40"/>
    </row>
    <row r="5458">
      <c r="F5458" s="30"/>
      <c r="G5458" s="30"/>
      <c r="H5458" s="30"/>
      <c r="I5458" s="30"/>
      <c r="J5458" s="30"/>
      <c r="K5458" s="30"/>
      <c r="L5458" s="30"/>
      <c r="M5458" s="32"/>
      <c r="N5458" s="33"/>
      <c r="O5458" s="33"/>
      <c r="R5458" s="40"/>
      <c r="S5458" s="40"/>
      <c r="T5458" s="40"/>
      <c r="U5458" s="40"/>
      <c r="V5458" s="40"/>
      <c r="W5458" s="40"/>
    </row>
    <row r="5459">
      <c r="F5459" s="30"/>
      <c r="G5459" s="30"/>
      <c r="H5459" s="30"/>
      <c r="I5459" s="30"/>
      <c r="J5459" s="30"/>
      <c r="K5459" s="30"/>
      <c r="L5459" s="30"/>
      <c r="M5459" s="32"/>
      <c r="N5459" s="33"/>
      <c r="O5459" s="33"/>
      <c r="R5459" s="40"/>
      <c r="S5459" s="40"/>
      <c r="T5459" s="40"/>
      <c r="U5459" s="40"/>
      <c r="V5459" s="40"/>
      <c r="W5459" s="40"/>
    </row>
    <row r="5460">
      <c r="F5460" s="30"/>
      <c r="G5460" s="30"/>
      <c r="H5460" s="30"/>
      <c r="I5460" s="30"/>
      <c r="J5460" s="30"/>
      <c r="K5460" s="30"/>
      <c r="L5460" s="30"/>
      <c r="M5460" s="32"/>
      <c r="N5460" s="33"/>
      <c r="O5460" s="33"/>
      <c r="R5460" s="40"/>
      <c r="S5460" s="40"/>
      <c r="T5460" s="40"/>
      <c r="U5460" s="40"/>
      <c r="V5460" s="40"/>
      <c r="W5460" s="40"/>
    </row>
    <row r="5461">
      <c r="F5461" s="30"/>
      <c r="G5461" s="30"/>
      <c r="H5461" s="30"/>
      <c r="I5461" s="30"/>
      <c r="J5461" s="30"/>
      <c r="K5461" s="30"/>
      <c r="L5461" s="30"/>
      <c r="M5461" s="32"/>
      <c r="N5461" s="33"/>
      <c r="O5461" s="33"/>
      <c r="R5461" s="40"/>
      <c r="S5461" s="40"/>
      <c r="T5461" s="40"/>
      <c r="U5461" s="40"/>
      <c r="V5461" s="40"/>
      <c r="W5461" s="40"/>
    </row>
    <row r="5462">
      <c r="F5462" s="30"/>
      <c r="G5462" s="30"/>
      <c r="H5462" s="30"/>
      <c r="I5462" s="30"/>
      <c r="J5462" s="30"/>
      <c r="K5462" s="30"/>
      <c r="L5462" s="30"/>
      <c r="M5462" s="32"/>
      <c r="N5462" s="33"/>
      <c r="O5462" s="64"/>
      <c r="R5462" s="40"/>
      <c r="S5462" s="40"/>
      <c r="T5462" s="40"/>
      <c r="U5462" s="40"/>
      <c r="V5462" s="40"/>
      <c r="W5462" s="40"/>
    </row>
    <row r="5463">
      <c r="F5463" s="30"/>
      <c r="G5463" s="30"/>
      <c r="H5463" s="30"/>
      <c r="I5463" s="30"/>
      <c r="J5463" s="30"/>
      <c r="K5463" s="30"/>
      <c r="L5463" s="30"/>
      <c r="M5463" s="32"/>
      <c r="N5463" s="33"/>
      <c r="O5463" s="58"/>
      <c r="R5463" s="40"/>
      <c r="S5463" s="40"/>
      <c r="T5463" s="40"/>
      <c r="U5463" s="40"/>
      <c r="V5463" s="40"/>
      <c r="W5463" s="40"/>
    </row>
    <row r="5464">
      <c r="F5464" s="30"/>
      <c r="G5464" s="30"/>
      <c r="H5464" s="30"/>
      <c r="I5464" s="30"/>
      <c r="J5464" s="30"/>
      <c r="K5464" s="30"/>
      <c r="L5464" s="30"/>
      <c r="M5464" s="32"/>
      <c r="N5464" s="33"/>
      <c r="O5464" s="33"/>
      <c r="R5464" s="40"/>
      <c r="S5464" s="40"/>
      <c r="T5464" s="40"/>
      <c r="U5464" s="40"/>
      <c r="V5464" s="40"/>
      <c r="W5464" s="40"/>
    </row>
    <row r="5465">
      <c r="F5465" s="30"/>
      <c r="G5465" s="30"/>
      <c r="H5465" s="30"/>
      <c r="I5465" s="30"/>
      <c r="J5465" s="30"/>
      <c r="K5465" s="30"/>
      <c r="L5465" s="30"/>
      <c r="M5465" s="32"/>
      <c r="N5465" s="33"/>
      <c r="O5465" s="33"/>
      <c r="R5465" s="40"/>
      <c r="S5465" s="40"/>
      <c r="T5465" s="40"/>
      <c r="U5465" s="40"/>
      <c r="V5465" s="40"/>
      <c r="W5465" s="40"/>
    </row>
    <row r="5466">
      <c r="F5466" s="30"/>
      <c r="G5466" s="30"/>
      <c r="H5466" s="30"/>
      <c r="I5466" s="30"/>
      <c r="J5466" s="30"/>
      <c r="K5466" s="30"/>
      <c r="L5466" s="30"/>
      <c r="M5466" s="32"/>
      <c r="N5466" s="33"/>
      <c r="O5466" s="33"/>
      <c r="R5466" s="40"/>
      <c r="S5466" s="40"/>
      <c r="T5466" s="40"/>
      <c r="U5466" s="40"/>
      <c r="V5466" s="40"/>
      <c r="W5466" s="40"/>
    </row>
    <row r="5467">
      <c r="F5467" s="30"/>
      <c r="G5467" s="30"/>
      <c r="H5467" s="30"/>
      <c r="I5467" s="30"/>
      <c r="J5467" s="30"/>
      <c r="K5467" s="30"/>
      <c r="L5467" s="30"/>
      <c r="M5467" s="32"/>
      <c r="N5467" s="33"/>
      <c r="O5467" s="33"/>
      <c r="R5467" s="40"/>
      <c r="S5467" s="40"/>
      <c r="T5467" s="40"/>
      <c r="U5467" s="40"/>
      <c r="V5467" s="40"/>
      <c r="W5467" s="40"/>
    </row>
    <row r="5468">
      <c r="F5468" s="30"/>
      <c r="G5468" s="30"/>
      <c r="H5468" s="30"/>
      <c r="I5468" s="30"/>
      <c r="J5468" s="30"/>
      <c r="K5468" s="30"/>
      <c r="L5468" s="30"/>
      <c r="M5468" s="32"/>
      <c r="N5468" s="33"/>
      <c r="O5468" s="33"/>
      <c r="R5468" s="40"/>
      <c r="S5468" s="40"/>
      <c r="T5468" s="40"/>
      <c r="U5468" s="40"/>
      <c r="V5468" s="40"/>
      <c r="W5468" s="40"/>
    </row>
    <row r="5469">
      <c r="F5469" s="30"/>
      <c r="G5469" s="30"/>
      <c r="H5469" s="30"/>
      <c r="I5469" s="30"/>
      <c r="J5469" s="30"/>
      <c r="K5469" s="30"/>
      <c r="L5469" s="30"/>
      <c r="M5469" s="32"/>
      <c r="N5469" s="33"/>
      <c r="O5469" s="33"/>
      <c r="R5469" s="40"/>
      <c r="S5469" s="40"/>
      <c r="T5469" s="40"/>
      <c r="U5469" s="40"/>
      <c r="V5469" s="40"/>
      <c r="W5469" s="40"/>
    </row>
    <row r="5470">
      <c r="F5470" s="30"/>
      <c r="G5470" s="30"/>
      <c r="H5470" s="30"/>
      <c r="I5470" s="30"/>
      <c r="J5470" s="30"/>
      <c r="K5470" s="30"/>
      <c r="L5470" s="30"/>
      <c r="M5470" s="32"/>
      <c r="N5470" s="33"/>
      <c r="O5470" s="33"/>
      <c r="R5470" s="40"/>
      <c r="S5470" s="40"/>
      <c r="T5470" s="40"/>
      <c r="U5470" s="40"/>
      <c r="V5470" s="40"/>
      <c r="W5470" s="40"/>
    </row>
    <row r="5471">
      <c r="F5471" s="30"/>
      <c r="G5471" s="30"/>
      <c r="H5471" s="30"/>
      <c r="I5471" s="30"/>
      <c r="J5471" s="30"/>
      <c r="K5471" s="30"/>
      <c r="L5471" s="30"/>
      <c r="M5471" s="32"/>
      <c r="N5471" s="33"/>
      <c r="O5471" s="64"/>
      <c r="R5471" s="40"/>
      <c r="S5471" s="40"/>
      <c r="T5471" s="40"/>
      <c r="U5471" s="40"/>
      <c r="V5471" s="40"/>
      <c r="W5471" s="40"/>
    </row>
    <row r="5472">
      <c r="F5472" s="30"/>
      <c r="G5472" s="30"/>
      <c r="H5472" s="30"/>
      <c r="I5472" s="30"/>
      <c r="J5472" s="30"/>
      <c r="K5472" s="30"/>
      <c r="L5472" s="30"/>
      <c r="M5472" s="32"/>
      <c r="N5472" s="33"/>
      <c r="O5472" s="58"/>
      <c r="R5472" s="40"/>
      <c r="S5472" s="40"/>
      <c r="T5472" s="40"/>
      <c r="U5472" s="40"/>
      <c r="V5472" s="40"/>
      <c r="W5472" s="40"/>
    </row>
    <row r="5473">
      <c r="F5473" s="30"/>
      <c r="G5473" s="30"/>
      <c r="H5473" s="30"/>
      <c r="I5473" s="30"/>
      <c r="J5473" s="30"/>
      <c r="K5473" s="30"/>
      <c r="L5473" s="30"/>
      <c r="M5473" s="32"/>
      <c r="N5473" s="33"/>
      <c r="O5473" s="64"/>
      <c r="R5473" s="40"/>
      <c r="S5473" s="40"/>
      <c r="T5473" s="40"/>
      <c r="U5473" s="40"/>
      <c r="V5473" s="40"/>
      <c r="W5473" s="40"/>
    </row>
    <row r="5474">
      <c r="F5474" s="30"/>
      <c r="G5474" s="30"/>
      <c r="H5474" s="30"/>
      <c r="I5474" s="30"/>
      <c r="J5474" s="30"/>
      <c r="K5474" s="30"/>
      <c r="L5474" s="30"/>
      <c r="M5474" s="32"/>
      <c r="N5474" s="33"/>
      <c r="O5474" s="33"/>
      <c r="R5474" s="40"/>
      <c r="S5474" s="40"/>
      <c r="T5474" s="40"/>
      <c r="U5474" s="40"/>
      <c r="V5474" s="40"/>
      <c r="W5474" s="40"/>
    </row>
    <row r="5475">
      <c r="F5475" s="30"/>
      <c r="G5475" s="30"/>
      <c r="H5475" s="30"/>
      <c r="I5475" s="30"/>
      <c r="J5475" s="30"/>
      <c r="K5475" s="30"/>
      <c r="L5475" s="30"/>
      <c r="M5475" s="32"/>
      <c r="N5475" s="33"/>
      <c r="O5475" s="33"/>
      <c r="R5475" s="40"/>
      <c r="S5475" s="40"/>
      <c r="T5475" s="40"/>
      <c r="U5475" s="40"/>
      <c r="V5475" s="40"/>
      <c r="W5475" s="40"/>
    </row>
    <row r="5476">
      <c r="F5476" s="30"/>
      <c r="G5476" s="30"/>
      <c r="H5476" s="30"/>
      <c r="I5476" s="30"/>
      <c r="J5476" s="30"/>
      <c r="K5476" s="30"/>
      <c r="L5476" s="30"/>
      <c r="M5476" s="32"/>
      <c r="N5476" s="33"/>
      <c r="O5476" s="33"/>
      <c r="R5476" s="40"/>
      <c r="S5476" s="40"/>
      <c r="T5476" s="40"/>
      <c r="U5476" s="40"/>
      <c r="V5476" s="40"/>
      <c r="W5476" s="40"/>
    </row>
    <row r="5477">
      <c r="F5477" s="30"/>
      <c r="G5477" s="30"/>
      <c r="H5477" s="30"/>
      <c r="I5477" s="30"/>
      <c r="J5477" s="30"/>
      <c r="K5477" s="30"/>
      <c r="L5477" s="30"/>
      <c r="M5477" s="32"/>
      <c r="N5477" s="33"/>
      <c r="O5477" s="33"/>
      <c r="R5477" s="40"/>
      <c r="S5477" s="40"/>
      <c r="T5477" s="40"/>
      <c r="U5477" s="40"/>
      <c r="V5477" s="40"/>
      <c r="W5477" s="40"/>
    </row>
    <row r="5478">
      <c r="F5478" s="30"/>
      <c r="G5478" s="30"/>
      <c r="H5478" s="30"/>
      <c r="I5478" s="30"/>
      <c r="J5478" s="30"/>
      <c r="K5478" s="30"/>
      <c r="L5478" s="30"/>
      <c r="M5478" s="32"/>
      <c r="N5478" s="33"/>
      <c r="O5478" s="33"/>
      <c r="R5478" s="40"/>
      <c r="S5478" s="40"/>
      <c r="T5478" s="40"/>
      <c r="U5478" s="40"/>
      <c r="V5478" s="40"/>
      <c r="W5478" s="40"/>
    </row>
    <row r="5479">
      <c r="F5479" s="30"/>
      <c r="G5479" s="30"/>
      <c r="H5479" s="30"/>
      <c r="I5479" s="30"/>
      <c r="J5479" s="30"/>
      <c r="K5479" s="30"/>
      <c r="L5479" s="30"/>
      <c r="M5479" s="32"/>
      <c r="N5479" s="33"/>
      <c r="O5479" s="33"/>
      <c r="R5479" s="40"/>
      <c r="S5479" s="40"/>
      <c r="T5479" s="40"/>
      <c r="U5479" s="40"/>
      <c r="V5479" s="40"/>
      <c r="W5479" s="40"/>
    </row>
    <row r="5480">
      <c r="F5480" s="30"/>
      <c r="G5480" s="30"/>
      <c r="H5480" s="30"/>
      <c r="I5480" s="30"/>
      <c r="J5480" s="30"/>
      <c r="K5480" s="30"/>
      <c r="L5480" s="30"/>
      <c r="M5480" s="32"/>
      <c r="N5480" s="33"/>
      <c r="O5480" s="33"/>
      <c r="R5480" s="40"/>
      <c r="S5480" s="40"/>
      <c r="T5480" s="40"/>
      <c r="U5480" s="40"/>
      <c r="V5480" s="40"/>
      <c r="W5480" s="40"/>
    </row>
    <row r="5481">
      <c r="F5481" s="30"/>
      <c r="G5481" s="30"/>
      <c r="H5481" s="30"/>
      <c r="I5481" s="30"/>
      <c r="J5481" s="30"/>
      <c r="K5481" s="30"/>
      <c r="L5481" s="30"/>
      <c r="M5481" s="32"/>
      <c r="N5481" s="33"/>
      <c r="O5481" s="33"/>
      <c r="R5481" s="40"/>
      <c r="S5481" s="40"/>
      <c r="T5481" s="40"/>
      <c r="U5481" s="40"/>
      <c r="V5481" s="40"/>
      <c r="W5481" s="40"/>
    </row>
    <row r="5482">
      <c r="F5482" s="30"/>
      <c r="G5482" s="30"/>
      <c r="H5482" s="30"/>
      <c r="I5482" s="30"/>
      <c r="J5482" s="30"/>
      <c r="K5482" s="30"/>
      <c r="L5482" s="30"/>
      <c r="M5482" s="32"/>
      <c r="N5482" s="33"/>
      <c r="O5482" s="33"/>
      <c r="R5482" s="40"/>
      <c r="S5482" s="40"/>
      <c r="T5482" s="40"/>
      <c r="U5482" s="40"/>
      <c r="V5482" s="40"/>
      <c r="W5482" s="40"/>
    </row>
    <row r="5483">
      <c r="F5483" s="30"/>
      <c r="G5483" s="30"/>
      <c r="H5483" s="30"/>
      <c r="I5483" s="30"/>
      <c r="J5483" s="30"/>
      <c r="K5483" s="30"/>
      <c r="L5483" s="30"/>
      <c r="M5483" s="32"/>
      <c r="N5483" s="33"/>
      <c r="O5483" s="58"/>
      <c r="R5483" s="40"/>
      <c r="S5483" s="40"/>
      <c r="T5483" s="40"/>
      <c r="U5483" s="40"/>
      <c r="V5483" s="40"/>
      <c r="W5483" s="40"/>
    </row>
    <row r="5484">
      <c r="F5484" s="30"/>
      <c r="G5484" s="30"/>
      <c r="H5484" s="30"/>
      <c r="I5484" s="30"/>
      <c r="J5484" s="30"/>
      <c r="K5484" s="30"/>
      <c r="L5484" s="30"/>
      <c r="M5484" s="32"/>
      <c r="N5484" s="33"/>
      <c r="O5484" s="64"/>
      <c r="R5484" s="40"/>
      <c r="S5484" s="40"/>
      <c r="T5484" s="40"/>
      <c r="U5484" s="40"/>
      <c r="V5484" s="40"/>
      <c r="W5484" s="40"/>
    </row>
    <row r="5485">
      <c r="F5485" s="30"/>
      <c r="G5485" s="30"/>
      <c r="H5485" s="30"/>
      <c r="I5485" s="30"/>
      <c r="J5485" s="30"/>
      <c r="K5485" s="30"/>
      <c r="L5485" s="30"/>
      <c r="M5485" s="32"/>
      <c r="N5485" s="33"/>
      <c r="O5485" s="33"/>
      <c r="R5485" s="40"/>
      <c r="S5485" s="40"/>
      <c r="T5485" s="40"/>
      <c r="U5485" s="40"/>
      <c r="V5485" s="40"/>
      <c r="W5485" s="40"/>
    </row>
    <row r="5486">
      <c r="F5486" s="30"/>
      <c r="G5486" s="30"/>
      <c r="H5486" s="30"/>
      <c r="I5486" s="30"/>
      <c r="J5486" s="30"/>
      <c r="K5486" s="30"/>
      <c r="L5486" s="30"/>
      <c r="M5486" s="32"/>
      <c r="N5486" s="33"/>
      <c r="O5486" s="33"/>
      <c r="R5486" s="40"/>
      <c r="S5486" s="40"/>
      <c r="T5486" s="40"/>
      <c r="U5486" s="40"/>
      <c r="V5486" s="40"/>
      <c r="W5486" s="40"/>
    </row>
    <row r="5487">
      <c r="F5487" s="30"/>
      <c r="G5487" s="30"/>
      <c r="H5487" s="30"/>
      <c r="I5487" s="30"/>
      <c r="J5487" s="30"/>
      <c r="K5487" s="30"/>
      <c r="L5487" s="30"/>
      <c r="M5487" s="32"/>
      <c r="N5487" s="33"/>
      <c r="O5487" s="33"/>
      <c r="R5487" s="40"/>
      <c r="S5487" s="40"/>
      <c r="T5487" s="40"/>
      <c r="U5487" s="40"/>
      <c r="V5487" s="40"/>
      <c r="W5487" s="40"/>
    </row>
    <row r="5488">
      <c r="F5488" s="30"/>
      <c r="G5488" s="30"/>
      <c r="H5488" s="30"/>
      <c r="I5488" s="30"/>
      <c r="J5488" s="30"/>
      <c r="K5488" s="30"/>
      <c r="L5488" s="30"/>
      <c r="M5488" s="32"/>
      <c r="N5488" s="33"/>
      <c r="O5488" s="33"/>
      <c r="R5488" s="40"/>
      <c r="S5488" s="40"/>
      <c r="T5488" s="40"/>
      <c r="U5488" s="40"/>
      <c r="V5488" s="40"/>
      <c r="W5488" s="40"/>
    </row>
    <row r="5489">
      <c r="F5489" s="30"/>
      <c r="G5489" s="30"/>
      <c r="H5489" s="30"/>
      <c r="I5489" s="30"/>
      <c r="J5489" s="30"/>
      <c r="K5489" s="30"/>
      <c r="L5489" s="30"/>
      <c r="M5489" s="32"/>
      <c r="N5489" s="33"/>
      <c r="O5489" s="64"/>
      <c r="R5489" s="40"/>
      <c r="S5489" s="40"/>
      <c r="T5489" s="40"/>
      <c r="U5489" s="40"/>
      <c r="V5489" s="40"/>
      <c r="W5489" s="40"/>
    </row>
    <row r="5490">
      <c r="F5490" s="30"/>
      <c r="G5490" s="30"/>
      <c r="H5490" s="30"/>
      <c r="I5490" s="30"/>
      <c r="J5490" s="30"/>
      <c r="K5490" s="30"/>
      <c r="L5490" s="30"/>
      <c r="M5490" s="32"/>
      <c r="N5490" s="33"/>
      <c r="O5490" s="33"/>
      <c r="R5490" s="40"/>
      <c r="S5490" s="40"/>
      <c r="T5490" s="40"/>
      <c r="U5490" s="40"/>
      <c r="V5490" s="40"/>
      <c r="W5490" s="40"/>
    </row>
    <row r="5491">
      <c r="F5491" s="30"/>
      <c r="G5491" s="30"/>
      <c r="H5491" s="30"/>
      <c r="I5491" s="30"/>
      <c r="J5491" s="30"/>
      <c r="K5491" s="30"/>
      <c r="L5491" s="30"/>
      <c r="M5491" s="32"/>
      <c r="N5491" s="33"/>
      <c r="O5491" s="58"/>
      <c r="R5491" s="40"/>
      <c r="S5491" s="40"/>
      <c r="T5491" s="40"/>
      <c r="U5491" s="40"/>
      <c r="V5491" s="40"/>
      <c r="W5491" s="40"/>
    </row>
    <row r="5492">
      <c r="F5492" s="30"/>
      <c r="G5492" s="30"/>
      <c r="H5492" s="30"/>
      <c r="I5492" s="30"/>
      <c r="J5492" s="30"/>
      <c r="K5492" s="30"/>
      <c r="L5492" s="30"/>
      <c r="M5492" s="32"/>
      <c r="N5492" s="33"/>
      <c r="O5492" s="33"/>
      <c r="R5492" s="40"/>
      <c r="S5492" s="40"/>
      <c r="T5492" s="40"/>
      <c r="U5492" s="40"/>
      <c r="V5492" s="40"/>
      <c r="W5492" s="40"/>
    </row>
    <row r="5493">
      <c r="F5493" s="30"/>
      <c r="G5493" s="30"/>
      <c r="H5493" s="30"/>
      <c r="I5493" s="30"/>
      <c r="J5493" s="30"/>
      <c r="K5493" s="30"/>
      <c r="L5493" s="30"/>
      <c r="M5493" s="32"/>
      <c r="N5493" s="33"/>
      <c r="O5493" s="33"/>
      <c r="R5493" s="40"/>
      <c r="S5493" s="40"/>
      <c r="T5493" s="40"/>
      <c r="U5493" s="40"/>
      <c r="V5493" s="40"/>
      <c r="W5493" s="40"/>
    </row>
    <row r="5494">
      <c r="F5494" s="30"/>
      <c r="G5494" s="30"/>
      <c r="H5494" s="30"/>
      <c r="I5494" s="30"/>
      <c r="J5494" s="30"/>
      <c r="K5494" s="30"/>
      <c r="L5494" s="30"/>
      <c r="M5494" s="32"/>
      <c r="N5494" s="33"/>
      <c r="O5494" s="33"/>
      <c r="R5494" s="40"/>
      <c r="S5494" s="40"/>
      <c r="T5494" s="40"/>
      <c r="U5494" s="40"/>
      <c r="V5494" s="40"/>
      <c r="W5494" s="40"/>
    </row>
    <row r="5495">
      <c r="F5495" s="30"/>
      <c r="G5495" s="30"/>
      <c r="H5495" s="30"/>
      <c r="I5495" s="30"/>
      <c r="J5495" s="30"/>
      <c r="K5495" s="30"/>
      <c r="L5495" s="30"/>
      <c r="M5495" s="32"/>
      <c r="N5495" s="33"/>
      <c r="O5495" s="33"/>
      <c r="R5495" s="40"/>
      <c r="S5495" s="40"/>
      <c r="T5495" s="40"/>
      <c r="U5495" s="40"/>
      <c r="V5495" s="40"/>
      <c r="W5495" s="40"/>
    </row>
    <row r="5496">
      <c r="F5496" s="30"/>
      <c r="G5496" s="30"/>
      <c r="H5496" s="30"/>
      <c r="I5496" s="30"/>
      <c r="J5496" s="30"/>
      <c r="K5496" s="30"/>
      <c r="L5496" s="30"/>
      <c r="M5496" s="32"/>
      <c r="N5496" s="33"/>
      <c r="O5496" s="33"/>
      <c r="R5496" s="40"/>
      <c r="S5496" s="40"/>
      <c r="T5496" s="40"/>
      <c r="U5496" s="40"/>
      <c r="V5496" s="40"/>
      <c r="W5496" s="40"/>
    </row>
    <row r="5497">
      <c r="F5497" s="30"/>
      <c r="G5497" s="30"/>
      <c r="H5497" s="30"/>
      <c r="I5497" s="30"/>
      <c r="J5497" s="30"/>
      <c r="K5497" s="30"/>
      <c r="L5497" s="30"/>
      <c r="M5497" s="32"/>
      <c r="N5497" s="33"/>
      <c r="O5497" s="33"/>
      <c r="R5497" s="40"/>
      <c r="S5497" s="40"/>
      <c r="T5497" s="40"/>
      <c r="U5497" s="40"/>
      <c r="V5497" s="40"/>
      <c r="W5497" s="40"/>
    </row>
    <row r="5498">
      <c r="F5498" s="30"/>
      <c r="G5498" s="30"/>
      <c r="H5498" s="30"/>
      <c r="I5498" s="30"/>
      <c r="J5498" s="30"/>
      <c r="K5498" s="30"/>
      <c r="L5498" s="30"/>
      <c r="M5498" s="32"/>
      <c r="N5498" s="33"/>
      <c r="O5498" s="33"/>
      <c r="R5498" s="40"/>
      <c r="S5498" s="40"/>
      <c r="T5498" s="40"/>
      <c r="U5498" s="40"/>
      <c r="V5498" s="40"/>
      <c r="W5498" s="40"/>
    </row>
    <row r="5499">
      <c r="F5499" s="30"/>
      <c r="G5499" s="30"/>
      <c r="H5499" s="30"/>
      <c r="I5499" s="30"/>
      <c r="J5499" s="30"/>
      <c r="K5499" s="30"/>
      <c r="L5499" s="30"/>
      <c r="M5499" s="32"/>
      <c r="N5499" s="33"/>
      <c r="O5499" s="33"/>
      <c r="R5499" s="40"/>
      <c r="S5499" s="40"/>
      <c r="T5499" s="40"/>
      <c r="U5499" s="40"/>
      <c r="V5499" s="40"/>
      <c r="W5499" s="40"/>
    </row>
    <row r="5500">
      <c r="F5500" s="30"/>
      <c r="G5500" s="30"/>
      <c r="H5500" s="30"/>
      <c r="I5500" s="30"/>
      <c r="J5500" s="30"/>
      <c r="K5500" s="30"/>
      <c r="L5500" s="30"/>
      <c r="M5500" s="32"/>
      <c r="N5500" s="33"/>
      <c r="O5500" s="33"/>
      <c r="R5500" s="40"/>
      <c r="S5500" s="40"/>
      <c r="T5500" s="40"/>
      <c r="U5500" s="40"/>
      <c r="V5500" s="40"/>
      <c r="W5500" s="40"/>
    </row>
    <row r="5501">
      <c r="F5501" s="30"/>
      <c r="G5501" s="30"/>
      <c r="H5501" s="30"/>
      <c r="I5501" s="30"/>
      <c r="J5501" s="30"/>
      <c r="K5501" s="30"/>
      <c r="L5501" s="30"/>
      <c r="M5501" s="32"/>
      <c r="N5501" s="33"/>
      <c r="O5501" s="33"/>
      <c r="R5501" s="40"/>
      <c r="S5501" s="40"/>
      <c r="T5501" s="40"/>
      <c r="U5501" s="40"/>
      <c r="V5501" s="40"/>
      <c r="W5501" s="40"/>
    </row>
    <row r="5502">
      <c r="F5502" s="30"/>
      <c r="G5502" s="30"/>
      <c r="H5502" s="30"/>
      <c r="I5502" s="30"/>
      <c r="J5502" s="30"/>
      <c r="K5502" s="30"/>
      <c r="L5502" s="30"/>
      <c r="M5502" s="32"/>
      <c r="N5502" s="33"/>
      <c r="O5502" s="33"/>
      <c r="R5502" s="40"/>
      <c r="S5502" s="40"/>
      <c r="T5502" s="40"/>
      <c r="U5502" s="40"/>
      <c r="V5502" s="40"/>
      <c r="W5502" s="40"/>
    </row>
    <row r="5503">
      <c r="F5503" s="30"/>
      <c r="G5503" s="30"/>
      <c r="H5503" s="30"/>
      <c r="I5503" s="30"/>
      <c r="J5503" s="30"/>
      <c r="K5503" s="30"/>
      <c r="L5503" s="30"/>
      <c r="M5503" s="32"/>
      <c r="N5503" s="33"/>
      <c r="O5503" s="33"/>
      <c r="R5503" s="40"/>
      <c r="S5503" s="40"/>
      <c r="T5503" s="40"/>
      <c r="U5503" s="40"/>
      <c r="V5503" s="40"/>
      <c r="W5503" s="40"/>
    </row>
    <row r="5504">
      <c r="F5504" s="30"/>
      <c r="G5504" s="30"/>
      <c r="H5504" s="30"/>
      <c r="I5504" s="30"/>
      <c r="J5504" s="30"/>
      <c r="K5504" s="30"/>
      <c r="L5504" s="30"/>
      <c r="M5504" s="32"/>
      <c r="N5504" s="33"/>
      <c r="O5504" s="33"/>
      <c r="R5504" s="40"/>
      <c r="S5504" s="40"/>
      <c r="T5504" s="40"/>
      <c r="U5504" s="40"/>
      <c r="V5504" s="40"/>
      <c r="W5504" s="40"/>
    </row>
    <row r="5505">
      <c r="F5505" s="30"/>
      <c r="G5505" s="30"/>
      <c r="H5505" s="30"/>
      <c r="I5505" s="30"/>
      <c r="J5505" s="30"/>
      <c r="K5505" s="30"/>
      <c r="L5505" s="30"/>
      <c r="M5505" s="32"/>
      <c r="N5505" s="33"/>
      <c r="O5505" s="33"/>
      <c r="R5505" s="40"/>
      <c r="S5505" s="40"/>
      <c r="T5505" s="40"/>
      <c r="U5505" s="40"/>
      <c r="V5505" s="40"/>
      <c r="W5505" s="40"/>
    </row>
    <row r="5506">
      <c r="F5506" s="30"/>
      <c r="G5506" s="30"/>
      <c r="H5506" s="30"/>
      <c r="I5506" s="30"/>
      <c r="J5506" s="30"/>
      <c r="K5506" s="30"/>
      <c r="L5506" s="30"/>
      <c r="M5506" s="32"/>
      <c r="N5506" s="33"/>
      <c r="O5506" s="58"/>
      <c r="R5506" s="40"/>
      <c r="S5506" s="40"/>
      <c r="T5506" s="40"/>
      <c r="U5506" s="40"/>
      <c r="V5506" s="40"/>
      <c r="W5506" s="40"/>
    </row>
    <row r="5507">
      <c r="F5507" s="30"/>
      <c r="G5507" s="30"/>
      <c r="H5507" s="30"/>
      <c r="I5507" s="30"/>
      <c r="J5507" s="30"/>
      <c r="K5507" s="30"/>
      <c r="L5507" s="30"/>
      <c r="M5507" s="32"/>
      <c r="N5507" s="33"/>
      <c r="O5507" s="33"/>
      <c r="R5507" s="40"/>
      <c r="S5507" s="40"/>
      <c r="T5507" s="40"/>
      <c r="U5507" s="40"/>
      <c r="V5507" s="40"/>
      <c r="W5507" s="40"/>
    </row>
    <row r="5508">
      <c r="F5508" s="30"/>
      <c r="G5508" s="30"/>
      <c r="H5508" s="30"/>
      <c r="I5508" s="30"/>
      <c r="J5508" s="30"/>
      <c r="K5508" s="30"/>
      <c r="L5508" s="30"/>
      <c r="M5508" s="32"/>
      <c r="N5508" s="33"/>
      <c r="O5508" s="33"/>
      <c r="R5508" s="40"/>
      <c r="S5508" s="40"/>
      <c r="T5508" s="40"/>
      <c r="U5508" s="40"/>
      <c r="V5508" s="40"/>
      <c r="W5508" s="40"/>
    </row>
    <row r="5509">
      <c r="F5509" s="30"/>
      <c r="G5509" s="30"/>
      <c r="H5509" s="30"/>
      <c r="I5509" s="30"/>
      <c r="J5509" s="30"/>
      <c r="K5509" s="30"/>
      <c r="L5509" s="30"/>
      <c r="M5509" s="32"/>
      <c r="N5509" s="33"/>
      <c r="O5509" s="58"/>
      <c r="R5509" s="40"/>
      <c r="S5509" s="40"/>
      <c r="T5509" s="40"/>
      <c r="U5509" s="40"/>
      <c r="V5509" s="40"/>
      <c r="W5509" s="40"/>
    </row>
    <row r="5510">
      <c r="F5510" s="30"/>
      <c r="G5510" s="30"/>
      <c r="H5510" s="30"/>
      <c r="I5510" s="30"/>
      <c r="J5510" s="30"/>
      <c r="K5510" s="30"/>
      <c r="L5510" s="30"/>
      <c r="M5510" s="32"/>
      <c r="N5510" s="33"/>
      <c r="O5510" s="58"/>
      <c r="R5510" s="40"/>
      <c r="S5510" s="40"/>
      <c r="T5510" s="40"/>
      <c r="U5510" s="40"/>
      <c r="V5510" s="40"/>
      <c r="W5510" s="40"/>
    </row>
    <row r="5511">
      <c r="F5511" s="30"/>
      <c r="G5511" s="30"/>
      <c r="H5511" s="30"/>
      <c r="I5511" s="30"/>
      <c r="J5511" s="30"/>
      <c r="K5511" s="30"/>
      <c r="L5511" s="30"/>
      <c r="M5511" s="32"/>
      <c r="N5511" s="33"/>
      <c r="O5511" s="33"/>
      <c r="R5511" s="40"/>
      <c r="S5511" s="40"/>
      <c r="T5511" s="40"/>
      <c r="U5511" s="40"/>
      <c r="V5511" s="40"/>
      <c r="W5511" s="40"/>
    </row>
    <row r="5512">
      <c r="F5512" s="30"/>
      <c r="G5512" s="30"/>
      <c r="H5512" s="30"/>
      <c r="I5512" s="30"/>
      <c r="J5512" s="30"/>
      <c r="K5512" s="30"/>
      <c r="L5512" s="30"/>
      <c r="M5512" s="32"/>
      <c r="N5512" s="33"/>
      <c r="O5512" s="33"/>
      <c r="R5512" s="40"/>
      <c r="S5512" s="40"/>
      <c r="T5512" s="40"/>
      <c r="U5512" s="40"/>
      <c r="V5512" s="40"/>
      <c r="W5512" s="40"/>
    </row>
    <row r="5513">
      <c r="F5513" s="30"/>
      <c r="G5513" s="30"/>
      <c r="H5513" s="30"/>
      <c r="I5513" s="30"/>
      <c r="J5513" s="30"/>
      <c r="K5513" s="30"/>
      <c r="L5513" s="30"/>
      <c r="M5513" s="32"/>
      <c r="N5513" s="33"/>
      <c r="O5513" s="33"/>
      <c r="R5513" s="40"/>
      <c r="S5513" s="40"/>
      <c r="T5513" s="40"/>
      <c r="U5513" s="40"/>
      <c r="V5513" s="40"/>
      <c r="W5513" s="40"/>
    </row>
    <row r="5514">
      <c r="F5514" s="30"/>
      <c r="G5514" s="30"/>
      <c r="H5514" s="30"/>
      <c r="I5514" s="30"/>
      <c r="J5514" s="30"/>
      <c r="K5514" s="30"/>
      <c r="L5514" s="30"/>
      <c r="M5514" s="32"/>
      <c r="N5514" s="33"/>
      <c r="O5514" s="33"/>
      <c r="R5514" s="40"/>
      <c r="S5514" s="40"/>
      <c r="T5514" s="40"/>
      <c r="U5514" s="40"/>
      <c r="V5514" s="40"/>
      <c r="W5514" s="40"/>
    </row>
    <row r="5515">
      <c r="F5515" s="30"/>
      <c r="G5515" s="30"/>
      <c r="H5515" s="30"/>
      <c r="I5515" s="30"/>
      <c r="J5515" s="30"/>
      <c r="K5515" s="30"/>
      <c r="L5515" s="30"/>
      <c r="M5515" s="32"/>
      <c r="N5515" s="33"/>
      <c r="O5515" s="33"/>
      <c r="R5515" s="40"/>
      <c r="S5515" s="40"/>
      <c r="T5515" s="40"/>
      <c r="U5515" s="40"/>
      <c r="V5515" s="40"/>
      <c r="W5515" s="40"/>
    </row>
    <row r="5516">
      <c r="F5516" s="30"/>
      <c r="G5516" s="30"/>
      <c r="H5516" s="30"/>
      <c r="I5516" s="30"/>
      <c r="J5516" s="30"/>
      <c r="K5516" s="30"/>
      <c r="L5516" s="30"/>
      <c r="M5516" s="32"/>
      <c r="N5516" s="33"/>
      <c r="O5516" s="33"/>
      <c r="R5516" s="40"/>
      <c r="S5516" s="40"/>
      <c r="T5516" s="40"/>
      <c r="U5516" s="40"/>
      <c r="V5516" s="40"/>
      <c r="W5516" s="40"/>
    </row>
    <row r="5517">
      <c r="F5517" s="30"/>
      <c r="G5517" s="30"/>
      <c r="H5517" s="30"/>
      <c r="I5517" s="30"/>
      <c r="J5517" s="30"/>
      <c r="K5517" s="30"/>
      <c r="L5517" s="30"/>
      <c r="M5517" s="32"/>
      <c r="N5517" s="33"/>
      <c r="O5517" s="33"/>
      <c r="R5517" s="40"/>
      <c r="S5517" s="40"/>
      <c r="T5517" s="40"/>
      <c r="U5517" s="40"/>
      <c r="V5517" s="40"/>
      <c r="W5517" s="40"/>
    </row>
    <row r="5518">
      <c r="F5518" s="30"/>
      <c r="G5518" s="30"/>
      <c r="H5518" s="30"/>
      <c r="I5518" s="30"/>
      <c r="J5518" s="30"/>
      <c r="K5518" s="30"/>
      <c r="L5518" s="30"/>
      <c r="M5518" s="32"/>
      <c r="N5518" s="33"/>
      <c r="O5518" s="33"/>
      <c r="R5518" s="40"/>
      <c r="S5518" s="40"/>
      <c r="T5518" s="40"/>
      <c r="U5518" s="40"/>
      <c r="V5518" s="40"/>
      <c r="W5518" s="40"/>
    </row>
    <row r="5519">
      <c r="F5519" s="30"/>
      <c r="G5519" s="30"/>
      <c r="H5519" s="30"/>
      <c r="I5519" s="30"/>
      <c r="J5519" s="30"/>
      <c r="K5519" s="30"/>
      <c r="L5519" s="30"/>
      <c r="M5519" s="32"/>
      <c r="N5519" s="33"/>
      <c r="O5519" s="33"/>
      <c r="R5519" s="40"/>
      <c r="S5519" s="40"/>
      <c r="T5519" s="40"/>
      <c r="U5519" s="40"/>
      <c r="V5519" s="40"/>
      <c r="W5519" s="40"/>
    </row>
    <row r="5520">
      <c r="F5520" s="30"/>
      <c r="G5520" s="30"/>
      <c r="H5520" s="30"/>
      <c r="I5520" s="30"/>
      <c r="J5520" s="30"/>
      <c r="K5520" s="30"/>
      <c r="L5520" s="30"/>
      <c r="M5520" s="32"/>
      <c r="N5520" s="33"/>
      <c r="O5520" s="58"/>
      <c r="R5520" s="40"/>
      <c r="S5520" s="40"/>
      <c r="T5520" s="40"/>
      <c r="U5520" s="40"/>
      <c r="V5520" s="40"/>
      <c r="W5520" s="40"/>
    </row>
    <row r="5521">
      <c r="F5521" s="30"/>
      <c r="G5521" s="30"/>
      <c r="H5521" s="30"/>
      <c r="I5521" s="30"/>
      <c r="J5521" s="30"/>
      <c r="K5521" s="30"/>
      <c r="L5521" s="30"/>
      <c r="M5521" s="32"/>
      <c r="N5521" s="33"/>
      <c r="O5521" s="33"/>
      <c r="R5521" s="40"/>
      <c r="S5521" s="40"/>
      <c r="T5521" s="40"/>
      <c r="U5521" s="40"/>
      <c r="V5521" s="40"/>
      <c r="W5521" s="40"/>
    </row>
    <row r="5522">
      <c r="F5522" s="30"/>
      <c r="G5522" s="30"/>
      <c r="H5522" s="30"/>
      <c r="I5522" s="30"/>
      <c r="J5522" s="30"/>
      <c r="K5522" s="30"/>
      <c r="L5522" s="30"/>
      <c r="M5522" s="32"/>
      <c r="N5522" s="33"/>
      <c r="O5522" s="33"/>
      <c r="R5522" s="40"/>
      <c r="S5522" s="40"/>
      <c r="T5522" s="40"/>
      <c r="U5522" s="40"/>
      <c r="V5522" s="40"/>
      <c r="W5522" s="40"/>
    </row>
    <row r="5523">
      <c r="F5523" s="30"/>
      <c r="G5523" s="30"/>
      <c r="H5523" s="30"/>
      <c r="I5523" s="30"/>
      <c r="J5523" s="30"/>
      <c r="K5523" s="30"/>
      <c r="L5523" s="30"/>
      <c r="M5523" s="32"/>
      <c r="N5523" s="33"/>
      <c r="O5523" s="33"/>
      <c r="R5523" s="40"/>
      <c r="S5523" s="40"/>
      <c r="T5523" s="40"/>
      <c r="U5523" s="40"/>
      <c r="V5523" s="40"/>
      <c r="W5523" s="40"/>
    </row>
    <row r="5524">
      <c r="F5524" s="30"/>
      <c r="G5524" s="30"/>
      <c r="H5524" s="30"/>
      <c r="I5524" s="30"/>
      <c r="J5524" s="30"/>
      <c r="K5524" s="30"/>
      <c r="L5524" s="30"/>
      <c r="M5524" s="32"/>
      <c r="N5524" s="33"/>
      <c r="O5524" s="33"/>
      <c r="R5524" s="40"/>
      <c r="S5524" s="40"/>
      <c r="T5524" s="40"/>
      <c r="U5524" s="40"/>
      <c r="V5524" s="40"/>
      <c r="W5524" s="40"/>
    </row>
    <row r="5525">
      <c r="F5525" s="30"/>
      <c r="G5525" s="30"/>
      <c r="H5525" s="30"/>
      <c r="I5525" s="30"/>
      <c r="J5525" s="30"/>
      <c r="K5525" s="30"/>
      <c r="L5525" s="30"/>
      <c r="M5525" s="32"/>
      <c r="N5525" s="33"/>
      <c r="O5525" s="33"/>
      <c r="R5525" s="40"/>
      <c r="S5525" s="40"/>
      <c r="T5525" s="40"/>
      <c r="U5525" s="40"/>
      <c r="V5525" s="40"/>
      <c r="W5525" s="40"/>
    </row>
    <row r="5526">
      <c r="F5526" s="30"/>
      <c r="G5526" s="30"/>
      <c r="H5526" s="30"/>
      <c r="I5526" s="30"/>
      <c r="J5526" s="30"/>
      <c r="K5526" s="30"/>
      <c r="L5526" s="30"/>
      <c r="M5526" s="32"/>
      <c r="N5526" s="33"/>
      <c r="O5526" s="64"/>
      <c r="R5526" s="40"/>
      <c r="S5526" s="40"/>
      <c r="T5526" s="40"/>
      <c r="U5526" s="40"/>
      <c r="V5526" s="40"/>
      <c r="W5526" s="40"/>
    </row>
    <row r="5527">
      <c r="F5527" s="30"/>
      <c r="G5527" s="30"/>
      <c r="H5527" s="30"/>
      <c r="I5527" s="30"/>
      <c r="J5527" s="30"/>
      <c r="K5527" s="30"/>
      <c r="L5527" s="30"/>
      <c r="M5527" s="32"/>
      <c r="N5527" s="33"/>
      <c r="O5527" s="33"/>
      <c r="R5527" s="40"/>
      <c r="S5527" s="40"/>
      <c r="T5527" s="40"/>
      <c r="U5527" s="40"/>
      <c r="V5527" s="40"/>
      <c r="W5527" s="40"/>
    </row>
    <row r="5528">
      <c r="F5528" s="30"/>
      <c r="G5528" s="30"/>
      <c r="H5528" s="30"/>
      <c r="I5528" s="30"/>
      <c r="J5528" s="30"/>
      <c r="K5528" s="30"/>
      <c r="L5528" s="30"/>
      <c r="M5528" s="32"/>
      <c r="N5528" s="33"/>
      <c r="O5528" s="33"/>
      <c r="R5528" s="40"/>
      <c r="S5528" s="40"/>
      <c r="T5528" s="40"/>
      <c r="U5528" s="40"/>
      <c r="V5528" s="40"/>
      <c r="W5528" s="40"/>
    </row>
    <row r="5529">
      <c r="F5529" s="30"/>
      <c r="G5529" s="30"/>
      <c r="H5529" s="30"/>
      <c r="I5529" s="30"/>
      <c r="J5529" s="30"/>
      <c r="K5529" s="30"/>
      <c r="L5529" s="30"/>
      <c r="M5529" s="32"/>
      <c r="N5529" s="33"/>
      <c r="O5529" s="33"/>
      <c r="R5529" s="40"/>
      <c r="S5529" s="40"/>
      <c r="T5529" s="40"/>
      <c r="U5529" s="40"/>
      <c r="V5529" s="40"/>
      <c r="W5529" s="40"/>
    </row>
    <row r="5530">
      <c r="F5530" s="30"/>
      <c r="G5530" s="30"/>
      <c r="H5530" s="30"/>
      <c r="I5530" s="30"/>
      <c r="J5530" s="30"/>
      <c r="K5530" s="30"/>
      <c r="L5530" s="30"/>
      <c r="M5530" s="32"/>
      <c r="N5530" s="33"/>
      <c r="O5530" s="33"/>
      <c r="R5530" s="40"/>
      <c r="S5530" s="40"/>
      <c r="T5530" s="40"/>
      <c r="U5530" s="40"/>
      <c r="V5530" s="40"/>
      <c r="W5530" s="40"/>
    </row>
    <row r="5531">
      <c r="F5531" s="30"/>
      <c r="G5531" s="30"/>
      <c r="H5531" s="30"/>
      <c r="I5531" s="30"/>
      <c r="J5531" s="30"/>
      <c r="K5531" s="30"/>
      <c r="L5531" s="30"/>
      <c r="M5531" s="32"/>
      <c r="N5531" s="33"/>
      <c r="O5531" s="58"/>
      <c r="R5531" s="40"/>
      <c r="S5531" s="40"/>
      <c r="T5531" s="40"/>
      <c r="U5531" s="40"/>
      <c r="V5531" s="40"/>
      <c r="W5531" s="40"/>
    </row>
    <row r="5532">
      <c r="F5532" s="30"/>
      <c r="G5532" s="30"/>
      <c r="H5532" s="30"/>
      <c r="I5532" s="30"/>
      <c r="J5532" s="30"/>
      <c r="K5532" s="30"/>
      <c r="L5532" s="30"/>
      <c r="M5532" s="32"/>
      <c r="N5532" s="33"/>
      <c r="O5532" s="33"/>
      <c r="R5532" s="40"/>
      <c r="S5532" s="40"/>
      <c r="T5532" s="40"/>
      <c r="U5532" s="40"/>
      <c r="V5532" s="40"/>
      <c r="W5532" s="40"/>
    </row>
    <row r="5533">
      <c r="F5533" s="30"/>
      <c r="G5533" s="30"/>
      <c r="H5533" s="30"/>
      <c r="I5533" s="30"/>
      <c r="J5533" s="30"/>
      <c r="K5533" s="30"/>
      <c r="L5533" s="30"/>
      <c r="M5533" s="32"/>
      <c r="N5533" s="33"/>
      <c r="O5533" s="58"/>
      <c r="R5533" s="40"/>
      <c r="S5533" s="40"/>
      <c r="T5533" s="40"/>
      <c r="U5533" s="40"/>
      <c r="V5533" s="40"/>
      <c r="W5533" s="40"/>
    </row>
    <row r="5534">
      <c r="F5534" s="30"/>
      <c r="G5534" s="30"/>
      <c r="H5534" s="30"/>
      <c r="I5534" s="30"/>
      <c r="J5534" s="30"/>
      <c r="K5534" s="30"/>
      <c r="L5534" s="30"/>
      <c r="M5534" s="32"/>
      <c r="N5534" s="33"/>
      <c r="O5534" s="33"/>
      <c r="R5534" s="40"/>
      <c r="S5534" s="40"/>
      <c r="T5534" s="40"/>
      <c r="U5534" s="40"/>
      <c r="V5534" s="40"/>
      <c r="W5534" s="40"/>
    </row>
    <row r="5535">
      <c r="F5535" s="30"/>
      <c r="G5535" s="30"/>
      <c r="H5535" s="30"/>
      <c r="I5535" s="30"/>
      <c r="J5535" s="30"/>
      <c r="K5535" s="30"/>
      <c r="L5535" s="30"/>
      <c r="M5535" s="32"/>
      <c r="N5535" s="33"/>
      <c r="O5535" s="58"/>
      <c r="R5535" s="40"/>
      <c r="S5535" s="40"/>
      <c r="T5535" s="40"/>
      <c r="U5535" s="40"/>
      <c r="V5535" s="40"/>
      <c r="W5535" s="40"/>
    </row>
    <row r="5536">
      <c r="F5536" s="30"/>
      <c r="G5536" s="30"/>
      <c r="H5536" s="30"/>
      <c r="I5536" s="30"/>
      <c r="J5536" s="30"/>
      <c r="K5536" s="30"/>
      <c r="L5536" s="30"/>
      <c r="M5536" s="32"/>
      <c r="N5536" s="33"/>
      <c r="O5536" s="58"/>
      <c r="R5536" s="40"/>
      <c r="S5536" s="40"/>
      <c r="T5536" s="40"/>
      <c r="U5536" s="40"/>
      <c r="V5536" s="40"/>
      <c r="W5536" s="40"/>
    </row>
    <row r="5537">
      <c r="F5537" s="30"/>
      <c r="G5537" s="30"/>
      <c r="H5537" s="30"/>
      <c r="I5537" s="30"/>
      <c r="J5537" s="30"/>
      <c r="K5537" s="30"/>
      <c r="L5537" s="30"/>
      <c r="M5537" s="32"/>
      <c r="N5537" s="33"/>
      <c r="O5537" s="33"/>
      <c r="R5537" s="40"/>
      <c r="S5537" s="40"/>
      <c r="T5537" s="40"/>
      <c r="U5537" s="40"/>
      <c r="V5537" s="40"/>
      <c r="W5537" s="40"/>
    </row>
    <row r="5538">
      <c r="F5538" s="30"/>
      <c r="G5538" s="30"/>
      <c r="H5538" s="30"/>
      <c r="I5538" s="30"/>
      <c r="J5538" s="30"/>
      <c r="K5538" s="30"/>
      <c r="L5538" s="30"/>
      <c r="M5538" s="32"/>
      <c r="N5538" s="33"/>
      <c r="O5538" s="33"/>
      <c r="R5538" s="40"/>
      <c r="S5538" s="40"/>
      <c r="T5538" s="40"/>
      <c r="U5538" s="40"/>
      <c r="V5538" s="40"/>
      <c r="W5538" s="40"/>
    </row>
    <row r="5539">
      <c r="F5539" s="30"/>
      <c r="G5539" s="30"/>
      <c r="H5539" s="30"/>
      <c r="I5539" s="30"/>
      <c r="J5539" s="30"/>
      <c r="K5539" s="30"/>
      <c r="L5539" s="30"/>
      <c r="M5539" s="32"/>
      <c r="N5539" s="33"/>
      <c r="O5539" s="33"/>
      <c r="R5539" s="40"/>
      <c r="S5539" s="40"/>
      <c r="T5539" s="40"/>
      <c r="U5539" s="40"/>
      <c r="V5539" s="40"/>
      <c r="W5539" s="40"/>
    </row>
    <row r="5540">
      <c r="F5540" s="30"/>
      <c r="G5540" s="30"/>
      <c r="H5540" s="30"/>
      <c r="I5540" s="30"/>
      <c r="J5540" s="30"/>
      <c r="K5540" s="30"/>
      <c r="L5540" s="30"/>
      <c r="M5540" s="32"/>
      <c r="N5540" s="33"/>
      <c r="O5540" s="33"/>
      <c r="R5540" s="40"/>
      <c r="S5540" s="40"/>
      <c r="T5540" s="40"/>
      <c r="U5540" s="40"/>
      <c r="V5540" s="40"/>
      <c r="W5540" s="40"/>
    </row>
    <row r="5541">
      <c r="F5541" s="30"/>
      <c r="G5541" s="30"/>
      <c r="H5541" s="30"/>
      <c r="I5541" s="30"/>
      <c r="J5541" s="30"/>
      <c r="K5541" s="30"/>
      <c r="L5541" s="30"/>
      <c r="M5541" s="32"/>
      <c r="N5541" s="33"/>
      <c r="O5541" s="64"/>
      <c r="R5541" s="40"/>
      <c r="S5541" s="40"/>
      <c r="T5541" s="40"/>
      <c r="U5541" s="40"/>
      <c r="V5541" s="40"/>
      <c r="W5541" s="40"/>
    </row>
    <row r="5542">
      <c r="F5542" s="30"/>
      <c r="G5542" s="30"/>
      <c r="H5542" s="30"/>
      <c r="I5542" s="30"/>
      <c r="J5542" s="30"/>
      <c r="K5542" s="30"/>
      <c r="L5542" s="30"/>
      <c r="M5542" s="32"/>
      <c r="N5542" s="33"/>
      <c r="O5542" s="64"/>
      <c r="R5542" s="40"/>
      <c r="S5542" s="40"/>
      <c r="T5542" s="40"/>
      <c r="U5542" s="40"/>
      <c r="V5542" s="40"/>
      <c r="W5542" s="40"/>
    </row>
    <row r="5543">
      <c r="F5543" s="30"/>
      <c r="G5543" s="30"/>
      <c r="H5543" s="30"/>
      <c r="I5543" s="30"/>
      <c r="J5543" s="30"/>
      <c r="K5543" s="30"/>
      <c r="L5543" s="30"/>
      <c r="M5543" s="32"/>
      <c r="N5543" s="33"/>
      <c r="O5543" s="33"/>
      <c r="R5543" s="40"/>
      <c r="S5543" s="40"/>
      <c r="T5543" s="40"/>
      <c r="U5543" s="40"/>
      <c r="V5543" s="40"/>
      <c r="W5543" s="40"/>
    </row>
    <row r="5544">
      <c r="F5544" s="30"/>
      <c r="G5544" s="30"/>
      <c r="H5544" s="30"/>
      <c r="I5544" s="30"/>
      <c r="J5544" s="30"/>
      <c r="K5544" s="30"/>
      <c r="L5544" s="30"/>
      <c r="M5544" s="32"/>
      <c r="N5544" s="33"/>
      <c r="O5544" s="64"/>
      <c r="R5544" s="40"/>
      <c r="S5544" s="40"/>
      <c r="T5544" s="40"/>
      <c r="U5544" s="40"/>
      <c r="V5544" s="40"/>
      <c r="W5544" s="40"/>
    </row>
    <row r="5545">
      <c r="F5545" s="30"/>
      <c r="G5545" s="30"/>
      <c r="H5545" s="30"/>
      <c r="I5545" s="30"/>
      <c r="J5545" s="30"/>
      <c r="K5545" s="30"/>
      <c r="L5545" s="30"/>
      <c r="M5545" s="32"/>
      <c r="N5545" s="33"/>
      <c r="O5545" s="33"/>
      <c r="R5545" s="40"/>
      <c r="S5545" s="40"/>
      <c r="T5545" s="40"/>
      <c r="U5545" s="40"/>
      <c r="V5545" s="40"/>
      <c r="W5545" s="40"/>
    </row>
    <row r="5546">
      <c r="F5546" s="30"/>
      <c r="G5546" s="30"/>
      <c r="H5546" s="30"/>
      <c r="I5546" s="30"/>
      <c r="J5546" s="30"/>
      <c r="K5546" s="30"/>
      <c r="L5546" s="30"/>
      <c r="M5546" s="32"/>
      <c r="N5546" s="33"/>
      <c r="O5546" s="33"/>
      <c r="R5546" s="40"/>
      <c r="S5546" s="40"/>
      <c r="T5546" s="40"/>
      <c r="U5546" s="40"/>
      <c r="V5546" s="40"/>
      <c r="W5546" s="40"/>
    </row>
    <row r="5547">
      <c r="F5547" s="30"/>
      <c r="G5547" s="30"/>
      <c r="H5547" s="30"/>
      <c r="I5547" s="30"/>
      <c r="J5547" s="30"/>
      <c r="K5547" s="30"/>
      <c r="L5547" s="30"/>
      <c r="M5547" s="32"/>
      <c r="N5547" s="33"/>
      <c r="O5547" s="64"/>
      <c r="R5547" s="40"/>
      <c r="S5547" s="40"/>
      <c r="T5547" s="40"/>
      <c r="U5547" s="40"/>
      <c r="V5547" s="40"/>
      <c r="W5547" s="40"/>
    </row>
    <row r="5548">
      <c r="F5548" s="30"/>
      <c r="G5548" s="30"/>
      <c r="H5548" s="30"/>
      <c r="I5548" s="30"/>
      <c r="J5548" s="30"/>
      <c r="K5548" s="30"/>
      <c r="L5548" s="30"/>
      <c r="M5548" s="32"/>
      <c r="N5548" s="33"/>
      <c r="O5548" s="33"/>
      <c r="R5548" s="40"/>
      <c r="S5548" s="40"/>
      <c r="T5548" s="40"/>
      <c r="U5548" s="40"/>
      <c r="V5548" s="40"/>
      <c r="W5548" s="40"/>
    </row>
    <row r="5549">
      <c r="F5549" s="30"/>
      <c r="G5549" s="30"/>
      <c r="H5549" s="30"/>
      <c r="I5549" s="30"/>
      <c r="J5549" s="30"/>
      <c r="K5549" s="30"/>
      <c r="L5549" s="30"/>
      <c r="M5549" s="32"/>
      <c r="N5549" s="33"/>
      <c r="O5549" s="33"/>
      <c r="R5549" s="40"/>
      <c r="S5549" s="40"/>
      <c r="T5549" s="40"/>
      <c r="U5549" s="40"/>
      <c r="V5549" s="40"/>
      <c r="W5549" s="40"/>
    </row>
    <row r="5550">
      <c r="F5550" s="30"/>
      <c r="G5550" s="30"/>
      <c r="H5550" s="30"/>
      <c r="I5550" s="30"/>
      <c r="J5550" s="30"/>
      <c r="K5550" s="30"/>
      <c r="L5550" s="30"/>
      <c r="M5550" s="32"/>
      <c r="N5550" s="33"/>
      <c r="O5550" s="64"/>
      <c r="R5550" s="40"/>
      <c r="S5550" s="40"/>
      <c r="T5550" s="40"/>
      <c r="U5550" s="40"/>
      <c r="V5550" s="40"/>
      <c r="W5550" s="40"/>
    </row>
    <row r="5551">
      <c r="F5551" s="30"/>
      <c r="G5551" s="30"/>
      <c r="H5551" s="30"/>
      <c r="I5551" s="30"/>
      <c r="J5551" s="30"/>
      <c r="K5551" s="30"/>
      <c r="L5551" s="30"/>
      <c r="M5551" s="32"/>
      <c r="N5551" s="33"/>
      <c r="O5551" s="33"/>
      <c r="R5551" s="40"/>
      <c r="S5551" s="40"/>
      <c r="T5551" s="40"/>
      <c r="U5551" s="40"/>
      <c r="V5551" s="40"/>
      <c r="W5551" s="40"/>
    </row>
    <row r="5552">
      <c r="F5552" s="30"/>
      <c r="G5552" s="30"/>
      <c r="H5552" s="30"/>
      <c r="I5552" s="30"/>
      <c r="J5552" s="30"/>
      <c r="K5552" s="30"/>
      <c r="L5552" s="30"/>
      <c r="M5552" s="32"/>
      <c r="N5552" s="33"/>
      <c r="O5552" s="33"/>
      <c r="R5552" s="40"/>
      <c r="S5552" s="40"/>
      <c r="T5552" s="40"/>
      <c r="U5552" s="40"/>
      <c r="V5552" s="40"/>
      <c r="W5552" s="40"/>
    </row>
    <row r="5553">
      <c r="F5553" s="30"/>
      <c r="G5553" s="30"/>
      <c r="H5553" s="30"/>
      <c r="I5553" s="30"/>
      <c r="J5553" s="30"/>
      <c r="K5553" s="30"/>
      <c r="L5553" s="30"/>
      <c r="M5553" s="32"/>
      <c r="N5553" s="33"/>
      <c r="O5553" s="33"/>
      <c r="R5553" s="40"/>
      <c r="S5553" s="40"/>
      <c r="T5553" s="40"/>
      <c r="U5553" s="40"/>
      <c r="V5553" s="40"/>
      <c r="W5553" s="40"/>
    </row>
    <row r="5554">
      <c r="F5554" s="30"/>
      <c r="G5554" s="30"/>
      <c r="H5554" s="30"/>
      <c r="I5554" s="30"/>
      <c r="J5554" s="30"/>
      <c r="K5554" s="30"/>
      <c r="L5554" s="30"/>
      <c r="M5554" s="32"/>
      <c r="N5554" s="33"/>
      <c r="O5554" s="33"/>
      <c r="R5554" s="40"/>
      <c r="S5554" s="40"/>
      <c r="T5554" s="40"/>
      <c r="U5554" s="40"/>
      <c r="V5554" s="40"/>
      <c r="W5554" s="40"/>
    </row>
    <row r="5555">
      <c r="F5555" s="30"/>
      <c r="G5555" s="30"/>
      <c r="H5555" s="30"/>
      <c r="I5555" s="30"/>
      <c r="J5555" s="30"/>
      <c r="K5555" s="30"/>
      <c r="L5555" s="30"/>
      <c r="M5555" s="32"/>
      <c r="N5555" s="33"/>
      <c r="O5555" s="58"/>
      <c r="R5555" s="40"/>
      <c r="S5555" s="40"/>
      <c r="T5555" s="40"/>
      <c r="U5555" s="40"/>
      <c r="V5555" s="40"/>
      <c r="W5555" s="40"/>
    </row>
    <row r="5556">
      <c r="F5556" s="30"/>
      <c r="G5556" s="30"/>
      <c r="H5556" s="30"/>
      <c r="I5556" s="30"/>
      <c r="J5556" s="30"/>
      <c r="K5556" s="30"/>
      <c r="L5556" s="30"/>
      <c r="M5556" s="32"/>
      <c r="N5556" s="33"/>
      <c r="O5556" s="33"/>
      <c r="R5556" s="40"/>
      <c r="S5556" s="40"/>
      <c r="T5556" s="40"/>
      <c r="U5556" s="40"/>
      <c r="V5556" s="40"/>
      <c r="W5556" s="40"/>
    </row>
    <row r="5557">
      <c r="F5557" s="30"/>
      <c r="G5557" s="30"/>
      <c r="H5557" s="30"/>
      <c r="I5557" s="30"/>
      <c r="J5557" s="30"/>
      <c r="K5557" s="30"/>
      <c r="L5557" s="30"/>
      <c r="M5557" s="32"/>
      <c r="N5557" s="33"/>
      <c r="O5557" s="58"/>
      <c r="R5557" s="40"/>
      <c r="S5557" s="40"/>
      <c r="T5557" s="40"/>
      <c r="U5557" s="40"/>
      <c r="V5557" s="40"/>
      <c r="W5557" s="40"/>
    </row>
    <row r="5558">
      <c r="F5558" s="30"/>
      <c r="G5558" s="30"/>
      <c r="H5558" s="30"/>
      <c r="I5558" s="30"/>
      <c r="J5558" s="30"/>
      <c r="K5558" s="30"/>
      <c r="L5558" s="30"/>
      <c r="M5558" s="32"/>
      <c r="N5558" s="33"/>
      <c r="O5558" s="33"/>
      <c r="R5558" s="40"/>
      <c r="S5558" s="40"/>
      <c r="T5558" s="40"/>
      <c r="U5558" s="40"/>
      <c r="V5558" s="40"/>
      <c r="W5558" s="40"/>
    </row>
    <row r="5559">
      <c r="F5559" s="30"/>
      <c r="G5559" s="30"/>
      <c r="H5559" s="30"/>
      <c r="I5559" s="30"/>
      <c r="J5559" s="30"/>
      <c r="K5559" s="30"/>
      <c r="L5559" s="30"/>
      <c r="M5559" s="32"/>
      <c r="N5559" s="33"/>
      <c r="O5559" s="33"/>
      <c r="R5559" s="40"/>
      <c r="S5559" s="40"/>
      <c r="T5559" s="40"/>
      <c r="U5559" s="40"/>
      <c r="V5559" s="40"/>
      <c r="W5559" s="40"/>
    </row>
    <row r="5560">
      <c r="F5560" s="30"/>
      <c r="G5560" s="30"/>
      <c r="H5560" s="30"/>
      <c r="I5560" s="30"/>
      <c r="J5560" s="30"/>
      <c r="K5560" s="30"/>
      <c r="L5560" s="30"/>
      <c r="M5560" s="32"/>
      <c r="N5560" s="33"/>
      <c r="O5560" s="64"/>
      <c r="R5560" s="40"/>
      <c r="S5560" s="40"/>
      <c r="T5560" s="40"/>
      <c r="U5560" s="40"/>
      <c r="V5560" s="40"/>
      <c r="W5560" s="40"/>
    </row>
    <row r="5561">
      <c r="F5561" s="30"/>
      <c r="G5561" s="30"/>
      <c r="H5561" s="30"/>
      <c r="I5561" s="30"/>
      <c r="J5561" s="30"/>
      <c r="K5561" s="30"/>
      <c r="L5561" s="30"/>
      <c r="M5561" s="32"/>
      <c r="N5561" s="33"/>
      <c r="O5561" s="33"/>
      <c r="R5561" s="40"/>
      <c r="S5561" s="40"/>
      <c r="T5561" s="40"/>
      <c r="U5561" s="40"/>
      <c r="V5561" s="40"/>
      <c r="W5561" s="40"/>
    </row>
    <row r="5562">
      <c r="F5562" s="30"/>
      <c r="G5562" s="30"/>
      <c r="H5562" s="30"/>
      <c r="I5562" s="30"/>
      <c r="J5562" s="30"/>
      <c r="K5562" s="30"/>
      <c r="L5562" s="30"/>
      <c r="M5562" s="32"/>
      <c r="N5562" s="33"/>
      <c r="O5562" s="33"/>
      <c r="R5562" s="40"/>
      <c r="S5562" s="40"/>
      <c r="T5562" s="40"/>
      <c r="U5562" s="40"/>
      <c r="V5562" s="40"/>
      <c r="W5562" s="40"/>
    </row>
    <row r="5563">
      <c r="F5563" s="30"/>
      <c r="G5563" s="30"/>
      <c r="H5563" s="30"/>
      <c r="I5563" s="30"/>
      <c r="J5563" s="30"/>
      <c r="K5563" s="30"/>
      <c r="L5563" s="30"/>
      <c r="M5563" s="32"/>
      <c r="N5563" s="33"/>
      <c r="O5563" s="58"/>
      <c r="R5563" s="40"/>
      <c r="S5563" s="40"/>
      <c r="T5563" s="40"/>
      <c r="U5563" s="40"/>
      <c r="V5563" s="40"/>
      <c r="W5563" s="40"/>
    </row>
    <row r="5564">
      <c r="F5564" s="30"/>
      <c r="G5564" s="30"/>
      <c r="H5564" s="30"/>
      <c r="I5564" s="30"/>
      <c r="J5564" s="30"/>
      <c r="K5564" s="30"/>
      <c r="L5564" s="30"/>
      <c r="M5564" s="32"/>
      <c r="N5564" s="33"/>
      <c r="O5564" s="64"/>
      <c r="R5564" s="40"/>
      <c r="S5564" s="40"/>
      <c r="T5564" s="40"/>
      <c r="U5564" s="40"/>
      <c r="V5564" s="40"/>
      <c r="W5564" s="40"/>
    </row>
    <row r="5565">
      <c r="F5565" s="30"/>
      <c r="G5565" s="30"/>
      <c r="H5565" s="30"/>
      <c r="I5565" s="30"/>
      <c r="J5565" s="30"/>
      <c r="K5565" s="30"/>
      <c r="L5565" s="30"/>
      <c r="M5565" s="32"/>
      <c r="N5565" s="33"/>
      <c r="O5565" s="33"/>
      <c r="R5565" s="40"/>
      <c r="S5565" s="40"/>
      <c r="T5565" s="40"/>
      <c r="U5565" s="40"/>
      <c r="V5565" s="40"/>
      <c r="W5565" s="40"/>
    </row>
    <row r="5566">
      <c r="F5566" s="30"/>
      <c r="G5566" s="30"/>
      <c r="H5566" s="30"/>
      <c r="I5566" s="30"/>
      <c r="J5566" s="30"/>
      <c r="K5566" s="30"/>
      <c r="L5566" s="30"/>
      <c r="M5566" s="32"/>
      <c r="N5566" s="33"/>
      <c r="O5566" s="64"/>
      <c r="R5566" s="40"/>
      <c r="S5566" s="40"/>
      <c r="T5566" s="40"/>
      <c r="U5566" s="40"/>
      <c r="V5566" s="40"/>
      <c r="W5566" s="40"/>
    </row>
    <row r="5567">
      <c r="F5567" s="30"/>
      <c r="G5567" s="30"/>
      <c r="H5567" s="30"/>
      <c r="I5567" s="30"/>
      <c r="J5567" s="30"/>
      <c r="K5567" s="30"/>
      <c r="L5567" s="30"/>
      <c r="M5567" s="32"/>
      <c r="N5567" s="33"/>
      <c r="O5567" s="33"/>
      <c r="R5567" s="40"/>
      <c r="S5567" s="40"/>
      <c r="T5567" s="40"/>
      <c r="U5567" s="40"/>
      <c r="V5567" s="40"/>
      <c r="W5567" s="40"/>
    </row>
    <row r="5568">
      <c r="F5568" s="30"/>
      <c r="G5568" s="30"/>
      <c r="H5568" s="30"/>
      <c r="I5568" s="30"/>
      <c r="J5568" s="30"/>
      <c r="K5568" s="30"/>
      <c r="L5568" s="30"/>
      <c r="M5568" s="32"/>
      <c r="N5568" s="33"/>
      <c r="O5568" s="33"/>
      <c r="R5568" s="40"/>
      <c r="S5568" s="40"/>
      <c r="T5568" s="40"/>
      <c r="U5568" s="40"/>
      <c r="V5568" s="40"/>
      <c r="W5568" s="40"/>
    </row>
    <row r="5569">
      <c r="F5569" s="30"/>
      <c r="G5569" s="30"/>
      <c r="H5569" s="30"/>
      <c r="I5569" s="30"/>
      <c r="J5569" s="30"/>
      <c r="K5569" s="30"/>
      <c r="L5569" s="30"/>
      <c r="M5569" s="32"/>
      <c r="N5569" s="33"/>
      <c r="O5569" s="33"/>
      <c r="R5569" s="40"/>
      <c r="S5569" s="40"/>
      <c r="T5569" s="40"/>
      <c r="U5569" s="40"/>
      <c r="V5569" s="40"/>
      <c r="W5569" s="40"/>
    </row>
    <row r="5570">
      <c r="F5570" s="30"/>
      <c r="G5570" s="30"/>
      <c r="H5570" s="30"/>
      <c r="I5570" s="30"/>
      <c r="J5570" s="30"/>
      <c r="K5570" s="30"/>
      <c r="L5570" s="30"/>
      <c r="M5570" s="32"/>
      <c r="N5570" s="33"/>
      <c r="O5570" s="33"/>
      <c r="R5570" s="40"/>
      <c r="S5570" s="40"/>
      <c r="T5570" s="40"/>
      <c r="U5570" s="40"/>
      <c r="V5570" s="40"/>
      <c r="W5570" s="40"/>
    </row>
    <row r="5571">
      <c r="F5571" s="30"/>
      <c r="G5571" s="30"/>
      <c r="H5571" s="30"/>
      <c r="I5571" s="30"/>
      <c r="J5571" s="30"/>
      <c r="K5571" s="30"/>
      <c r="L5571" s="30"/>
      <c r="M5571" s="32"/>
      <c r="N5571" s="33"/>
      <c r="O5571" s="33"/>
      <c r="R5571" s="40"/>
      <c r="S5571" s="40"/>
      <c r="T5571" s="40"/>
      <c r="U5571" s="40"/>
      <c r="V5571" s="40"/>
      <c r="W5571" s="40"/>
    </row>
    <row r="5572">
      <c r="F5572" s="30"/>
      <c r="G5572" s="30"/>
      <c r="H5572" s="30"/>
      <c r="I5572" s="30"/>
      <c r="J5572" s="30"/>
      <c r="K5572" s="30"/>
      <c r="L5572" s="30"/>
      <c r="M5572" s="32"/>
      <c r="N5572" s="33"/>
      <c r="O5572" s="33"/>
      <c r="R5572" s="40"/>
      <c r="S5572" s="40"/>
      <c r="T5572" s="40"/>
      <c r="U5572" s="40"/>
      <c r="V5572" s="40"/>
      <c r="W5572" s="40"/>
    </row>
    <row r="5573">
      <c r="F5573" s="30"/>
      <c r="G5573" s="30"/>
      <c r="H5573" s="30"/>
      <c r="I5573" s="30"/>
      <c r="J5573" s="30"/>
      <c r="K5573" s="30"/>
      <c r="L5573" s="30"/>
      <c r="M5573" s="32"/>
      <c r="N5573" s="33"/>
      <c r="O5573" s="33"/>
      <c r="R5573" s="40"/>
      <c r="S5573" s="40"/>
      <c r="T5573" s="40"/>
      <c r="U5573" s="40"/>
      <c r="V5573" s="40"/>
      <c r="W5573" s="40"/>
    </row>
    <row r="5574">
      <c r="F5574" s="30"/>
      <c r="G5574" s="30"/>
      <c r="H5574" s="30"/>
      <c r="I5574" s="30"/>
      <c r="J5574" s="30"/>
      <c r="K5574" s="30"/>
      <c r="L5574" s="30"/>
      <c r="M5574" s="32"/>
      <c r="N5574" s="33"/>
      <c r="O5574" s="33"/>
      <c r="R5574" s="40"/>
      <c r="S5574" s="40"/>
      <c r="T5574" s="40"/>
      <c r="U5574" s="40"/>
      <c r="V5574" s="40"/>
      <c r="W5574" s="40"/>
    </row>
    <row r="5575">
      <c r="F5575" s="30"/>
      <c r="G5575" s="30"/>
      <c r="H5575" s="30"/>
      <c r="I5575" s="30"/>
      <c r="J5575" s="30"/>
      <c r="K5575" s="30"/>
      <c r="L5575" s="30"/>
      <c r="M5575" s="32"/>
      <c r="N5575" s="33"/>
      <c r="O5575" s="33"/>
      <c r="R5575" s="40"/>
      <c r="S5575" s="40"/>
      <c r="T5575" s="40"/>
      <c r="U5575" s="40"/>
      <c r="V5575" s="40"/>
      <c r="W5575" s="40"/>
    </row>
    <row r="5576">
      <c r="F5576" s="30"/>
      <c r="G5576" s="30"/>
      <c r="H5576" s="30"/>
      <c r="I5576" s="30"/>
      <c r="J5576" s="30"/>
      <c r="K5576" s="30"/>
      <c r="L5576" s="30"/>
      <c r="M5576" s="32"/>
      <c r="N5576" s="33"/>
      <c r="O5576" s="33"/>
      <c r="R5576" s="40"/>
      <c r="S5576" s="40"/>
      <c r="T5576" s="40"/>
      <c r="U5576" s="40"/>
      <c r="V5576" s="40"/>
      <c r="W5576" s="40"/>
    </row>
    <row r="5577">
      <c r="F5577" s="30"/>
      <c r="G5577" s="30"/>
      <c r="H5577" s="30"/>
      <c r="I5577" s="30"/>
      <c r="J5577" s="30"/>
      <c r="K5577" s="30"/>
      <c r="L5577" s="30"/>
      <c r="M5577" s="32"/>
      <c r="N5577" s="33"/>
      <c r="O5577" s="33"/>
      <c r="R5577" s="40"/>
      <c r="S5577" s="40"/>
      <c r="T5577" s="40"/>
      <c r="U5577" s="40"/>
      <c r="V5577" s="40"/>
      <c r="W5577" s="40"/>
    </row>
    <row r="5578">
      <c r="F5578" s="30"/>
      <c r="G5578" s="30"/>
      <c r="H5578" s="30"/>
      <c r="I5578" s="30"/>
      <c r="J5578" s="30"/>
      <c r="K5578" s="30"/>
      <c r="L5578" s="30"/>
      <c r="M5578" s="32"/>
      <c r="N5578" s="33"/>
      <c r="O5578" s="33"/>
      <c r="R5578" s="40"/>
      <c r="S5578" s="40"/>
      <c r="T5578" s="40"/>
      <c r="U5578" s="40"/>
      <c r="V5578" s="40"/>
      <c r="W5578" s="40"/>
    </row>
    <row r="5579">
      <c r="F5579" s="30"/>
      <c r="G5579" s="30"/>
      <c r="H5579" s="30"/>
      <c r="I5579" s="30"/>
      <c r="J5579" s="30"/>
      <c r="K5579" s="30"/>
      <c r="L5579" s="30"/>
      <c r="M5579" s="32"/>
      <c r="N5579" s="33"/>
      <c r="O5579" s="33"/>
      <c r="R5579" s="40"/>
      <c r="S5579" s="40"/>
      <c r="T5579" s="40"/>
      <c r="U5579" s="40"/>
      <c r="V5579" s="40"/>
      <c r="W5579" s="40"/>
    </row>
    <row r="5580">
      <c r="F5580" s="30"/>
      <c r="G5580" s="30"/>
      <c r="H5580" s="30"/>
      <c r="I5580" s="30"/>
      <c r="J5580" s="30"/>
      <c r="K5580" s="30"/>
      <c r="L5580" s="30"/>
      <c r="M5580" s="32"/>
      <c r="N5580" s="33"/>
      <c r="O5580" s="33"/>
      <c r="R5580" s="40"/>
      <c r="S5580" s="40"/>
      <c r="T5580" s="40"/>
      <c r="U5580" s="40"/>
      <c r="V5580" s="40"/>
      <c r="W5580" s="40"/>
    </row>
    <row r="5581">
      <c r="F5581" s="30"/>
      <c r="G5581" s="30"/>
      <c r="H5581" s="30"/>
      <c r="I5581" s="30"/>
      <c r="J5581" s="30"/>
      <c r="K5581" s="30"/>
      <c r="L5581" s="30"/>
      <c r="M5581" s="32"/>
      <c r="N5581" s="33"/>
      <c r="O5581" s="33"/>
      <c r="R5581" s="40"/>
      <c r="S5581" s="40"/>
      <c r="T5581" s="40"/>
      <c r="U5581" s="40"/>
      <c r="V5581" s="40"/>
      <c r="W5581" s="40"/>
    </row>
    <row r="5582">
      <c r="F5582" s="30"/>
      <c r="G5582" s="30"/>
      <c r="H5582" s="30"/>
      <c r="I5582" s="30"/>
      <c r="J5582" s="30"/>
      <c r="K5582" s="30"/>
      <c r="L5582" s="30"/>
      <c r="M5582" s="32"/>
      <c r="N5582" s="33"/>
      <c r="O5582" s="33"/>
      <c r="R5582" s="40"/>
      <c r="S5582" s="40"/>
      <c r="T5582" s="40"/>
      <c r="U5582" s="40"/>
      <c r="V5582" s="40"/>
      <c r="W5582" s="40"/>
    </row>
    <row r="5583">
      <c r="F5583" s="30"/>
      <c r="G5583" s="30"/>
      <c r="H5583" s="30"/>
      <c r="I5583" s="30"/>
      <c r="J5583" s="30"/>
      <c r="K5583" s="30"/>
      <c r="L5583" s="30"/>
      <c r="M5583" s="32"/>
      <c r="N5583" s="33"/>
      <c r="O5583" s="64"/>
      <c r="R5583" s="40"/>
      <c r="S5583" s="40"/>
      <c r="T5583" s="40"/>
      <c r="U5583" s="40"/>
      <c r="V5583" s="40"/>
      <c r="W5583" s="40"/>
    </row>
    <row r="5584">
      <c r="F5584" s="30"/>
      <c r="G5584" s="30"/>
      <c r="H5584" s="30"/>
      <c r="I5584" s="30"/>
      <c r="J5584" s="30"/>
      <c r="K5584" s="30"/>
      <c r="L5584" s="30"/>
      <c r="M5584" s="32"/>
      <c r="N5584" s="33"/>
      <c r="O5584" s="33"/>
      <c r="R5584" s="40"/>
      <c r="S5584" s="40"/>
      <c r="T5584" s="40"/>
      <c r="U5584" s="40"/>
      <c r="V5584" s="40"/>
      <c r="W5584" s="40"/>
    </row>
    <row r="5585">
      <c r="F5585" s="30"/>
      <c r="G5585" s="30"/>
      <c r="H5585" s="30"/>
      <c r="I5585" s="30"/>
      <c r="J5585" s="30"/>
      <c r="K5585" s="30"/>
      <c r="L5585" s="30"/>
      <c r="M5585" s="32"/>
      <c r="N5585" s="33"/>
      <c r="O5585" s="33"/>
      <c r="R5585" s="40"/>
      <c r="S5585" s="40"/>
      <c r="T5585" s="40"/>
      <c r="U5585" s="40"/>
      <c r="V5585" s="40"/>
      <c r="W5585" s="40"/>
    </row>
    <row r="5586">
      <c r="F5586" s="30"/>
      <c r="G5586" s="30"/>
      <c r="H5586" s="30"/>
      <c r="I5586" s="30"/>
      <c r="J5586" s="30"/>
      <c r="K5586" s="30"/>
      <c r="L5586" s="30"/>
      <c r="M5586" s="32"/>
      <c r="N5586" s="33"/>
      <c r="O5586" s="33"/>
      <c r="R5586" s="40"/>
      <c r="S5586" s="40"/>
      <c r="T5586" s="40"/>
      <c r="U5586" s="40"/>
      <c r="V5586" s="40"/>
      <c r="W5586" s="40"/>
    </row>
    <row r="5587">
      <c r="F5587" s="30"/>
      <c r="G5587" s="30"/>
      <c r="H5587" s="30"/>
      <c r="I5587" s="30"/>
      <c r="J5587" s="30"/>
      <c r="K5587" s="30"/>
      <c r="L5587" s="30"/>
      <c r="M5587" s="32"/>
      <c r="N5587" s="33"/>
      <c r="O5587" s="33"/>
      <c r="R5587" s="40"/>
      <c r="S5587" s="40"/>
      <c r="T5587" s="40"/>
      <c r="U5587" s="40"/>
      <c r="V5587" s="40"/>
      <c r="W5587" s="40"/>
    </row>
    <row r="5588">
      <c r="F5588" s="30"/>
      <c r="G5588" s="30"/>
      <c r="H5588" s="30"/>
      <c r="I5588" s="30"/>
      <c r="J5588" s="30"/>
      <c r="K5588" s="30"/>
      <c r="L5588" s="30"/>
      <c r="M5588" s="32"/>
      <c r="N5588" s="33"/>
      <c r="O5588" s="33"/>
      <c r="R5588" s="40"/>
      <c r="S5588" s="40"/>
      <c r="T5588" s="40"/>
      <c r="U5588" s="40"/>
      <c r="V5588" s="40"/>
      <c r="W5588" s="40"/>
    </row>
    <row r="5589">
      <c r="F5589" s="30"/>
      <c r="G5589" s="30"/>
      <c r="H5589" s="30"/>
      <c r="I5589" s="30"/>
      <c r="J5589" s="30"/>
      <c r="K5589" s="30"/>
      <c r="L5589" s="30"/>
      <c r="M5589" s="32"/>
      <c r="N5589" s="33"/>
      <c r="O5589" s="58"/>
      <c r="R5589" s="40"/>
      <c r="S5589" s="40"/>
      <c r="T5589" s="40"/>
      <c r="U5589" s="40"/>
      <c r="V5589" s="40"/>
      <c r="W5589" s="40"/>
    </row>
    <row r="5590">
      <c r="F5590" s="30"/>
      <c r="G5590" s="30"/>
      <c r="H5590" s="30"/>
      <c r="I5590" s="30"/>
      <c r="J5590" s="30"/>
      <c r="K5590" s="30"/>
      <c r="L5590" s="30"/>
      <c r="M5590" s="32"/>
      <c r="N5590" s="33"/>
      <c r="O5590" s="33"/>
      <c r="R5590" s="40"/>
      <c r="S5590" s="40"/>
      <c r="T5590" s="40"/>
      <c r="U5590" s="40"/>
      <c r="V5590" s="40"/>
      <c r="W5590" s="40"/>
    </row>
    <row r="5591">
      <c r="F5591" s="30"/>
      <c r="G5591" s="30"/>
      <c r="H5591" s="30"/>
      <c r="I5591" s="30"/>
      <c r="J5591" s="30"/>
      <c r="K5591" s="30"/>
      <c r="L5591" s="30"/>
      <c r="M5591" s="32"/>
      <c r="N5591" s="33"/>
      <c r="O5591" s="33"/>
      <c r="R5591" s="40"/>
      <c r="S5591" s="40"/>
      <c r="T5591" s="40"/>
      <c r="U5591" s="40"/>
      <c r="V5591" s="40"/>
      <c r="W5591" s="40"/>
    </row>
    <row r="5592">
      <c r="F5592" s="30"/>
      <c r="G5592" s="30"/>
      <c r="H5592" s="30"/>
      <c r="I5592" s="30"/>
      <c r="J5592" s="30"/>
      <c r="K5592" s="30"/>
      <c r="L5592" s="30"/>
      <c r="M5592" s="32"/>
      <c r="N5592" s="33"/>
      <c r="O5592" s="64"/>
      <c r="R5592" s="40"/>
      <c r="S5592" s="40"/>
      <c r="T5592" s="40"/>
      <c r="U5592" s="40"/>
      <c r="V5592" s="40"/>
      <c r="W5592" s="40"/>
    </row>
    <row r="5593">
      <c r="F5593" s="30"/>
      <c r="G5593" s="30"/>
      <c r="H5593" s="30"/>
      <c r="I5593" s="30"/>
      <c r="J5593" s="30"/>
      <c r="K5593" s="30"/>
      <c r="L5593" s="30"/>
      <c r="M5593" s="32"/>
      <c r="N5593" s="33"/>
      <c r="O5593" s="33"/>
      <c r="R5593" s="40"/>
      <c r="S5593" s="40"/>
      <c r="T5593" s="40"/>
      <c r="U5593" s="40"/>
      <c r="V5593" s="40"/>
      <c r="W5593" s="40"/>
    </row>
    <row r="5594">
      <c r="F5594" s="30"/>
      <c r="G5594" s="30"/>
      <c r="H5594" s="30"/>
      <c r="I5594" s="30"/>
      <c r="J5594" s="30"/>
      <c r="K5594" s="30"/>
      <c r="L5594" s="30"/>
      <c r="M5594" s="32"/>
      <c r="N5594" s="33"/>
      <c r="O5594" s="33"/>
      <c r="R5594" s="40"/>
      <c r="S5594" s="40"/>
      <c r="T5594" s="40"/>
      <c r="U5594" s="40"/>
      <c r="V5594" s="40"/>
      <c r="W5594" s="40"/>
    </row>
    <row r="5595">
      <c r="F5595" s="30"/>
      <c r="G5595" s="30"/>
      <c r="H5595" s="30"/>
      <c r="I5595" s="30"/>
      <c r="J5595" s="30"/>
      <c r="K5595" s="30"/>
      <c r="L5595" s="30"/>
      <c r="M5595" s="32"/>
      <c r="N5595" s="33"/>
      <c r="O5595" s="33"/>
      <c r="R5595" s="40"/>
      <c r="S5595" s="40"/>
      <c r="T5595" s="40"/>
      <c r="U5595" s="40"/>
      <c r="V5595" s="40"/>
      <c r="W5595" s="40"/>
    </row>
    <row r="5596">
      <c r="F5596" s="30"/>
      <c r="G5596" s="30"/>
      <c r="H5596" s="30"/>
      <c r="I5596" s="30"/>
      <c r="J5596" s="30"/>
      <c r="K5596" s="30"/>
      <c r="L5596" s="30"/>
      <c r="M5596" s="32"/>
      <c r="N5596" s="33"/>
      <c r="O5596" s="33"/>
      <c r="R5596" s="40"/>
      <c r="S5596" s="40"/>
      <c r="T5596" s="40"/>
      <c r="U5596" s="40"/>
      <c r="V5596" s="40"/>
      <c r="W5596" s="40"/>
    </row>
    <row r="5597">
      <c r="F5597" s="30"/>
      <c r="G5597" s="30"/>
      <c r="H5597" s="30"/>
      <c r="I5597" s="30"/>
      <c r="J5597" s="30"/>
      <c r="K5597" s="30"/>
      <c r="L5597" s="30"/>
      <c r="M5597" s="32"/>
      <c r="N5597" s="33"/>
      <c r="O5597" s="33"/>
      <c r="R5597" s="40"/>
      <c r="S5597" s="40"/>
      <c r="T5597" s="40"/>
      <c r="U5597" s="40"/>
      <c r="V5597" s="40"/>
      <c r="W5597" s="40"/>
    </row>
    <row r="5598">
      <c r="F5598" s="30"/>
      <c r="G5598" s="30"/>
      <c r="H5598" s="30"/>
      <c r="I5598" s="30"/>
      <c r="J5598" s="30"/>
      <c r="K5598" s="30"/>
      <c r="L5598" s="30"/>
      <c r="M5598" s="32"/>
      <c r="N5598" s="33"/>
      <c r="O5598" s="64"/>
      <c r="R5598" s="40"/>
      <c r="S5598" s="40"/>
      <c r="T5598" s="40"/>
      <c r="U5598" s="40"/>
      <c r="V5598" s="40"/>
      <c r="W5598" s="40"/>
    </row>
    <row r="5599">
      <c r="F5599" s="30"/>
      <c r="G5599" s="30"/>
      <c r="H5599" s="30"/>
      <c r="I5599" s="30"/>
      <c r="J5599" s="30"/>
      <c r="K5599" s="30"/>
      <c r="L5599" s="30"/>
      <c r="M5599" s="32"/>
      <c r="N5599" s="33"/>
      <c r="O5599" s="33"/>
      <c r="R5599" s="40"/>
      <c r="S5599" s="40"/>
      <c r="T5599" s="40"/>
      <c r="U5599" s="40"/>
      <c r="V5599" s="40"/>
      <c r="W5599" s="40"/>
    </row>
    <row r="5600">
      <c r="F5600" s="30"/>
      <c r="G5600" s="30"/>
      <c r="H5600" s="30"/>
      <c r="I5600" s="30"/>
      <c r="J5600" s="30"/>
      <c r="K5600" s="30"/>
      <c r="L5600" s="30"/>
      <c r="M5600" s="32"/>
      <c r="N5600" s="33"/>
      <c r="O5600" s="33"/>
      <c r="R5600" s="40"/>
      <c r="S5600" s="40"/>
      <c r="T5600" s="40"/>
      <c r="U5600" s="40"/>
      <c r="V5600" s="40"/>
      <c r="W5600" s="40"/>
    </row>
    <row r="5601">
      <c r="F5601" s="30"/>
      <c r="G5601" s="30"/>
      <c r="H5601" s="30"/>
      <c r="I5601" s="30"/>
      <c r="J5601" s="30"/>
      <c r="K5601" s="30"/>
      <c r="L5601" s="30"/>
      <c r="M5601" s="32"/>
      <c r="N5601" s="33"/>
      <c r="O5601" s="33"/>
      <c r="R5601" s="40"/>
      <c r="S5601" s="40"/>
      <c r="T5601" s="40"/>
      <c r="U5601" s="40"/>
      <c r="V5601" s="40"/>
      <c r="W5601" s="40"/>
    </row>
    <row r="5602">
      <c r="F5602" s="30"/>
      <c r="G5602" s="30"/>
      <c r="H5602" s="30"/>
      <c r="I5602" s="30"/>
      <c r="J5602" s="30"/>
      <c r="K5602" s="30"/>
      <c r="L5602" s="30"/>
      <c r="M5602" s="32"/>
      <c r="N5602" s="33"/>
      <c r="O5602" s="33"/>
      <c r="R5602" s="40"/>
      <c r="S5602" s="40"/>
      <c r="T5602" s="40"/>
      <c r="U5602" s="40"/>
      <c r="V5602" s="40"/>
      <c r="W5602" s="40"/>
    </row>
    <row r="5603">
      <c r="F5603" s="30"/>
      <c r="G5603" s="30"/>
      <c r="H5603" s="30"/>
      <c r="I5603" s="30"/>
      <c r="J5603" s="30"/>
      <c r="K5603" s="30"/>
      <c r="L5603" s="30"/>
      <c r="M5603" s="32"/>
      <c r="N5603" s="33"/>
      <c r="O5603" s="33"/>
      <c r="R5603" s="40"/>
      <c r="S5603" s="40"/>
      <c r="T5603" s="40"/>
      <c r="U5603" s="40"/>
      <c r="V5603" s="40"/>
      <c r="W5603" s="40"/>
    </row>
    <row r="5604">
      <c r="F5604" s="30"/>
      <c r="G5604" s="30"/>
      <c r="H5604" s="30"/>
      <c r="I5604" s="30"/>
      <c r="J5604" s="30"/>
      <c r="K5604" s="30"/>
      <c r="L5604" s="30"/>
      <c r="M5604" s="32"/>
      <c r="N5604" s="33"/>
      <c r="O5604" s="33"/>
      <c r="R5604" s="40"/>
      <c r="S5604" s="40"/>
      <c r="T5604" s="40"/>
      <c r="U5604" s="40"/>
      <c r="V5604" s="40"/>
      <c r="W5604" s="40"/>
    </row>
    <row r="5605">
      <c r="F5605" s="30"/>
      <c r="G5605" s="30"/>
      <c r="H5605" s="30"/>
      <c r="I5605" s="30"/>
      <c r="J5605" s="30"/>
      <c r="K5605" s="30"/>
      <c r="L5605" s="30"/>
      <c r="M5605" s="32"/>
      <c r="N5605" s="33"/>
      <c r="O5605" s="33"/>
      <c r="R5605" s="40"/>
      <c r="S5605" s="40"/>
      <c r="T5605" s="40"/>
      <c r="U5605" s="40"/>
      <c r="V5605" s="40"/>
      <c r="W5605" s="40"/>
    </row>
    <row r="5606">
      <c r="F5606" s="30"/>
      <c r="G5606" s="30"/>
      <c r="H5606" s="30"/>
      <c r="I5606" s="30"/>
      <c r="J5606" s="30"/>
      <c r="K5606" s="30"/>
      <c r="L5606" s="30"/>
      <c r="M5606" s="32"/>
      <c r="N5606" s="33"/>
      <c r="O5606" s="33"/>
      <c r="R5606" s="40"/>
      <c r="S5606" s="40"/>
      <c r="T5606" s="40"/>
      <c r="U5606" s="40"/>
      <c r="V5606" s="40"/>
      <c r="W5606" s="40"/>
    </row>
    <row r="5607">
      <c r="F5607" s="30"/>
      <c r="G5607" s="30"/>
      <c r="H5607" s="30"/>
      <c r="I5607" s="30"/>
      <c r="J5607" s="30"/>
      <c r="K5607" s="30"/>
      <c r="L5607" s="30"/>
      <c r="M5607" s="32"/>
      <c r="N5607" s="33"/>
      <c r="O5607" s="33"/>
      <c r="R5607" s="40"/>
      <c r="S5607" s="40"/>
      <c r="T5607" s="40"/>
      <c r="U5607" s="40"/>
      <c r="V5607" s="40"/>
      <c r="W5607" s="40"/>
    </row>
    <row r="5608">
      <c r="F5608" s="30"/>
      <c r="G5608" s="30"/>
      <c r="H5608" s="30"/>
      <c r="I5608" s="30"/>
      <c r="J5608" s="30"/>
      <c r="K5608" s="30"/>
      <c r="L5608" s="30"/>
      <c r="M5608" s="32"/>
      <c r="N5608" s="33"/>
      <c r="O5608" s="33"/>
      <c r="R5608" s="40"/>
      <c r="S5608" s="40"/>
      <c r="T5608" s="40"/>
      <c r="U5608" s="40"/>
      <c r="V5608" s="40"/>
      <c r="W5608" s="40"/>
    </row>
    <row r="5609">
      <c r="F5609" s="30"/>
      <c r="G5609" s="30"/>
      <c r="H5609" s="30"/>
      <c r="I5609" s="30"/>
      <c r="J5609" s="30"/>
      <c r="K5609" s="30"/>
      <c r="L5609" s="30"/>
      <c r="M5609" s="32"/>
      <c r="N5609" s="33"/>
      <c r="O5609" s="64"/>
      <c r="R5609" s="40"/>
      <c r="S5609" s="40"/>
      <c r="T5609" s="40"/>
      <c r="U5609" s="40"/>
      <c r="V5609" s="40"/>
      <c r="W5609" s="40"/>
    </row>
    <row r="5610">
      <c r="F5610" s="30"/>
      <c r="G5610" s="30"/>
      <c r="H5610" s="30"/>
      <c r="I5610" s="30"/>
      <c r="J5610" s="30"/>
      <c r="K5610" s="30"/>
      <c r="L5610" s="30"/>
      <c r="M5610" s="32"/>
      <c r="N5610" s="33"/>
      <c r="O5610" s="33"/>
      <c r="R5610" s="40"/>
      <c r="S5610" s="40"/>
      <c r="T5610" s="40"/>
      <c r="U5610" s="40"/>
      <c r="V5610" s="40"/>
      <c r="W5610" s="40"/>
    </row>
    <row r="5611">
      <c r="F5611" s="30"/>
      <c r="G5611" s="30"/>
      <c r="H5611" s="30"/>
      <c r="I5611" s="30"/>
      <c r="J5611" s="30"/>
      <c r="K5611" s="30"/>
      <c r="L5611" s="30"/>
      <c r="M5611" s="32"/>
      <c r="N5611" s="33"/>
      <c r="O5611" s="33"/>
      <c r="R5611" s="40"/>
      <c r="S5611" s="40"/>
      <c r="T5611" s="40"/>
      <c r="U5611" s="40"/>
      <c r="V5611" s="40"/>
      <c r="W5611" s="40"/>
    </row>
    <row r="5612">
      <c r="F5612" s="30"/>
      <c r="G5612" s="30"/>
      <c r="H5612" s="30"/>
      <c r="I5612" s="30"/>
      <c r="J5612" s="30"/>
      <c r="K5612" s="30"/>
      <c r="L5612" s="30"/>
      <c r="M5612" s="32"/>
      <c r="N5612" s="33"/>
      <c r="O5612" s="33"/>
      <c r="R5612" s="40"/>
      <c r="S5612" s="40"/>
      <c r="T5612" s="40"/>
      <c r="U5612" s="40"/>
      <c r="V5612" s="40"/>
      <c r="W5612" s="40"/>
    </row>
    <row r="5613">
      <c r="F5613" s="30"/>
      <c r="G5613" s="30"/>
      <c r="H5613" s="30"/>
      <c r="I5613" s="30"/>
      <c r="J5613" s="30"/>
      <c r="K5613" s="30"/>
      <c r="L5613" s="30"/>
      <c r="M5613" s="32"/>
      <c r="N5613" s="33"/>
      <c r="O5613" s="33"/>
      <c r="R5613" s="40"/>
      <c r="S5613" s="40"/>
      <c r="T5613" s="40"/>
      <c r="U5613" s="40"/>
      <c r="V5613" s="40"/>
      <c r="W5613" s="40"/>
    </row>
    <row r="5614">
      <c r="F5614" s="30"/>
      <c r="G5614" s="30"/>
      <c r="H5614" s="30"/>
      <c r="I5614" s="30"/>
      <c r="J5614" s="30"/>
      <c r="K5614" s="30"/>
      <c r="L5614" s="30"/>
      <c r="M5614" s="32"/>
      <c r="N5614" s="33"/>
      <c r="O5614" s="33"/>
      <c r="R5614" s="40"/>
      <c r="S5614" s="40"/>
      <c r="T5614" s="40"/>
      <c r="U5614" s="40"/>
      <c r="V5614" s="40"/>
      <c r="W5614" s="40"/>
    </row>
    <row r="5615">
      <c r="F5615" s="30"/>
      <c r="G5615" s="30"/>
      <c r="H5615" s="30"/>
      <c r="I5615" s="30"/>
      <c r="J5615" s="30"/>
      <c r="K5615" s="30"/>
      <c r="L5615" s="30"/>
      <c r="M5615" s="32"/>
      <c r="N5615" s="33"/>
      <c r="O5615" s="33"/>
      <c r="R5615" s="40"/>
      <c r="S5615" s="40"/>
      <c r="T5615" s="40"/>
      <c r="U5615" s="40"/>
      <c r="V5615" s="40"/>
      <c r="W5615" s="40"/>
    </row>
    <row r="5616">
      <c r="F5616" s="30"/>
      <c r="G5616" s="30"/>
      <c r="H5616" s="30"/>
      <c r="I5616" s="30"/>
      <c r="J5616" s="30"/>
      <c r="K5616" s="30"/>
      <c r="L5616" s="30"/>
      <c r="M5616" s="32"/>
      <c r="N5616" s="33"/>
      <c r="O5616" s="33"/>
      <c r="R5616" s="40"/>
      <c r="S5616" s="40"/>
      <c r="T5616" s="40"/>
      <c r="U5616" s="40"/>
      <c r="V5616" s="40"/>
      <c r="W5616" s="40"/>
    </row>
    <row r="5617">
      <c r="F5617" s="30"/>
      <c r="G5617" s="30"/>
      <c r="H5617" s="30"/>
      <c r="I5617" s="30"/>
      <c r="J5617" s="30"/>
      <c r="K5617" s="30"/>
      <c r="L5617" s="30"/>
      <c r="M5617" s="32"/>
      <c r="N5617" s="33"/>
      <c r="O5617" s="33"/>
      <c r="R5617" s="40"/>
      <c r="S5617" s="40"/>
      <c r="T5617" s="40"/>
      <c r="U5617" s="40"/>
      <c r="V5617" s="40"/>
      <c r="W5617" s="40"/>
    </row>
    <row r="5618">
      <c r="F5618" s="30"/>
      <c r="G5618" s="30"/>
      <c r="H5618" s="30"/>
      <c r="I5618" s="30"/>
      <c r="J5618" s="30"/>
      <c r="K5618" s="30"/>
      <c r="L5618" s="30"/>
      <c r="M5618" s="32"/>
      <c r="N5618" s="33"/>
      <c r="O5618" s="33"/>
      <c r="R5618" s="40"/>
      <c r="S5618" s="40"/>
      <c r="T5618" s="40"/>
      <c r="U5618" s="40"/>
      <c r="V5618" s="40"/>
      <c r="W5618" s="40"/>
    </row>
    <row r="5619">
      <c r="F5619" s="30"/>
      <c r="G5619" s="30"/>
      <c r="H5619" s="30"/>
      <c r="I5619" s="30"/>
      <c r="J5619" s="30"/>
      <c r="K5619" s="30"/>
      <c r="L5619" s="30"/>
      <c r="M5619" s="32"/>
      <c r="N5619" s="33"/>
      <c r="O5619" s="33"/>
      <c r="R5619" s="40"/>
      <c r="S5619" s="40"/>
      <c r="T5619" s="40"/>
      <c r="U5619" s="40"/>
      <c r="V5619" s="40"/>
      <c r="W5619" s="40"/>
    </row>
    <row r="5620">
      <c r="F5620" s="30"/>
      <c r="G5620" s="30"/>
      <c r="H5620" s="30"/>
      <c r="I5620" s="30"/>
      <c r="J5620" s="30"/>
      <c r="K5620" s="30"/>
      <c r="L5620" s="30"/>
      <c r="M5620" s="32"/>
      <c r="N5620" s="33"/>
      <c r="O5620" s="33"/>
      <c r="R5620" s="40"/>
      <c r="S5620" s="40"/>
      <c r="T5620" s="40"/>
      <c r="U5620" s="40"/>
      <c r="V5620" s="40"/>
      <c r="W5620" s="40"/>
    </row>
    <row r="5621">
      <c r="F5621" s="30"/>
      <c r="G5621" s="30"/>
      <c r="H5621" s="30"/>
      <c r="I5621" s="30"/>
      <c r="J5621" s="30"/>
      <c r="K5621" s="30"/>
      <c r="L5621" s="30"/>
      <c r="M5621" s="32"/>
      <c r="N5621" s="33"/>
      <c r="O5621" s="33"/>
      <c r="R5621" s="40"/>
      <c r="S5621" s="40"/>
      <c r="T5621" s="40"/>
      <c r="U5621" s="40"/>
      <c r="V5621" s="40"/>
      <c r="W5621" s="40"/>
    </row>
    <row r="5622">
      <c r="F5622" s="30"/>
      <c r="G5622" s="30"/>
      <c r="H5622" s="30"/>
      <c r="I5622" s="30"/>
      <c r="J5622" s="30"/>
      <c r="K5622" s="30"/>
      <c r="L5622" s="30"/>
      <c r="M5622" s="32"/>
      <c r="N5622" s="33"/>
      <c r="O5622" s="33"/>
      <c r="R5622" s="40"/>
      <c r="S5622" s="40"/>
      <c r="T5622" s="40"/>
      <c r="U5622" s="40"/>
      <c r="V5622" s="40"/>
      <c r="W5622" s="40"/>
    </row>
    <row r="5623">
      <c r="F5623" s="30"/>
      <c r="G5623" s="30"/>
      <c r="H5623" s="30"/>
      <c r="I5623" s="30"/>
      <c r="J5623" s="30"/>
      <c r="K5623" s="30"/>
      <c r="L5623" s="30"/>
      <c r="M5623" s="32"/>
      <c r="N5623" s="33"/>
      <c r="O5623" s="33"/>
      <c r="R5623" s="40"/>
      <c r="S5623" s="40"/>
      <c r="T5623" s="40"/>
      <c r="U5623" s="40"/>
      <c r="V5623" s="40"/>
      <c r="W5623" s="40"/>
    </row>
    <row r="5624">
      <c r="F5624" s="30"/>
      <c r="G5624" s="30"/>
      <c r="H5624" s="30"/>
      <c r="I5624" s="30"/>
      <c r="J5624" s="30"/>
      <c r="K5624" s="30"/>
      <c r="L5624" s="30"/>
      <c r="M5624" s="32"/>
      <c r="N5624" s="33"/>
      <c r="O5624" s="33"/>
      <c r="R5624" s="40"/>
      <c r="S5624" s="40"/>
      <c r="T5624" s="40"/>
      <c r="U5624" s="40"/>
      <c r="V5624" s="40"/>
      <c r="W5624" s="40"/>
    </row>
    <row r="5625">
      <c r="F5625" s="30"/>
      <c r="G5625" s="30"/>
      <c r="H5625" s="30"/>
      <c r="I5625" s="30"/>
      <c r="J5625" s="30"/>
      <c r="K5625" s="30"/>
      <c r="L5625" s="30"/>
      <c r="M5625" s="32"/>
      <c r="N5625" s="33"/>
      <c r="O5625" s="33"/>
      <c r="R5625" s="40"/>
      <c r="S5625" s="40"/>
      <c r="T5625" s="40"/>
      <c r="U5625" s="40"/>
      <c r="V5625" s="40"/>
      <c r="W5625" s="40"/>
    </row>
    <row r="5626">
      <c r="F5626" s="30"/>
      <c r="G5626" s="30"/>
      <c r="H5626" s="30"/>
      <c r="I5626" s="30"/>
      <c r="J5626" s="30"/>
      <c r="K5626" s="30"/>
      <c r="L5626" s="30"/>
      <c r="M5626" s="32"/>
      <c r="N5626" s="33"/>
      <c r="O5626" s="33"/>
      <c r="R5626" s="40"/>
      <c r="S5626" s="40"/>
      <c r="T5626" s="40"/>
      <c r="U5626" s="40"/>
      <c r="V5626" s="40"/>
      <c r="W5626" s="40"/>
    </row>
    <row r="5627">
      <c r="F5627" s="30"/>
      <c r="G5627" s="30"/>
      <c r="H5627" s="30"/>
      <c r="I5627" s="30"/>
      <c r="J5627" s="30"/>
      <c r="K5627" s="30"/>
      <c r="L5627" s="30"/>
      <c r="M5627" s="32"/>
      <c r="N5627" s="33"/>
      <c r="O5627" s="33"/>
      <c r="R5627" s="40"/>
      <c r="S5627" s="40"/>
      <c r="T5627" s="40"/>
      <c r="U5627" s="40"/>
      <c r="V5627" s="40"/>
      <c r="W5627" s="40"/>
    </row>
    <row r="5628">
      <c r="F5628" s="30"/>
      <c r="G5628" s="30"/>
      <c r="H5628" s="30"/>
      <c r="I5628" s="30"/>
      <c r="J5628" s="30"/>
      <c r="K5628" s="30"/>
      <c r="L5628" s="30"/>
      <c r="M5628" s="32"/>
      <c r="N5628" s="33"/>
      <c r="O5628" s="33"/>
      <c r="R5628" s="40"/>
      <c r="S5628" s="40"/>
      <c r="T5628" s="40"/>
      <c r="U5628" s="40"/>
      <c r="V5628" s="40"/>
      <c r="W5628" s="40"/>
    </row>
    <row r="5629">
      <c r="F5629" s="30"/>
      <c r="G5629" s="30"/>
      <c r="H5629" s="30"/>
      <c r="I5629" s="30"/>
      <c r="J5629" s="30"/>
      <c r="K5629" s="30"/>
      <c r="L5629" s="30"/>
      <c r="M5629" s="32"/>
      <c r="N5629" s="33"/>
      <c r="O5629" s="33"/>
      <c r="R5629" s="40"/>
      <c r="S5629" s="40"/>
      <c r="T5629" s="40"/>
      <c r="U5629" s="40"/>
      <c r="V5629" s="40"/>
      <c r="W5629" s="40"/>
    </row>
    <row r="5630">
      <c r="F5630" s="30"/>
      <c r="G5630" s="30"/>
      <c r="H5630" s="30"/>
      <c r="I5630" s="30"/>
      <c r="J5630" s="30"/>
      <c r="K5630" s="30"/>
      <c r="L5630" s="30"/>
      <c r="M5630" s="32"/>
      <c r="N5630" s="33"/>
      <c r="O5630" s="33"/>
      <c r="R5630" s="40"/>
      <c r="S5630" s="40"/>
      <c r="T5630" s="40"/>
      <c r="U5630" s="40"/>
      <c r="V5630" s="40"/>
      <c r="W5630" s="40"/>
    </row>
    <row r="5631">
      <c r="F5631" s="30"/>
      <c r="G5631" s="30"/>
      <c r="H5631" s="30"/>
      <c r="I5631" s="30"/>
      <c r="J5631" s="30"/>
      <c r="K5631" s="30"/>
      <c r="L5631" s="30"/>
      <c r="M5631" s="32"/>
      <c r="N5631" s="33"/>
      <c r="O5631" s="33"/>
      <c r="R5631" s="40"/>
      <c r="S5631" s="40"/>
      <c r="T5631" s="40"/>
      <c r="U5631" s="40"/>
      <c r="V5631" s="40"/>
      <c r="W5631" s="40"/>
    </row>
    <row r="5632">
      <c r="F5632" s="30"/>
      <c r="G5632" s="30"/>
      <c r="H5632" s="30"/>
      <c r="I5632" s="30"/>
      <c r="J5632" s="30"/>
      <c r="K5632" s="30"/>
      <c r="L5632" s="30"/>
      <c r="M5632" s="32"/>
      <c r="N5632" s="33"/>
      <c r="O5632" s="33"/>
      <c r="R5632" s="40"/>
      <c r="S5632" s="40"/>
      <c r="T5632" s="40"/>
      <c r="U5632" s="40"/>
      <c r="V5632" s="40"/>
      <c r="W5632" s="40"/>
    </row>
    <row r="5633">
      <c r="F5633" s="30"/>
      <c r="G5633" s="30"/>
      <c r="H5633" s="30"/>
      <c r="I5633" s="30"/>
      <c r="J5633" s="30"/>
      <c r="K5633" s="30"/>
      <c r="L5633" s="30"/>
      <c r="M5633" s="32"/>
      <c r="N5633" s="33"/>
      <c r="O5633" s="64"/>
      <c r="R5633" s="40"/>
      <c r="S5633" s="40"/>
      <c r="T5633" s="40"/>
      <c r="U5633" s="40"/>
      <c r="V5633" s="40"/>
      <c r="W5633" s="40"/>
    </row>
    <row r="5634">
      <c r="F5634" s="30"/>
      <c r="G5634" s="30"/>
      <c r="H5634" s="30"/>
      <c r="I5634" s="30"/>
      <c r="J5634" s="30"/>
      <c r="K5634" s="30"/>
      <c r="L5634" s="30"/>
      <c r="M5634" s="32"/>
      <c r="N5634" s="33"/>
      <c r="O5634" s="33"/>
      <c r="R5634" s="40"/>
      <c r="S5634" s="40"/>
      <c r="T5634" s="40"/>
      <c r="U5634" s="40"/>
      <c r="V5634" s="40"/>
      <c r="W5634" s="40"/>
    </row>
    <row r="5635">
      <c r="F5635" s="30"/>
      <c r="G5635" s="30"/>
      <c r="H5635" s="30"/>
      <c r="I5635" s="30"/>
      <c r="J5635" s="30"/>
      <c r="K5635" s="30"/>
      <c r="L5635" s="30"/>
      <c r="M5635" s="32"/>
      <c r="N5635" s="33"/>
      <c r="O5635" s="33"/>
      <c r="R5635" s="40"/>
      <c r="S5635" s="40"/>
      <c r="T5635" s="40"/>
      <c r="U5635" s="40"/>
      <c r="V5635" s="40"/>
      <c r="W5635" s="40"/>
    </row>
    <row r="5636">
      <c r="F5636" s="30"/>
      <c r="G5636" s="30"/>
      <c r="H5636" s="30"/>
      <c r="I5636" s="30"/>
      <c r="J5636" s="30"/>
      <c r="K5636" s="30"/>
      <c r="L5636" s="30"/>
      <c r="M5636" s="32"/>
      <c r="N5636" s="33"/>
      <c r="O5636" s="33"/>
      <c r="R5636" s="40"/>
      <c r="S5636" s="40"/>
      <c r="T5636" s="40"/>
      <c r="U5636" s="40"/>
      <c r="V5636" s="40"/>
      <c r="W5636" s="40"/>
    </row>
    <row r="5637">
      <c r="F5637" s="30"/>
      <c r="G5637" s="30"/>
      <c r="H5637" s="30"/>
      <c r="I5637" s="30"/>
      <c r="J5637" s="30"/>
      <c r="K5637" s="30"/>
      <c r="L5637" s="30"/>
      <c r="M5637" s="32"/>
      <c r="N5637" s="33"/>
      <c r="O5637" s="33"/>
      <c r="R5637" s="40"/>
      <c r="S5637" s="40"/>
      <c r="T5637" s="40"/>
      <c r="U5637" s="40"/>
      <c r="V5637" s="40"/>
      <c r="W5637" s="40"/>
    </row>
    <row r="5638">
      <c r="F5638" s="30"/>
      <c r="G5638" s="30"/>
      <c r="H5638" s="30"/>
      <c r="I5638" s="30"/>
      <c r="J5638" s="30"/>
      <c r="K5638" s="30"/>
      <c r="L5638" s="30"/>
      <c r="M5638" s="32"/>
      <c r="N5638" s="33"/>
      <c r="O5638" s="33"/>
      <c r="R5638" s="40"/>
      <c r="S5638" s="40"/>
      <c r="T5638" s="40"/>
      <c r="U5638" s="40"/>
      <c r="V5638" s="40"/>
      <c r="W5638" s="40"/>
    </row>
    <row r="5639">
      <c r="F5639" s="30"/>
      <c r="G5639" s="30"/>
      <c r="H5639" s="30"/>
      <c r="I5639" s="30"/>
      <c r="J5639" s="30"/>
      <c r="K5639" s="30"/>
      <c r="L5639" s="30"/>
      <c r="M5639" s="32"/>
      <c r="N5639" s="33"/>
      <c r="O5639" s="33"/>
      <c r="R5639" s="40"/>
      <c r="S5639" s="40"/>
      <c r="T5639" s="40"/>
      <c r="U5639" s="40"/>
      <c r="V5639" s="40"/>
      <c r="W5639" s="40"/>
    </row>
    <row r="5640">
      <c r="F5640" s="30"/>
      <c r="G5640" s="30"/>
      <c r="H5640" s="30"/>
      <c r="I5640" s="30"/>
      <c r="J5640" s="30"/>
      <c r="K5640" s="30"/>
      <c r="L5640" s="30"/>
      <c r="M5640" s="32"/>
      <c r="N5640" s="33"/>
      <c r="O5640" s="64"/>
      <c r="R5640" s="40"/>
      <c r="S5640" s="40"/>
      <c r="T5640" s="40"/>
      <c r="U5640" s="40"/>
      <c r="V5640" s="40"/>
      <c r="W5640" s="40"/>
    </row>
    <row r="5641">
      <c r="F5641" s="30"/>
      <c r="G5641" s="30"/>
      <c r="H5641" s="30"/>
      <c r="I5641" s="30"/>
      <c r="J5641" s="30"/>
      <c r="K5641" s="30"/>
      <c r="L5641" s="30"/>
      <c r="M5641" s="32"/>
      <c r="N5641" s="33"/>
      <c r="O5641" s="33"/>
      <c r="R5641" s="40"/>
      <c r="S5641" s="40"/>
      <c r="T5641" s="40"/>
      <c r="U5641" s="40"/>
      <c r="V5641" s="40"/>
      <c r="W5641" s="40"/>
    </row>
    <row r="5642">
      <c r="F5642" s="30"/>
      <c r="G5642" s="30"/>
      <c r="H5642" s="30"/>
      <c r="I5642" s="30"/>
      <c r="J5642" s="30"/>
      <c r="K5642" s="30"/>
      <c r="L5642" s="30"/>
      <c r="M5642" s="32"/>
      <c r="N5642" s="33"/>
      <c r="O5642" s="33"/>
      <c r="R5642" s="40"/>
      <c r="S5642" s="40"/>
      <c r="T5642" s="40"/>
      <c r="U5642" s="40"/>
      <c r="V5642" s="40"/>
      <c r="W5642" s="40"/>
    </row>
    <row r="5643">
      <c r="F5643" s="30"/>
      <c r="G5643" s="30"/>
      <c r="H5643" s="30"/>
      <c r="I5643" s="30"/>
      <c r="J5643" s="30"/>
      <c r="K5643" s="30"/>
      <c r="L5643" s="30"/>
      <c r="M5643" s="32"/>
      <c r="N5643" s="33"/>
      <c r="O5643" s="33"/>
      <c r="R5643" s="40"/>
      <c r="S5643" s="40"/>
      <c r="T5643" s="40"/>
      <c r="U5643" s="40"/>
      <c r="V5643" s="40"/>
      <c r="W5643" s="40"/>
    </row>
    <row r="5644">
      <c r="F5644" s="30"/>
      <c r="G5644" s="30"/>
      <c r="H5644" s="30"/>
      <c r="I5644" s="30"/>
      <c r="J5644" s="30"/>
      <c r="K5644" s="30"/>
      <c r="L5644" s="30"/>
      <c r="M5644" s="32"/>
      <c r="N5644" s="33"/>
      <c r="O5644" s="58"/>
      <c r="R5644" s="40"/>
      <c r="S5644" s="40"/>
      <c r="T5644" s="40"/>
      <c r="U5644" s="40"/>
      <c r="V5644" s="40"/>
      <c r="W5644" s="40"/>
    </row>
    <row r="5645">
      <c r="F5645" s="30"/>
      <c r="G5645" s="30"/>
      <c r="H5645" s="30"/>
      <c r="I5645" s="30"/>
      <c r="J5645" s="30"/>
      <c r="K5645" s="30"/>
      <c r="L5645" s="30"/>
      <c r="M5645" s="32"/>
      <c r="N5645" s="33"/>
      <c r="O5645" s="33"/>
      <c r="R5645" s="40"/>
      <c r="S5645" s="40"/>
      <c r="T5645" s="40"/>
      <c r="U5645" s="40"/>
      <c r="V5645" s="40"/>
      <c r="W5645" s="40"/>
    </row>
    <row r="5646">
      <c r="F5646" s="30"/>
      <c r="G5646" s="30"/>
      <c r="H5646" s="30"/>
      <c r="I5646" s="30"/>
      <c r="J5646" s="30"/>
      <c r="K5646" s="30"/>
      <c r="L5646" s="30"/>
      <c r="M5646" s="32"/>
      <c r="N5646" s="33"/>
      <c r="O5646" s="33"/>
      <c r="R5646" s="40"/>
      <c r="S5646" s="40"/>
      <c r="T5646" s="40"/>
      <c r="U5646" s="40"/>
      <c r="V5646" s="40"/>
      <c r="W5646" s="40"/>
    </row>
    <row r="5647">
      <c r="F5647" s="30"/>
      <c r="G5647" s="30"/>
      <c r="H5647" s="30"/>
      <c r="I5647" s="30"/>
      <c r="J5647" s="30"/>
      <c r="K5647" s="30"/>
      <c r="L5647" s="30"/>
      <c r="M5647" s="32"/>
      <c r="N5647" s="33"/>
      <c r="O5647" s="33"/>
      <c r="R5647" s="40"/>
      <c r="S5647" s="40"/>
      <c r="T5647" s="40"/>
      <c r="U5647" s="40"/>
      <c r="V5647" s="40"/>
      <c r="W5647" s="40"/>
    </row>
    <row r="5648">
      <c r="F5648" s="30"/>
      <c r="G5648" s="30"/>
      <c r="H5648" s="30"/>
      <c r="I5648" s="30"/>
      <c r="J5648" s="30"/>
      <c r="K5648" s="30"/>
      <c r="L5648" s="30"/>
      <c r="M5648" s="32"/>
      <c r="N5648" s="33"/>
      <c r="O5648" s="33"/>
      <c r="R5648" s="40"/>
      <c r="S5648" s="40"/>
      <c r="T5648" s="40"/>
      <c r="U5648" s="40"/>
      <c r="V5648" s="40"/>
      <c r="W5648" s="40"/>
    </row>
    <row r="5649">
      <c r="F5649" s="30"/>
      <c r="G5649" s="30"/>
      <c r="H5649" s="30"/>
      <c r="I5649" s="30"/>
      <c r="J5649" s="30"/>
      <c r="K5649" s="30"/>
      <c r="L5649" s="30"/>
      <c r="M5649" s="32"/>
      <c r="N5649" s="33"/>
      <c r="O5649" s="33"/>
      <c r="R5649" s="40"/>
      <c r="S5649" s="40"/>
      <c r="T5649" s="40"/>
      <c r="U5649" s="40"/>
      <c r="V5649" s="40"/>
      <c r="W5649" s="40"/>
    </row>
    <row r="5650">
      <c r="F5650" s="30"/>
      <c r="G5650" s="30"/>
      <c r="H5650" s="30"/>
      <c r="I5650" s="30"/>
      <c r="J5650" s="30"/>
      <c r="K5650" s="30"/>
      <c r="L5650" s="30"/>
      <c r="M5650" s="32"/>
      <c r="N5650" s="33"/>
      <c r="O5650" s="33"/>
      <c r="R5650" s="40"/>
      <c r="S5650" s="40"/>
      <c r="T5650" s="40"/>
      <c r="U5650" s="40"/>
      <c r="V5650" s="40"/>
      <c r="W5650" s="40"/>
    </row>
    <row r="5651">
      <c r="F5651" s="30"/>
      <c r="G5651" s="30"/>
      <c r="H5651" s="30"/>
      <c r="I5651" s="30"/>
      <c r="J5651" s="30"/>
      <c r="K5651" s="30"/>
      <c r="L5651" s="30"/>
      <c r="M5651" s="32"/>
      <c r="N5651" s="33"/>
      <c r="O5651" s="58"/>
      <c r="R5651" s="40"/>
      <c r="S5651" s="40"/>
      <c r="T5651" s="40"/>
      <c r="U5651" s="40"/>
      <c r="V5651" s="40"/>
      <c r="W5651" s="40"/>
    </row>
    <row r="5652">
      <c r="F5652" s="30"/>
      <c r="G5652" s="30"/>
      <c r="H5652" s="30"/>
      <c r="I5652" s="30"/>
      <c r="J5652" s="30"/>
      <c r="K5652" s="30"/>
      <c r="L5652" s="30"/>
      <c r="M5652" s="32"/>
      <c r="N5652" s="33"/>
      <c r="O5652" s="33"/>
      <c r="R5652" s="40"/>
      <c r="S5652" s="40"/>
      <c r="T5652" s="40"/>
      <c r="U5652" s="40"/>
      <c r="V5652" s="40"/>
      <c r="W5652" s="40"/>
    </row>
    <row r="5653">
      <c r="F5653" s="30"/>
      <c r="G5653" s="30"/>
      <c r="H5653" s="30"/>
      <c r="I5653" s="30"/>
      <c r="J5653" s="30"/>
      <c r="K5653" s="30"/>
      <c r="L5653" s="30"/>
      <c r="M5653" s="32"/>
      <c r="N5653" s="33"/>
      <c r="O5653" s="33"/>
      <c r="R5653" s="40"/>
      <c r="S5653" s="40"/>
      <c r="T5653" s="40"/>
      <c r="U5653" s="40"/>
      <c r="V5653" s="40"/>
      <c r="W5653" s="40"/>
    </row>
    <row r="5654">
      <c r="F5654" s="30"/>
      <c r="G5654" s="30"/>
      <c r="H5654" s="30"/>
      <c r="I5654" s="30"/>
      <c r="J5654" s="30"/>
      <c r="K5654" s="30"/>
      <c r="L5654" s="30"/>
      <c r="M5654" s="32"/>
      <c r="N5654" s="33"/>
      <c r="O5654" s="58"/>
      <c r="R5654" s="40"/>
      <c r="S5654" s="40"/>
      <c r="T5654" s="40"/>
      <c r="U5654" s="40"/>
      <c r="V5654" s="40"/>
      <c r="W5654" s="40"/>
    </row>
    <row r="5655">
      <c r="F5655" s="30"/>
      <c r="G5655" s="30"/>
      <c r="H5655" s="30"/>
      <c r="I5655" s="30"/>
      <c r="J5655" s="30"/>
      <c r="K5655" s="30"/>
      <c r="L5655" s="30"/>
      <c r="M5655" s="32"/>
      <c r="N5655" s="33"/>
      <c r="O5655" s="33"/>
      <c r="R5655" s="40"/>
      <c r="S5655" s="40"/>
      <c r="T5655" s="40"/>
      <c r="U5655" s="40"/>
      <c r="V5655" s="40"/>
      <c r="W5655" s="40"/>
    </row>
    <row r="5656">
      <c r="F5656" s="30"/>
      <c r="G5656" s="30"/>
      <c r="H5656" s="30"/>
      <c r="I5656" s="30"/>
      <c r="J5656" s="30"/>
      <c r="K5656" s="30"/>
      <c r="L5656" s="30"/>
      <c r="M5656" s="32"/>
      <c r="N5656" s="33"/>
      <c r="O5656" s="33"/>
      <c r="R5656" s="40"/>
      <c r="S5656" s="40"/>
      <c r="T5656" s="40"/>
      <c r="U5656" s="40"/>
      <c r="V5656" s="40"/>
      <c r="W5656" s="40"/>
    </row>
    <row r="5657">
      <c r="F5657" s="30"/>
      <c r="G5657" s="30"/>
      <c r="H5657" s="30"/>
      <c r="I5657" s="30"/>
      <c r="J5657" s="30"/>
      <c r="K5657" s="30"/>
      <c r="L5657" s="30"/>
      <c r="M5657" s="32"/>
      <c r="N5657" s="33"/>
      <c r="O5657" s="33"/>
      <c r="R5657" s="40"/>
      <c r="S5657" s="40"/>
      <c r="T5657" s="40"/>
      <c r="U5657" s="40"/>
      <c r="V5657" s="40"/>
      <c r="W5657" s="40"/>
    </row>
    <row r="5658">
      <c r="F5658" s="30"/>
      <c r="G5658" s="30"/>
      <c r="H5658" s="30"/>
      <c r="I5658" s="30"/>
      <c r="J5658" s="30"/>
      <c r="K5658" s="30"/>
      <c r="L5658" s="30"/>
      <c r="M5658" s="32"/>
      <c r="N5658" s="33"/>
      <c r="O5658" s="33"/>
      <c r="R5658" s="40"/>
      <c r="S5658" s="40"/>
      <c r="T5658" s="40"/>
      <c r="U5658" s="40"/>
      <c r="V5658" s="40"/>
      <c r="W5658" s="40"/>
    </row>
    <row r="5659">
      <c r="F5659" s="30"/>
      <c r="G5659" s="30"/>
      <c r="H5659" s="30"/>
      <c r="I5659" s="30"/>
      <c r="J5659" s="30"/>
      <c r="K5659" s="30"/>
      <c r="L5659" s="30"/>
      <c r="M5659" s="32"/>
      <c r="N5659" s="33"/>
      <c r="O5659" s="33"/>
      <c r="R5659" s="40"/>
      <c r="S5659" s="40"/>
      <c r="T5659" s="40"/>
      <c r="U5659" s="40"/>
      <c r="V5659" s="40"/>
      <c r="W5659" s="40"/>
    </row>
    <row r="5660">
      <c r="F5660" s="30"/>
      <c r="G5660" s="30"/>
      <c r="H5660" s="30"/>
      <c r="I5660" s="30"/>
      <c r="J5660" s="30"/>
      <c r="K5660" s="30"/>
      <c r="L5660" s="30"/>
      <c r="M5660" s="32"/>
      <c r="N5660" s="33"/>
      <c r="O5660" s="33"/>
      <c r="R5660" s="40"/>
      <c r="S5660" s="40"/>
      <c r="T5660" s="40"/>
      <c r="U5660" s="40"/>
      <c r="V5660" s="40"/>
      <c r="W5660" s="40"/>
    </row>
    <row r="5661">
      <c r="F5661" s="30"/>
      <c r="G5661" s="30"/>
      <c r="H5661" s="30"/>
      <c r="I5661" s="30"/>
      <c r="J5661" s="30"/>
      <c r="K5661" s="30"/>
      <c r="L5661" s="30"/>
      <c r="M5661" s="32"/>
      <c r="N5661" s="33"/>
      <c r="O5661" s="33"/>
      <c r="R5661" s="40"/>
      <c r="S5661" s="40"/>
      <c r="T5661" s="40"/>
      <c r="U5661" s="40"/>
      <c r="V5661" s="40"/>
      <c r="W5661" s="40"/>
    </row>
    <row r="5662">
      <c r="F5662" s="30"/>
      <c r="G5662" s="30"/>
      <c r="H5662" s="30"/>
      <c r="I5662" s="30"/>
      <c r="J5662" s="30"/>
      <c r="K5662" s="30"/>
      <c r="L5662" s="30"/>
      <c r="M5662" s="32"/>
      <c r="N5662" s="33"/>
      <c r="O5662" s="33"/>
      <c r="R5662" s="40"/>
      <c r="S5662" s="40"/>
      <c r="T5662" s="40"/>
      <c r="U5662" s="40"/>
      <c r="V5662" s="40"/>
      <c r="W5662" s="40"/>
    </row>
    <row r="5663">
      <c r="F5663" s="30"/>
      <c r="G5663" s="30"/>
      <c r="H5663" s="30"/>
      <c r="I5663" s="30"/>
      <c r="J5663" s="30"/>
      <c r="K5663" s="30"/>
      <c r="L5663" s="30"/>
      <c r="M5663" s="32"/>
      <c r="N5663" s="33"/>
      <c r="O5663" s="33"/>
      <c r="R5663" s="40"/>
      <c r="S5663" s="40"/>
      <c r="T5663" s="40"/>
      <c r="U5663" s="40"/>
      <c r="V5663" s="40"/>
      <c r="W5663" s="40"/>
    </row>
    <row r="5664">
      <c r="F5664" s="30"/>
      <c r="G5664" s="30"/>
      <c r="H5664" s="30"/>
      <c r="I5664" s="30"/>
      <c r="J5664" s="30"/>
      <c r="K5664" s="30"/>
      <c r="L5664" s="30"/>
      <c r="M5664" s="32"/>
      <c r="N5664" s="33"/>
      <c r="O5664" s="33"/>
      <c r="R5664" s="40"/>
      <c r="S5664" s="40"/>
      <c r="T5664" s="40"/>
      <c r="U5664" s="40"/>
      <c r="V5664" s="40"/>
      <c r="W5664" s="40"/>
    </row>
    <row r="5665">
      <c r="F5665" s="30"/>
      <c r="G5665" s="30"/>
      <c r="H5665" s="30"/>
      <c r="I5665" s="30"/>
      <c r="J5665" s="30"/>
      <c r="K5665" s="30"/>
      <c r="L5665" s="30"/>
      <c r="M5665" s="32"/>
      <c r="N5665" s="33"/>
      <c r="O5665" s="33"/>
      <c r="R5665" s="40"/>
      <c r="S5665" s="40"/>
      <c r="T5665" s="40"/>
      <c r="U5665" s="40"/>
      <c r="V5665" s="40"/>
      <c r="W5665" s="40"/>
    </row>
    <row r="5666">
      <c r="F5666" s="30"/>
      <c r="G5666" s="30"/>
      <c r="H5666" s="30"/>
      <c r="I5666" s="30"/>
      <c r="J5666" s="30"/>
      <c r="K5666" s="30"/>
      <c r="L5666" s="30"/>
      <c r="M5666" s="32"/>
      <c r="N5666" s="33"/>
      <c r="O5666" s="33"/>
      <c r="R5666" s="40"/>
      <c r="S5666" s="40"/>
      <c r="T5666" s="40"/>
      <c r="U5666" s="40"/>
      <c r="V5666" s="40"/>
      <c r="W5666" s="40"/>
    </row>
    <row r="5667">
      <c r="F5667" s="30"/>
      <c r="G5667" s="30"/>
      <c r="H5667" s="30"/>
      <c r="I5667" s="30"/>
      <c r="J5667" s="30"/>
      <c r="K5667" s="30"/>
      <c r="L5667" s="30"/>
      <c r="M5667" s="32"/>
      <c r="N5667" s="33"/>
      <c r="O5667" s="33"/>
      <c r="R5667" s="40"/>
      <c r="S5667" s="40"/>
      <c r="T5667" s="40"/>
      <c r="U5667" s="40"/>
      <c r="V5667" s="40"/>
      <c r="W5667" s="40"/>
    </row>
    <row r="5668">
      <c r="F5668" s="30"/>
      <c r="G5668" s="30"/>
      <c r="H5668" s="30"/>
      <c r="I5668" s="30"/>
      <c r="J5668" s="30"/>
      <c r="K5668" s="30"/>
      <c r="L5668" s="30"/>
      <c r="M5668" s="32"/>
      <c r="N5668" s="33"/>
      <c r="O5668" s="64"/>
      <c r="R5668" s="40"/>
      <c r="S5668" s="40"/>
      <c r="T5668" s="40"/>
      <c r="U5668" s="40"/>
      <c r="V5668" s="40"/>
      <c r="W5668" s="40"/>
    </row>
    <row r="5669">
      <c r="F5669" s="30"/>
      <c r="G5669" s="30"/>
      <c r="H5669" s="30"/>
      <c r="I5669" s="30"/>
      <c r="J5669" s="30"/>
      <c r="K5669" s="30"/>
      <c r="L5669" s="30"/>
      <c r="M5669" s="32"/>
      <c r="N5669" s="33"/>
      <c r="O5669" s="33"/>
      <c r="R5669" s="40"/>
      <c r="S5669" s="40"/>
      <c r="T5669" s="40"/>
      <c r="U5669" s="40"/>
      <c r="V5669" s="40"/>
      <c r="W5669" s="40"/>
    </row>
    <row r="5670">
      <c r="F5670" s="30"/>
      <c r="G5670" s="30"/>
      <c r="H5670" s="30"/>
      <c r="I5670" s="30"/>
      <c r="J5670" s="30"/>
      <c r="K5670" s="30"/>
      <c r="L5670" s="30"/>
      <c r="M5670" s="32"/>
      <c r="N5670" s="33"/>
      <c r="O5670" s="33"/>
      <c r="R5670" s="40"/>
      <c r="S5670" s="40"/>
      <c r="T5670" s="40"/>
      <c r="U5670" s="40"/>
      <c r="V5670" s="40"/>
      <c r="W5670" s="40"/>
    </row>
    <row r="5671">
      <c r="F5671" s="30"/>
      <c r="G5671" s="30"/>
      <c r="H5671" s="30"/>
      <c r="I5671" s="30"/>
      <c r="J5671" s="30"/>
      <c r="K5671" s="30"/>
      <c r="L5671" s="30"/>
      <c r="M5671" s="32"/>
      <c r="N5671" s="33"/>
      <c r="O5671" s="33"/>
      <c r="R5671" s="40"/>
      <c r="S5671" s="40"/>
      <c r="T5671" s="40"/>
      <c r="U5671" s="40"/>
      <c r="V5671" s="40"/>
      <c r="W5671" s="40"/>
    </row>
    <row r="5672">
      <c r="F5672" s="30"/>
      <c r="G5672" s="30"/>
      <c r="H5672" s="30"/>
      <c r="I5672" s="30"/>
      <c r="J5672" s="30"/>
      <c r="K5672" s="30"/>
      <c r="L5672" s="30"/>
      <c r="M5672" s="32"/>
      <c r="N5672" s="33"/>
      <c r="O5672" s="58"/>
      <c r="R5672" s="40"/>
      <c r="S5672" s="40"/>
      <c r="T5672" s="40"/>
      <c r="U5672" s="40"/>
      <c r="V5672" s="40"/>
      <c r="W5672" s="40"/>
    </row>
    <row r="5673">
      <c r="F5673" s="30"/>
      <c r="G5673" s="30"/>
      <c r="H5673" s="30"/>
      <c r="I5673" s="30"/>
      <c r="J5673" s="30"/>
      <c r="K5673" s="30"/>
      <c r="L5673" s="30"/>
      <c r="M5673" s="32"/>
      <c r="N5673" s="33"/>
      <c r="O5673" s="33"/>
      <c r="R5673" s="40"/>
      <c r="S5673" s="40"/>
      <c r="T5673" s="40"/>
      <c r="U5673" s="40"/>
      <c r="V5673" s="40"/>
      <c r="W5673" s="40"/>
    </row>
    <row r="5674">
      <c r="F5674" s="30"/>
      <c r="G5674" s="30"/>
      <c r="H5674" s="30"/>
      <c r="I5674" s="30"/>
      <c r="J5674" s="30"/>
      <c r="K5674" s="30"/>
      <c r="L5674" s="30"/>
      <c r="M5674" s="32"/>
      <c r="N5674" s="33"/>
      <c r="O5674" s="33"/>
      <c r="R5674" s="40"/>
      <c r="S5674" s="40"/>
      <c r="T5674" s="40"/>
      <c r="U5674" s="40"/>
      <c r="V5674" s="40"/>
      <c r="W5674" s="40"/>
    </row>
    <row r="5675">
      <c r="F5675" s="30"/>
      <c r="G5675" s="30"/>
      <c r="H5675" s="30"/>
      <c r="I5675" s="30"/>
      <c r="J5675" s="30"/>
      <c r="K5675" s="30"/>
      <c r="L5675" s="30"/>
      <c r="M5675" s="32"/>
      <c r="N5675" s="33"/>
      <c r="O5675" s="33"/>
      <c r="R5675" s="40"/>
      <c r="S5675" s="40"/>
      <c r="T5675" s="40"/>
      <c r="U5675" s="40"/>
      <c r="V5675" s="40"/>
      <c r="W5675" s="40"/>
    </row>
    <row r="5676">
      <c r="F5676" s="30"/>
      <c r="G5676" s="30"/>
      <c r="H5676" s="30"/>
      <c r="I5676" s="30"/>
      <c r="J5676" s="30"/>
      <c r="K5676" s="30"/>
      <c r="L5676" s="30"/>
      <c r="M5676" s="32"/>
      <c r="N5676" s="33"/>
      <c r="O5676" s="64"/>
      <c r="R5676" s="40"/>
      <c r="S5676" s="40"/>
      <c r="T5676" s="40"/>
      <c r="U5676" s="40"/>
      <c r="V5676" s="40"/>
      <c r="W5676" s="40"/>
    </row>
    <row r="5677">
      <c r="F5677" s="30"/>
      <c r="G5677" s="30"/>
      <c r="H5677" s="30"/>
      <c r="I5677" s="30"/>
      <c r="J5677" s="30"/>
      <c r="K5677" s="30"/>
      <c r="L5677" s="30"/>
      <c r="M5677" s="32"/>
      <c r="N5677" s="33"/>
      <c r="O5677" s="33"/>
      <c r="R5677" s="40"/>
      <c r="S5677" s="40"/>
      <c r="T5677" s="40"/>
      <c r="U5677" s="40"/>
      <c r="V5677" s="40"/>
      <c r="W5677" s="40"/>
    </row>
    <row r="5678">
      <c r="F5678" s="30"/>
      <c r="G5678" s="30"/>
      <c r="H5678" s="30"/>
      <c r="I5678" s="30"/>
      <c r="J5678" s="30"/>
      <c r="K5678" s="30"/>
      <c r="L5678" s="30"/>
      <c r="M5678" s="32"/>
      <c r="N5678" s="33"/>
      <c r="O5678" s="64"/>
      <c r="R5678" s="40"/>
      <c r="S5678" s="40"/>
      <c r="T5678" s="40"/>
      <c r="U5678" s="40"/>
      <c r="V5678" s="40"/>
      <c r="W5678" s="40"/>
    </row>
    <row r="5679">
      <c r="F5679" s="30"/>
      <c r="G5679" s="30"/>
      <c r="H5679" s="30"/>
      <c r="I5679" s="30"/>
      <c r="J5679" s="30"/>
      <c r="K5679" s="30"/>
      <c r="L5679" s="30"/>
      <c r="M5679" s="32"/>
      <c r="N5679" s="33"/>
      <c r="O5679" s="33"/>
      <c r="R5679" s="40"/>
      <c r="S5679" s="40"/>
      <c r="T5679" s="40"/>
      <c r="U5679" s="40"/>
      <c r="V5679" s="40"/>
      <c r="W5679" s="40"/>
    </row>
    <row r="5680">
      <c r="F5680" s="30"/>
      <c r="G5680" s="30"/>
      <c r="H5680" s="30"/>
      <c r="I5680" s="30"/>
      <c r="J5680" s="30"/>
      <c r="K5680" s="30"/>
      <c r="L5680" s="30"/>
      <c r="M5680" s="32"/>
      <c r="N5680" s="33"/>
      <c r="O5680" s="33"/>
      <c r="R5680" s="40"/>
      <c r="S5680" s="40"/>
      <c r="T5680" s="40"/>
      <c r="U5680" s="40"/>
      <c r="V5680" s="40"/>
      <c r="W5680" s="40"/>
    </row>
    <row r="5681">
      <c r="F5681" s="30"/>
      <c r="G5681" s="30"/>
      <c r="H5681" s="30"/>
      <c r="I5681" s="30"/>
      <c r="J5681" s="30"/>
      <c r="K5681" s="30"/>
      <c r="L5681" s="30"/>
      <c r="M5681" s="32"/>
      <c r="N5681" s="33"/>
      <c r="O5681" s="33"/>
      <c r="R5681" s="40"/>
      <c r="S5681" s="40"/>
      <c r="T5681" s="40"/>
      <c r="U5681" s="40"/>
      <c r="V5681" s="40"/>
      <c r="W5681" s="40"/>
    </row>
    <row r="5682">
      <c r="F5682" s="30"/>
      <c r="G5682" s="30"/>
      <c r="H5682" s="30"/>
      <c r="I5682" s="30"/>
      <c r="J5682" s="30"/>
      <c r="K5682" s="30"/>
      <c r="L5682" s="30"/>
      <c r="M5682" s="32"/>
      <c r="N5682" s="33"/>
      <c r="O5682" s="33"/>
      <c r="R5682" s="40"/>
      <c r="S5682" s="40"/>
      <c r="T5682" s="40"/>
      <c r="U5682" s="40"/>
      <c r="V5682" s="40"/>
      <c r="W5682" s="40"/>
    </row>
    <row r="5683">
      <c r="F5683" s="30"/>
      <c r="G5683" s="30"/>
      <c r="H5683" s="30"/>
      <c r="I5683" s="30"/>
      <c r="J5683" s="30"/>
      <c r="K5683" s="30"/>
      <c r="L5683" s="30"/>
      <c r="M5683" s="32"/>
      <c r="N5683" s="33"/>
      <c r="O5683" s="64"/>
      <c r="R5683" s="40"/>
      <c r="S5683" s="40"/>
      <c r="T5683" s="40"/>
      <c r="U5683" s="40"/>
      <c r="V5683" s="40"/>
      <c r="W5683" s="40"/>
    </row>
    <row r="5684">
      <c r="F5684" s="30"/>
      <c r="G5684" s="30"/>
      <c r="H5684" s="30"/>
      <c r="I5684" s="30"/>
      <c r="J5684" s="30"/>
      <c r="K5684" s="30"/>
      <c r="L5684" s="30"/>
      <c r="M5684" s="32"/>
      <c r="N5684" s="33"/>
      <c r="O5684" s="33"/>
      <c r="R5684" s="40"/>
      <c r="S5684" s="40"/>
      <c r="T5684" s="40"/>
      <c r="U5684" s="40"/>
      <c r="V5684" s="40"/>
      <c r="W5684" s="40"/>
    </row>
    <row r="5685">
      <c r="F5685" s="30"/>
      <c r="G5685" s="30"/>
      <c r="H5685" s="30"/>
      <c r="I5685" s="30"/>
      <c r="J5685" s="30"/>
      <c r="K5685" s="30"/>
      <c r="L5685" s="30"/>
      <c r="M5685" s="32"/>
      <c r="N5685" s="33"/>
      <c r="O5685" s="33"/>
      <c r="R5685" s="40"/>
      <c r="S5685" s="40"/>
      <c r="T5685" s="40"/>
      <c r="U5685" s="40"/>
      <c r="V5685" s="40"/>
      <c r="W5685" s="40"/>
    </row>
    <row r="5686">
      <c r="F5686" s="30"/>
      <c r="G5686" s="30"/>
      <c r="H5686" s="30"/>
      <c r="I5686" s="30"/>
      <c r="J5686" s="30"/>
      <c r="K5686" s="30"/>
      <c r="L5686" s="30"/>
      <c r="M5686" s="32"/>
      <c r="N5686" s="33"/>
      <c r="O5686" s="33"/>
      <c r="R5686" s="40"/>
      <c r="S5686" s="40"/>
      <c r="T5686" s="40"/>
      <c r="U5686" s="40"/>
      <c r="V5686" s="40"/>
      <c r="W5686" s="40"/>
    </row>
    <row r="5687">
      <c r="F5687" s="30"/>
      <c r="G5687" s="30"/>
      <c r="H5687" s="30"/>
      <c r="I5687" s="30"/>
      <c r="J5687" s="30"/>
      <c r="K5687" s="30"/>
      <c r="L5687" s="30"/>
      <c r="M5687" s="32"/>
      <c r="N5687" s="33"/>
      <c r="O5687" s="33"/>
      <c r="R5687" s="40"/>
      <c r="S5687" s="40"/>
      <c r="T5687" s="40"/>
      <c r="U5687" s="40"/>
      <c r="V5687" s="40"/>
      <c r="W5687" s="40"/>
    </row>
    <row r="5688">
      <c r="F5688" s="30"/>
      <c r="G5688" s="30"/>
      <c r="H5688" s="30"/>
      <c r="I5688" s="30"/>
      <c r="J5688" s="30"/>
      <c r="K5688" s="30"/>
      <c r="L5688" s="30"/>
      <c r="M5688" s="32"/>
      <c r="N5688" s="33"/>
      <c r="O5688" s="33"/>
      <c r="R5688" s="40"/>
      <c r="S5688" s="40"/>
      <c r="T5688" s="40"/>
      <c r="U5688" s="40"/>
      <c r="V5688" s="40"/>
      <c r="W5688" s="40"/>
    </row>
    <row r="5689">
      <c r="F5689" s="30"/>
      <c r="G5689" s="30"/>
      <c r="H5689" s="30"/>
      <c r="I5689" s="30"/>
      <c r="J5689" s="30"/>
      <c r="K5689" s="30"/>
      <c r="L5689" s="30"/>
      <c r="M5689" s="32"/>
      <c r="N5689" s="33"/>
      <c r="O5689" s="33"/>
      <c r="R5689" s="40"/>
      <c r="S5689" s="40"/>
      <c r="T5689" s="40"/>
      <c r="U5689" s="40"/>
      <c r="V5689" s="40"/>
      <c r="W5689" s="40"/>
    </row>
    <row r="5690">
      <c r="F5690" s="30"/>
      <c r="G5690" s="30"/>
      <c r="H5690" s="30"/>
      <c r="I5690" s="30"/>
      <c r="J5690" s="30"/>
      <c r="K5690" s="30"/>
      <c r="L5690" s="30"/>
      <c r="M5690" s="32"/>
      <c r="N5690" s="33"/>
      <c r="O5690" s="58"/>
      <c r="R5690" s="40"/>
      <c r="S5690" s="40"/>
      <c r="T5690" s="40"/>
      <c r="U5690" s="40"/>
      <c r="V5690" s="40"/>
      <c r="W5690" s="40"/>
    </row>
    <row r="5691">
      <c r="F5691" s="30"/>
      <c r="G5691" s="30"/>
      <c r="H5691" s="30"/>
      <c r="I5691" s="30"/>
      <c r="J5691" s="30"/>
      <c r="K5691" s="30"/>
      <c r="L5691" s="30"/>
      <c r="M5691" s="32"/>
      <c r="N5691" s="33"/>
      <c r="O5691" s="33"/>
      <c r="R5691" s="40"/>
      <c r="S5691" s="40"/>
      <c r="T5691" s="40"/>
      <c r="U5691" s="40"/>
      <c r="V5691" s="40"/>
      <c r="W5691" s="40"/>
    </row>
    <row r="5692">
      <c r="F5692" s="30"/>
      <c r="G5692" s="30"/>
      <c r="H5692" s="30"/>
      <c r="I5692" s="30"/>
      <c r="J5692" s="30"/>
      <c r="K5692" s="30"/>
      <c r="L5692" s="30"/>
      <c r="M5692" s="32"/>
      <c r="N5692" s="33"/>
      <c r="O5692" s="33"/>
      <c r="R5692" s="40"/>
      <c r="S5692" s="40"/>
      <c r="T5692" s="40"/>
      <c r="U5692" s="40"/>
      <c r="V5692" s="40"/>
      <c r="W5692" s="40"/>
    </row>
    <row r="5693">
      <c r="F5693" s="30"/>
      <c r="G5693" s="30"/>
      <c r="H5693" s="30"/>
      <c r="I5693" s="30"/>
      <c r="J5693" s="30"/>
      <c r="K5693" s="30"/>
      <c r="L5693" s="30"/>
      <c r="M5693" s="32"/>
      <c r="N5693" s="33"/>
      <c r="O5693" s="33"/>
      <c r="R5693" s="40"/>
      <c r="S5693" s="40"/>
      <c r="T5693" s="40"/>
      <c r="U5693" s="40"/>
      <c r="V5693" s="40"/>
      <c r="W5693" s="40"/>
    </row>
    <row r="5694">
      <c r="F5694" s="30"/>
      <c r="G5694" s="30"/>
      <c r="H5694" s="30"/>
      <c r="I5694" s="30"/>
      <c r="J5694" s="30"/>
      <c r="K5694" s="30"/>
      <c r="L5694" s="30"/>
      <c r="M5694" s="32"/>
      <c r="N5694" s="33"/>
      <c r="O5694" s="33"/>
      <c r="R5694" s="40"/>
      <c r="S5694" s="40"/>
      <c r="T5694" s="40"/>
      <c r="U5694" s="40"/>
      <c r="V5694" s="40"/>
      <c r="W5694" s="40"/>
    </row>
    <row r="5695">
      <c r="F5695" s="30"/>
      <c r="G5695" s="30"/>
      <c r="H5695" s="30"/>
      <c r="I5695" s="30"/>
      <c r="J5695" s="30"/>
      <c r="K5695" s="30"/>
      <c r="L5695" s="30"/>
      <c r="M5695" s="32"/>
      <c r="N5695" s="33"/>
      <c r="O5695" s="58"/>
      <c r="R5695" s="40"/>
      <c r="S5695" s="40"/>
      <c r="T5695" s="40"/>
      <c r="U5695" s="40"/>
      <c r="V5695" s="40"/>
      <c r="W5695" s="40"/>
    </row>
    <row r="5696">
      <c r="F5696" s="30"/>
      <c r="G5696" s="30"/>
      <c r="H5696" s="30"/>
      <c r="I5696" s="30"/>
      <c r="J5696" s="30"/>
      <c r="K5696" s="30"/>
      <c r="L5696" s="30"/>
      <c r="M5696" s="32"/>
      <c r="N5696" s="33"/>
      <c r="O5696" s="33"/>
      <c r="R5696" s="40"/>
      <c r="S5696" s="40"/>
      <c r="T5696" s="40"/>
      <c r="U5696" s="40"/>
      <c r="V5696" s="40"/>
      <c r="W5696" s="40"/>
    </row>
    <row r="5697">
      <c r="F5697" s="30"/>
      <c r="G5697" s="30"/>
      <c r="H5697" s="30"/>
      <c r="I5697" s="30"/>
      <c r="J5697" s="30"/>
      <c r="K5697" s="30"/>
      <c r="L5697" s="30"/>
      <c r="M5697" s="32"/>
      <c r="N5697" s="33"/>
      <c r="O5697" s="58"/>
      <c r="R5697" s="40"/>
      <c r="S5697" s="40"/>
      <c r="T5697" s="40"/>
      <c r="U5697" s="40"/>
      <c r="V5697" s="40"/>
      <c r="W5697" s="40"/>
    </row>
    <row r="5698">
      <c r="F5698" s="30"/>
      <c r="G5698" s="30"/>
      <c r="H5698" s="30"/>
      <c r="I5698" s="30"/>
      <c r="J5698" s="30"/>
      <c r="K5698" s="30"/>
      <c r="L5698" s="30"/>
      <c r="M5698" s="32"/>
      <c r="N5698" s="33"/>
      <c r="O5698" s="58"/>
      <c r="R5698" s="40"/>
      <c r="S5698" s="40"/>
      <c r="T5698" s="40"/>
      <c r="U5698" s="40"/>
      <c r="V5698" s="40"/>
      <c r="W5698" s="40"/>
    </row>
    <row r="5699">
      <c r="F5699" s="30"/>
      <c r="G5699" s="30"/>
      <c r="H5699" s="30"/>
      <c r="I5699" s="30"/>
      <c r="J5699" s="30"/>
      <c r="K5699" s="30"/>
      <c r="L5699" s="30"/>
      <c r="M5699" s="32"/>
      <c r="N5699" s="33"/>
      <c r="O5699" s="33"/>
      <c r="R5699" s="40"/>
      <c r="S5699" s="40"/>
      <c r="T5699" s="40"/>
      <c r="U5699" s="40"/>
      <c r="V5699" s="40"/>
      <c r="W5699" s="40"/>
    </row>
    <row r="5700">
      <c r="F5700" s="30"/>
      <c r="G5700" s="30"/>
      <c r="H5700" s="30"/>
      <c r="I5700" s="30"/>
      <c r="J5700" s="30"/>
      <c r="K5700" s="30"/>
      <c r="L5700" s="30"/>
      <c r="M5700" s="32"/>
      <c r="N5700" s="33"/>
      <c r="O5700" s="64"/>
      <c r="R5700" s="40"/>
      <c r="S5700" s="40"/>
      <c r="T5700" s="40"/>
      <c r="U5700" s="40"/>
      <c r="V5700" s="40"/>
      <c r="W5700" s="40"/>
    </row>
    <row r="5701">
      <c r="F5701" s="30"/>
      <c r="G5701" s="30"/>
      <c r="H5701" s="30"/>
      <c r="I5701" s="30"/>
      <c r="J5701" s="30"/>
      <c r="K5701" s="30"/>
      <c r="L5701" s="30"/>
      <c r="M5701" s="32"/>
      <c r="N5701" s="33"/>
      <c r="O5701" s="33"/>
      <c r="R5701" s="40"/>
      <c r="S5701" s="40"/>
      <c r="T5701" s="40"/>
      <c r="U5701" s="40"/>
      <c r="V5701" s="40"/>
      <c r="W5701" s="40"/>
    </row>
    <row r="5702">
      <c r="F5702" s="30"/>
      <c r="G5702" s="30"/>
      <c r="H5702" s="30"/>
      <c r="I5702" s="30"/>
      <c r="J5702" s="30"/>
      <c r="K5702" s="30"/>
      <c r="L5702" s="30"/>
      <c r="M5702" s="32"/>
      <c r="N5702" s="33"/>
      <c r="O5702" s="33"/>
      <c r="R5702" s="40"/>
      <c r="S5702" s="40"/>
      <c r="T5702" s="40"/>
      <c r="U5702" s="40"/>
      <c r="V5702" s="40"/>
      <c r="W5702" s="40"/>
    </row>
    <row r="5703">
      <c r="F5703" s="30"/>
      <c r="G5703" s="30"/>
      <c r="H5703" s="30"/>
      <c r="I5703" s="30"/>
      <c r="J5703" s="30"/>
      <c r="K5703" s="30"/>
      <c r="L5703" s="30"/>
      <c r="M5703" s="32"/>
      <c r="N5703" s="33"/>
      <c r="O5703" s="64"/>
      <c r="R5703" s="40"/>
      <c r="S5703" s="40"/>
      <c r="T5703" s="40"/>
      <c r="U5703" s="40"/>
      <c r="V5703" s="40"/>
      <c r="W5703" s="40"/>
    </row>
    <row r="5704">
      <c r="F5704" s="30"/>
      <c r="G5704" s="30"/>
      <c r="H5704" s="30"/>
      <c r="I5704" s="30"/>
      <c r="J5704" s="30"/>
      <c r="K5704" s="30"/>
      <c r="L5704" s="30"/>
      <c r="M5704" s="32"/>
      <c r="N5704" s="33"/>
      <c r="O5704" s="33"/>
      <c r="R5704" s="40"/>
      <c r="S5704" s="40"/>
      <c r="T5704" s="40"/>
      <c r="U5704" s="40"/>
      <c r="V5704" s="40"/>
      <c r="W5704" s="40"/>
    </row>
    <row r="5705">
      <c r="F5705" s="30"/>
      <c r="G5705" s="30"/>
      <c r="H5705" s="30"/>
      <c r="I5705" s="30"/>
      <c r="J5705" s="30"/>
      <c r="K5705" s="30"/>
      <c r="L5705" s="30"/>
      <c r="M5705" s="32"/>
      <c r="N5705" s="33"/>
      <c r="O5705" s="58"/>
      <c r="R5705" s="40"/>
      <c r="S5705" s="40"/>
      <c r="T5705" s="40"/>
      <c r="U5705" s="40"/>
      <c r="V5705" s="40"/>
      <c r="W5705" s="40"/>
    </row>
    <row r="5706">
      <c r="F5706" s="30"/>
      <c r="G5706" s="30"/>
      <c r="H5706" s="30"/>
      <c r="I5706" s="30"/>
      <c r="J5706" s="30"/>
      <c r="K5706" s="30"/>
      <c r="L5706" s="30"/>
      <c r="M5706" s="32"/>
      <c r="N5706" s="33"/>
      <c r="O5706" s="33"/>
      <c r="R5706" s="40"/>
      <c r="S5706" s="40"/>
      <c r="T5706" s="40"/>
      <c r="U5706" s="40"/>
      <c r="V5706" s="40"/>
      <c r="W5706" s="40"/>
    </row>
    <row r="5707">
      <c r="F5707" s="30"/>
      <c r="G5707" s="30"/>
      <c r="H5707" s="30"/>
      <c r="I5707" s="30"/>
      <c r="J5707" s="30"/>
      <c r="K5707" s="30"/>
      <c r="L5707" s="30"/>
      <c r="M5707" s="32"/>
      <c r="N5707" s="33"/>
      <c r="O5707" s="33"/>
      <c r="R5707" s="40"/>
      <c r="S5707" s="40"/>
      <c r="T5707" s="40"/>
      <c r="U5707" s="40"/>
      <c r="V5707" s="40"/>
      <c r="W5707" s="40"/>
    </row>
    <row r="5708">
      <c r="F5708" s="30"/>
      <c r="G5708" s="30"/>
      <c r="H5708" s="30"/>
      <c r="I5708" s="30"/>
      <c r="J5708" s="30"/>
      <c r="K5708" s="30"/>
      <c r="L5708" s="30"/>
      <c r="M5708" s="32"/>
      <c r="N5708" s="33"/>
      <c r="O5708" s="33"/>
      <c r="R5708" s="40"/>
      <c r="S5708" s="40"/>
      <c r="T5708" s="40"/>
      <c r="U5708" s="40"/>
      <c r="V5708" s="40"/>
      <c r="W5708" s="40"/>
    </row>
    <row r="5709">
      <c r="F5709" s="30"/>
      <c r="G5709" s="30"/>
      <c r="H5709" s="30"/>
      <c r="I5709" s="30"/>
      <c r="J5709" s="30"/>
      <c r="K5709" s="30"/>
      <c r="L5709" s="30"/>
      <c r="M5709" s="32"/>
      <c r="N5709" s="33"/>
      <c r="O5709" s="33"/>
      <c r="R5709" s="40"/>
      <c r="S5709" s="40"/>
      <c r="T5709" s="40"/>
      <c r="U5709" s="40"/>
      <c r="V5709" s="40"/>
      <c r="W5709" s="40"/>
    </row>
    <row r="5710">
      <c r="F5710" s="30"/>
      <c r="G5710" s="30"/>
      <c r="H5710" s="30"/>
      <c r="I5710" s="30"/>
      <c r="J5710" s="30"/>
      <c r="K5710" s="30"/>
      <c r="L5710" s="30"/>
      <c r="M5710" s="32"/>
      <c r="N5710" s="33"/>
      <c r="O5710" s="33"/>
      <c r="R5710" s="40"/>
      <c r="S5710" s="40"/>
      <c r="T5710" s="40"/>
      <c r="U5710" s="40"/>
      <c r="V5710" s="40"/>
      <c r="W5710" s="40"/>
    </row>
    <row r="5711">
      <c r="F5711" s="30"/>
      <c r="G5711" s="30"/>
      <c r="H5711" s="30"/>
      <c r="I5711" s="30"/>
      <c r="J5711" s="30"/>
      <c r="K5711" s="30"/>
      <c r="L5711" s="30"/>
      <c r="M5711" s="32"/>
      <c r="N5711" s="33"/>
      <c r="O5711" s="33"/>
      <c r="R5711" s="40"/>
      <c r="S5711" s="40"/>
      <c r="T5711" s="40"/>
      <c r="U5711" s="40"/>
      <c r="V5711" s="40"/>
      <c r="W5711" s="40"/>
    </row>
    <row r="5712">
      <c r="F5712" s="30"/>
      <c r="G5712" s="30"/>
      <c r="H5712" s="30"/>
      <c r="I5712" s="30"/>
      <c r="J5712" s="30"/>
      <c r="K5712" s="30"/>
      <c r="L5712" s="30"/>
      <c r="M5712" s="32"/>
      <c r="N5712" s="33"/>
      <c r="O5712" s="64"/>
      <c r="R5712" s="40"/>
      <c r="S5712" s="40"/>
      <c r="T5712" s="40"/>
      <c r="U5712" s="40"/>
      <c r="V5712" s="40"/>
      <c r="W5712" s="40"/>
    </row>
    <row r="5713">
      <c r="F5713" s="30"/>
      <c r="G5713" s="30"/>
      <c r="H5713" s="30"/>
      <c r="I5713" s="30"/>
      <c r="J5713" s="30"/>
      <c r="K5713" s="30"/>
      <c r="L5713" s="30"/>
      <c r="M5713" s="32"/>
      <c r="N5713" s="33"/>
      <c r="O5713" s="33"/>
      <c r="R5713" s="40"/>
      <c r="S5713" s="40"/>
      <c r="T5713" s="40"/>
      <c r="U5713" s="40"/>
      <c r="V5713" s="40"/>
      <c r="W5713" s="40"/>
    </row>
    <row r="5714">
      <c r="F5714" s="30"/>
      <c r="G5714" s="30"/>
      <c r="H5714" s="30"/>
      <c r="I5714" s="30"/>
      <c r="J5714" s="30"/>
      <c r="K5714" s="30"/>
      <c r="L5714" s="30"/>
      <c r="M5714" s="32"/>
      <c r="N5714" s="33"/>
      <c r="O5714" s="33"/>
      <c r="R5714" s="40"/>
      <c r="S5714" s="40"/>
      <c r="T5714" s="40"/>
      <c r="U5714" s="40"/>
      <c r="V5714" s="40"/>
      <c r="W5714" s="40"/>
    </row>
    <row r="5715">
      <c r="F5715" s="30"/>
      <c r="G5715" s="30"/>
      <c r="H5715" s="30"/>
      <c r="I5715" s="30"/>
      <c r="J5715" s="30"/>
      <c r="K5715" s="30"/>
      <c r="L5715" s="30"/>
      <c r="M5715" s="32"/>
      <c r="N5715" s="33"/>
      <c r="O5715" s="33"/>
      <c r="R5715" s="40"/>
      <c r="S5715" s="40"/>
      <c r="T5715" s="40"/>
      <c r="U5715" s="40"/>
      <c r="V5715" s="40"/>
      <c r="W5715" s="40"/>
    </row>
    <row r="5716">
      <c r="F5716" s="30"/>
      <c r="G5716" s="30"/>
      <c r="H5716" s="30"/>
      <c r="I5716" s="30"/>
      <c r="J5716" s="30"/>
      <c r="K5716" s="30"/>
      <c r="L5716" s="30"/>
      <c r="M5716" s="32"/>
      <c r="N5716" s="33"/>
      <c r="O5716" s="33"/>
      <c r="R5716" s="40"/>
      <c r="S5716" s="40"/>
      <c r="T5716" s="40"/>
      <c r="U5716" s="40"/>
      <c r="V5716" s="40"/>
      <c r="W5716" s="40"/>
    </row>
    <row r="5717">
      <c r="F5717" s="30"/>
      <c r="G5717" s="30"/>
      <c r="H5717" s="30"/>
      <c r="I5717" s="30"/>
      <c r="J5717" s="30"/>
      <c r="K5717" s="30"/>
      <c r="L5717" s="30"/>
      <c r="M5717" s="32"/>
      <c r="N5717" s="33"/>
      <c r="O5717" s="64"/>
      <c r="R5717" s="40"/>
      <c r="S5717" s="40"/>
      <c r="T5717" s="40"/>
      <c r="U5717" s="40"/>
      <c r="V5717" s="40"/>
      <c r="W5717" s="40"/>
    </row>
    <row r="5718">
      <c r="F5718" s="30"/>
      <c r="G5718" s="30"/>
      <c r="H5718" s="30"/>
      <c r="I5718" s="30"/>
      <c r="J5718" s="30"/>
      <c r="K5718" s="30"/>
      <c r="L5718" s="30"/>
      <c r="M5718" s="32"/>
      <c r="N5718" s="33"/>
      <c r="O5718" s="33"/>
      <c r="R5718" s="40"/>
      <c r="S5718" s="40"/>
      <c r="T5718" s="40"/>
      <c r="U5718" s="40"/>
      <c r="V5718" s="40"/>
      <c r="W5718" s="40"/>
    </row>
    <row r="5719">
      <c r="F5719" s="30"/>
      <c r="G5719" s="30"/>
      <c r="H5719" s="30"/>
      <c r="I5719" s="30"/>
      <c r="J5719" s="30"/>
      <c r="K5719" s="30"/>
      <c r="L5719" s="30"/>
      <c r="M5719" s="32"/>
      <c r="N5719" s="33"/>
      <c r="O5719" s="64"/>
      <c r="R5719" s="40"/>
      <c r="S5719" s="40"/>
      <c r="T5719" s="40"/>
      <c r="U5719" s="40"/>
      <c r="V5719" s="40"/>
      <c r="W5719" s="40"/>
    </row>
    <row r="5720">
      <c r="F5720" s="30"/>
      <c r="G5720" s="30"/>
      <c r="H5720" s="30"/>
      <c r="I5720" s="30"/>
      <c r="J5720" s="30"/>
      <c r="K5720" s="30"/>
      <c r="L5720" s="30"/>
      <c r="M5720" s="32"/>
      <c r="N5720" s="33"/>
      <c r="O5720" s="33"/>
      <c r="R5720" s="40"/>
      <c r="S5720" s="40"/>
      <c r="T5720" s="40"/>
      <c r="U5720" s="40"/>
      <c r="V5720" s="40"/>
      <c r="W5720" s="40"/>
    </row>
    <row r="5721">
      <c r="F5721" s="30"/>
      <c r="G5721" s="30"/>
      <c r="H5721" s="30"/>
      <c r="I5721" s="30"/>
      <c r="J5721" s="30"/>
      <c r="K5721" s="30"/>
      <c r="L5721" s="30"/>
      <c r="M5721" s="32"/>
      <c r="N5721" s="33"/>
      <c r="O5721" s="33"/>
      <c r="R5721" s="40"/>
      <c r="S5721" s="40"/>
      <c r="T5721" s="40"/>
      <c r="U5721" s="40"/>
      <c r="V5721" s="40"/>
      <c r="W5721" s="40"/>
    </row>
    <row r="5722">
      <c r="F5722" s="30"/>
      <c r="G5722" s="30"/>
      <c r="H5722" s="30"/>
      <c r="I5722" s="30"/>
      <c r="J5722" s="30"/>
      <c r="K5722" s="30"/>
      <c r="L5722" s="30"/>
      <c r="M5722" s="32"/>
      <c r="N5722" s="33"/>
      <c r="O5722" s="33"/>
      <c r="R5722" s="40"/>
      <c r="S5722" s="40"/>
      <c r="T5722" s="40"/>
      <c r="U5722" s="40"/>
      <c r="V5722" s="40"/>
      <c r="W5722" s="40"/>
    </row>
    <row r="5723">
      <c r="F5723" s="30"/>
      <c r="G5723" s="30"/>
      <c r="H5723" s="30"/>
      <c r="I5723" s="30"/>
      <c r="J5723" s="30"/>
      <c r="K5723" s="30"/>
      <c r="L5723" s="30"/>
      <c r="M5723" s="32"/>
      <c r="N5723" s="33"/>
      <c r="O5723" s="64"/>
      <c r="R5723" s="40"/>
      <c r="S5723" s="40"/>
      <c r="T5723" s="40"/>
      <c r="U5723" s="40"/>
      <c r="V5723" s="40"/>
      <c r="W5723" s="40"/>
    </row>
    <row r="5724">
      <c r="F5724" s="30"/>
      <c r="G5724" s="30"/>
      <c r="H5724" s="30"/>
      <c r="I5724" s="30"/>
      <c r="J5724" s="30"/>
      <c r="K5724" s="30"/>
      <c r="L5724" s="30"/>
      <c r="M5724" s="32"/>
      <c r="N5724" s="33"/>
      <c r="O5724" s="33"/>
      <c r="R5724" s="40"/>
      <c r="S5724" s="40"/>
      <c r="T5724" s="40"/>
      <c r="U5724" s="40"/>
      <c r="V5724" s="40"/>
      <c r="W5724" s="40"/>
    </row>
    <row r="5725">
      <c r="F5725" s="30"/>
      <c r="G5725" s="30"/>
      <c r="H5725" s="30"/>
      <c r="I5725" s="30"/>
      <c r="J5725" s="30"/>
      <c r="K5725" s="30"/>
      <c r="L5725" s="30"/>
      <c r="M5725" s="32"/>
      <c r="N5725" s="33"/>
      <c r="O5725" s="58"/>
      <c r="R5725" s="40"/>
      <c r="S5725" s="40"/>
      <c r="T5725" s="40"/>
      <c r="U5725" s="40"/>
      <c r="V5725" s="40"/>
      <c r="W5725" s="40"/>
    </row>
    <row r="5726">
      <c r="F5726" s="30"/>
      <c r="G5726" s="30"/>
      <c r="H5726" s="30"/>
      <c r="I5726" s="30"/>
      <c r="J5726" s="30"/>
      <c r="K5726" s="30"/>
      <c r="L5726" s="30"/>
      <c r="M5726" s="32"/>
      <c r="N5726" s="33"/>
      <c r="O5726" s="33"/>
      <c r="R5726" s="40"/>
      <c r="S5726" s="40"/>
      <c r="T5726" s="40"/>
      <c r="U5726" s="40"/>
      <c r="V5726" s="40"/>
      <c r="W5726" s="40"/>
    </row>
    <row r="5727">
      <c r="F5727" s="30"/>
      <c r="G5727" s="30"/>
      <c r="H5727" s="30"/>
      <c r="I5727" s="30"/>
      <c r="J5727" s="30"/>
      <c r="K5727" s="30"/>
      <c r="L5727" s="30"/>
      <c r="M5727" s="32"/>
      <c r="N5727" s="33"/>
      <c r="O5727" s="33"/>
      <c r="R5727" s="40"/>
      <c r="S5727" s="40"/>
      <c r="T5727" s="40"/>
      <c r="U5727" s="40"/>
      <c r="V5727" s="40"/>
      <c r="W5727" s="40"/>
    </row>
    <row r="5728">
      <c r="F5728" s="30"/>
      <c r="G5728" s="30"/>
      <c r="H5728" s="30"/>
      <c r="I5728" s="30"/>
      <c r="J5728" s="30"/>
      <c r="K5728" s="30"/>
      <c r="L5728" s="30"/>
      <c r="M5728" s="32"/>
      <c r="N5728" s="33"/>
      <c r="O5728" s="33"/>
      <c r="R5728" s="40"/>
      <c r="S5728" s="40"/>
      <c r="T5728" s="40"/>
      <c r="U5728" s="40"/>
      <c r="V5728" s="40"/>
      <c r="W5728" s="40"/>
    </row>
    <row r="5729">
      <c r="F5729" s="30"/>
      <c r="G5729" s="30"/>
      <c r="H5729" s="30"/>
      <c r="I5729" s="30"/>
      <c r="J5729" s="30"/>
      <c r="K5729" s="30"/>
      <c r="L5729" s="30"/>
      <c r="M5729" s="32"/>
      <c r="N5729" s="33"/>
      <c r="O5729" s="33"/>
      <c r="R5729" s="40"/>
      <c r="S5729" s="40"/>
      <c r="T5729" s="40"/>
      <c r="U5729" s="40"/>
      <c r="V5729" s="40"/>
      <c r="W5729" s="40"/>
    </row>
    <row r="5730">
      <c r="F5730" s="30"/>
      <c r="G5730" s="30"/>
      <c r="H5730" s="30"/>
      <c r="I5730" s="30"/>
      <c r="J5730" s="30"/>
      <c r="K5730" s="30"/>
      <c r="L5730" s="30"/>
      <c r="M5730" s="32"/>
      <c r="N5730" s="33"/>
      <c r="O5730" s="33"/>
      <c r="R5730" s="40"/>
      <c r="S5730" s="40"/>
      <c r="T5730" s="40"/>
      <c r="U5730" s="40"/>
      <c r="V5730" s="40"/>
      <c r="W5730" s="40"/>
    </row>
    <row r="5731">
      <c r="F5731" s="30"/>
      <c r="G5731" s="30"/>
      <c r="H5731" s="30"/>
      <c r="I5731" s="30"/>
      <c r="J5731" s="30"/>
      <c r="K5731" s="30"/>
      <c r="L5731" s="30"/>
      <c r="M5731" s="32"/>
      <c r="N5731" s="33"/>
      <c r="O5731" s="33"/>
      <c r="R5731" s="40"/>
      <c r="S5731" s="40"/>
      <c r="T5731" s="40"/>
      <c r="U5731" s="40"/>
      <c r="V5731" s="40"/>
      <c r="W5731" s="40"/>
    </row>
    <row r="5732">
      <c r="F5732" s="30"/>
      <c r="G5732" s="30"/>
      <c r="H5732" s="30"/>
      <c r="I5732" s="30"/>
      <c r="J5732" s="30"/>
      <c r="K5732" s="30"/>
      <c r="L5732" s="30"/>
      <c r="M5732" s="32"/>
      <c r="N5732" s="33"/>
      <c r="O5732" s="64"/>
      <c r="R5732" s="40"/>
      <c r="S5732" s="40"/>
      <c r="T5732" s="40"/>
      <c r="U5732" s="40"/>
      <c r="V5732" s="40"/>
      <c r="W5732" s="40"/>
    </row>
    <row r="5733">
      <c r="F5733" s="30"/>
      <c r="G5733" s="30"/>
      <c r="H5733" s="30"/>
      <c r="I5733" s="30"/>
      <c r="J5733" s="30"/>
      <c r="K5733" s="30"/>
      <c r="L5733" s="30"/>
      <c r="M5733" s="32"/>
      <c r="N5733" s="33"/>
      <c r="O5733" s="33"/>
      <c r="R5733" s="40"/>
      <c r="S5733" s="40"/>
      <c r="T5733" s="40"/>
      <c r="U5733" s="40"/>
      <c r="V5733" s="40"/>
      <c r="W5733" s="40"/>
    </row>
    <row r="5734">
      <c r="F5734" s="30"/>
      <c r="G5734" s="30"/>
      <c r="H5734" s="30"/>
      <c r="I5734" s="30"/>
      <c r="J5734" s="30"/>
      <c r="K5734" s="30"/>
      <c r="L5734" s="30"/>
      <c r="M5734" s="32"/>
      <c r="N5734" s="33"/>
      <c r="O5734" s="64"/>
      <c r="R5734" s="40"/>
      <c r="S5734" s="40"/>
      <c r="T5734" s="40"/>
      <c r="U5734" s="40"/>
      <c r="V5734" s="40"/>
      <c r="W5734" s="40"/>
    </row>
    <row r="5735">
      <c r="F5735" s="30"/>
      <c r="G5735" s="30"/>
      <c r="H5735" s="30"/>
      <c r="I5735" s="30"/>
      <c r="J5735" s="30"/>
      <c r="K5735" s="30"/>
      <c r="L5735" s="30"/>
      <c r="M5735" s="32"/>
      <c r="N5735" s="33"/>
      <c r="O5735" s="33"/>
      <c r="R5735" s="40"/>
      <c r="S5735" s="40"/>
      <c r="T5735" s="40"/>
      <c r="U5735" s="40"/>
      <c r="V5735" s="40"/>
      <c r="W5735" s="40"/>
    </row>
    <row r="5736">
      <c r="F5736" s="30"/>
      <c r="G5736" s="30"/>
      <c r="H5736" s="30"/>
      <c r="I5736" s="30"/>
      <c r="J5736" s="30"/>
      <c r="K5736" s="30"/>
      <c r="L5736" s="30"/>
      <c r="M5736" s="32"/>
      <c r="N5736" s="33"/>
      <c r="O5736" s="33"/>
      <c r="R5736" s="40"/>
      <c r="S5736" s="40"/>
      <c r="T5736" s="40"/>
      <c r="U5736" s="40"/>
      <c r="V5736" s="40"/>
      <c r="W5736" s="40"/>
    </row>
    <row r="5737">
      <c r="F5737" s="30"/>
      <c r="G5737" s="30"/>
      <c r="H5737" s="30"/>
      <c r="I5737" s="30"/>
      <c r="J5737" s="30"/>
      <c r="K5737" s="30"/>
      <c r="L5737" s="30"/>
      <c r="M5737" s="32"/>
      <c r="N5737" s="33"/>
      <c r="O5737" s="33"/>
      <c r="R5737" s="40"/>
      <c r="S5737" s="40"/>
      <c r="T5737" s="40"/>
      <c r="U5737" s="40"/>
      <c r="V5737" s="40"/>
      <c r="W5737" s="40"/>
    </row>
    <row r="5738">
      <c r="F5738" s="30"/>
      <c r="G5738" s="30"/>
      <c r="H5738" s="30"/>
      <c r="I5738" s="30"/>
      <c r="J5738" s="30"/>
      <c r="K5738" s="30"/>
      <c r="L5738" s="30"/>
      <c r="M5738" s="32"/>
      <c r="N5738" s="33"/>
      <c r="O5738" s="33"/>
      <c r="R5738" s="40"/>
      <c r="S5738" s="40"/>
      <c r="T5738" s="40"/>
      <c r="U5738" s="40"/>
      <c r="V5738" s="40"/>
      <c r="W5738" s="40"/>
    </row>
    <row r="5739">
      <c r="F5739" s="30"/>
      <c r="G5739" s="30"/>
      <c r="H5739" s="30"/>
      <c r="I5739" s="30"/>
      <c r="J5739" s="30"/>
      <c r="K5739" s="30"/>
      <c r="L5739" s="30"/>
      <c r="M5739" s="32"/>
      <c r="N5739" s="33"/>
      <c r="O5739" s="33"/>
      <c r="R5739" s="40"/>
      <c r="S5739" s="40"/>
      <c r="T5739" s="40"/>
      <c r="U5739" s="40"/>
      <c r="V5739" s="40"/>
      <c r="W5739" s="40"/>
    </row>
    <row r="5740">
      <c r="F5740" s="30"/>
      <c r="G5740" s="30"/>
      <c r="H5740" s="30"/>
      <c r="I5740" s="30"/>
      <c r="J5740" s="30"/>
      <c r="K5740" s="30"/>
      <c r="L5740" s="30"/>
      <c r="M5740" s="32"/>
      <c r="N5740" s="33"/>
      <c r="O5740" s="33"/>
      <c r="R5740" s="40"/>
      <c r="S5740" s="40"/>
      <c r="T5740" s="40"/>
      <c r="U5740" s="40"/>
      <c r="V5740" s="40"/>
      <c r="W5740" s="40"/>
    </row>
    <row r="5741">
      <c r="F5741" s="30"/>
      <c r="G5741" s="30"/>
      <c r="H5741" s="30"/>
      <c r="I5741" s="30"/>
      <c r="J5741" s="30"/>
      <c r="K5741" s="30"/>
      <c r="L5741" s="30"/>
      <c r="M5741" s="32"/>
      <c r="N5741" s="33"/>
      <c r="O5741" s="33"/>
      <c r="R5741" s="40"/>
      <c r="S5741" s="40"/>
      <c r="T5741" s="40"/>
      <c r="U5741" s="40"/>
      <c r="V5741" s="40"/>
      <c r="W5741" s="40"/>
    </row>
    <row r="5742">
      <c r="F5742" s="30"/>
      <c r="G5742" s="30"/>
      <c r="H5742" s="30"/>
      <c r="I5742" s="30"/>
      <c r="J5742" s="30"/>
      <c r="K5742" s="30"/>
      <c r="L5742" s="30"/>
      <c r="M5742" s="32"/>
      <c r="N5742" s="33"/>
      <c r="O5742" s="33"/>
      <c r="R5742" s="40"/>
      <c r="S5742" s="40"/>
      <c r="T5742" s="40"/>
      <c r="U5742" s="40"/>
      <c r="V5742" s="40"/>
      <c r="W5742" s="40"/>
    </row>
    <row r="5743">
      <c r="F5743" s="30"/>
      <c r="G5743" s="30"/>
      <c r="H5743" s="30"/>
      <c r="I5743" s="30"/>
      <c r="J5743" s="30"/>
      <c r="K5743" s="30"/>
      <c r="L5743" s="30"/>
      <c r="M5743" s="32"/>
      <c r="N5743" s="33"/>
      <c r="O5743" s="64"/>
      <c r="R5743" s="40"/>
      <c r="S5743" s="40"/>
      <c r="T5743" s="40"/>
      <c r="U5743" s="40"/>
      <c r="V5743" s="40"/>
      <c r="W5743" s="40"/>
    </row>
    <row r="5744">
      <c r="F5744" s="30"/>
      <c r="G5744" s="30"/>
      <c r="H5744" s="30"/>
      <c r="I5744" s="30"/>
      <c r="J5744" s="30"/>
      <c r="K5744" s="30"/>
      <c r="L5744" s="30"/>
      <c r="M5744" s="32"/>
      <c r="N5744" s="33"/>
      <c r="O5744" s="33"/>
      <c r="R5744" s="40"/>
      <c r="S5744" s="40"/>
      <c r="T5744" s="40"/>
      <c r="U5744" s="40"/>
      <c r="V5744" s="40"/>
      <c r="W5744" s="40"/>
    </row>
    <row r="5745">
      <c r="F5745" s="30"/>
      <c r="G5745" s="30"/>
      <c r="H5745" s="30"/>
      <c r="I5745" s="30"/>
      <c r="J5745" s="30"/>
      <c r="K5745" s="30"/>
      <c r="L5745" s="30"/>
      <c r="M5745" s="32"/>
      <c r="N5745" s="33"/>
      <c r="O5745" s="33"/>
      <c r="R5745" s="40"/>
      <c r="S5745" s="40"/>
      <c r="T5745" s="40"/>
      <c r="U5745" s="40"/>
      <c r="V5745" s="40"/>
      <c r="W5745" s="40"/>
    </row>
    <row r="5746">
      <c r="F5746" s="30"/>
      <c r="G5746" s="30"/>
      <c r="H5746" s="30"/>
      <c r="I5746" s="30"/>
      <c r="J5746" s="30"/>
      <c r="K5746" s="30"/>
      <c r="L5746" s="30"/>
      <c r="M5746" s="32"/>
      <c r="N5746" s="33"/>
      <c r="O5746" s="33"/>
      <c r="R5746" s="40"/>
      <c r="S5746" s="40"/>
      <c r="T5746" s="40"/>
      <c r="U5746" s="40"/>
      <c r="V5746" s="40"/>
      <c r="W5746" s="40"/>
    </row>
    <row r="5747">
      <c r="F5747" s="30"/>
      <c r="G5747" s="30"/>
      <c r="H5747" s="30"/>
      <c r="I5747" s="30"/>
      <c r="J5747" s="30"/>
      <c r="K5747" s="30"/>
      <c r="L5747" s="30"/>
      <c r="M5747" s="32"/>
      <c r="N5747" s="33"/>
      <c r="O5747" s="58"/>
      <c r="R5747" s="40"/>
      <c r="S5747" s="40"/>
      <c r="T5747" s="40"/>
      <c r="U5747" s="40"/>
      <c r="V5747" s="40"/>
      <c r="W5747" s="40"/>
    </row>
    <row r="5748">
      <c r="F5748" s="30"/>
      <c r="G5748" s="30"/>
      <c r="H5748" s="30"/>
      <c r="I5748" s="30"/>
      <c r="J5748" s="30"/>
      <c r="K5748" s="30"/>
      <c r="L5748" s="30"/>
      <c r="M5748" s="32"/>
      <c r="N5748" s="33"/>
      <c r="O5748" s="33"/>
      <c r="R5748" s="40"/>
      <c r="S5748" s="40"/>
      <c r="T5748" s="40"/>
      <c r="U5748" s="40"/>
      <c r="V5748" s="40"/>
      <c r="W5748" s="40"/>
    </row>
    <row r="5749">
      <c r="F5749" s="30"/>
      <c r="G5749" s="30"/>
      <c r="H5749" s="30"/>
      <c r="I5749" s="30"/>
      <c r="J5749" s="30"/>
      <c r="K5749" s="30"/>
      <c r="L5749" s="30"/>
      <c r="M5749" s="32"/>
      <c r="N5749" s="33"/>
      <c r="O5749" s="33"/>
      <c r="R5749" s="40"/>
      <c r="S5749" s="40"/>
      <c r="T5749" s="40"/>
      <c r="U5749" s="40"/>
      <c r="V5749" s="40"/>
      <c r="W5749" s="40"/>
    </row>
    <row r="5750">
      <c r="F5750" s="30"/>
      <c r="G5750" s="30"/>
      <c r="H5750" s="30"/>
      <c r="I5750" s="30"/>
      <c r="J5750" s="30"/>
      <c r="K5750" s="30"/>
      <c r="L5750" s="30"/>
      <c r="M5750" s="32"/>
      <c r="N5750" s="33"/>
      <c r="O5750" s="33"/>
      <c r="R5750" s="40"/>
      <c r="S5750" s="40"/>
      <c r="T5750" s="40"/>
      <c r="U5750" s="40"/>
      <c r="V5750" s="40"/>
      <c r="W5750" s="40"/>
    </row>
    <row r="5751">
      <c r="F5751" s="30"/>
      <c r="G5751" s="30"/>
      <c r="H5751" s="30"/>
      <c r="I5751" s="30"/>
      <c r="J5751" s="30"/>
      <c r="K5751" s="30"/>
      <c r="L5751" s="30"/>
      <c r="M5751" s="32"/>
      <c r="N5751" s="33"/>
      <c r="O5751" s="33"/>
      <c r="R5751" s="40"/>
      <c r="S5751" s="40"/>
      <c r="T5751" s="40"/>
      <c r="U5751" s="40"/>
      <c r="V5751" s="40"/>
      <c r="W5751" s="40"/>
    </row>
    <row r="5752">
      <c r="F5752" s="30"/>
      <c r="G5752" s="30"/>
      <c r="H5752" s="30"/>
      <c r="I5752" s="30"/>
      <c r="J5752" s="30"/>
      <c r="K5752" s="30"/>
      <c r="L5752" s="30"/>
      <c r="M5752" s="32"/>
      <c r="N5752" s="33"/>
      <c r="O5752" s="33"/>
      <c r="R5752" s="40"/>
      <c r="S5752" s="40"/>
      <c r="T5752" s="40"/>
      <c r="U5752" s="40"/>
      <c r="V5752" s="40"/>
      <c r="W5752" s="40"/>
    </row>
    <row r="5753">
      <c r="F5753" s="30"/>
      <c r="G5753" s="30"/>
      <c r="H5753" s="30"/>
      <c r="I5753" s="30"/>
      <c r="J5753" s="30"/>
      <c r="K5753" s="30"/>
      <c r="L5753" s="30"/>
      <c r="M5753" s="32"/>
      <c r="N5753" s="33"/>
      <c r="O5753" s="33"/>
      <c r="R5753" s="40"/>
      <c r="S5753" s="40"/>
      <c r="T5753" s="40"/>
      <c r="U5753" s="40"/>
      <c r="V5753" s="40"/>
      <c r="W5753" s="40"/>
    </row>
    <row r="5754">
      <c r="F5754" s="30"/>
      <c r="G5754" s="30"/>
      <c r="H5754" s="30"/>
      <c r="I5754" s="30"/>
      <c r="J5754" s="30"/>
      <c r="K5754" s="30"/>
      <c r="L5754" s="30"/>
      <c r="M5754" s="32"/>
      <c r="N5754" s="33"/>
      <c r="O5754" s="58"/>
      <c r="R5754" s="40"/>
      <c r="S5754" s="40"/>
      <c r="T5754" s="40"/>
      <c r="U5754" s="40"/>
      <c r="V5754" s="40"/>
      <c r="W5754" s="40"/>
    </row>
    <row r="5755">
      <c r="F5755" s="30"/>
      <c r="G5755" s="30"/>
      <c r="H5755" s="30"/>
      <c r="I5755" s="30"/>
      <c r="J5755" s="30"/>
      <c r="K5755" s="30"/>
      <c r="L5755" s="30"/>
      <c r="M5755" s="32"/>
      <c r="N5755" s="33"/>
      <c r="O5755" s="33"/>
      <c r="R5755" s="40"/>
      <c r="S5755" s="40"/>
      <c r="T5755" s="40"/>
      <c r="U5755" s="40"/>
      <c r="V5755" s="40"/>
      <c r="W5755" s="40"/>
    </row>
    <row r="5756">
      <c r="F5756" s="30"/>
      <c r="G5756" s="30"/>
      <c r="H5756" s="30"/>
      <c r="I5756" s="30"/>
      <c r="J5756" s="30"/>
      <c r="K5756" s="30"/>
      <c r="L5756" s="30"/>
      <c r="M5756" s="32"/>
      <c r="N5756" s="33"/>
      <c r="O5756" s="33"/>
      <c r="R5756" s="40"/>
      <c r="S5756" s="40"/>
      <c r="T5756" s="40"/>
      <c r="U5756" s="40"/>
      <c r="V5756" s="40"/>
      <c r="W5756" s="40"/>
    </row>
    <row r="5757">
      <c r="F5757" s="30"/>
      <c r="G5757" s="30"/>
      <c r="H5757" s="30"/>
      <c r="I5757" s="30"/>
      <c r="J5757" s="30"/>
      <c r="K5757" s="30"/>
      <c r="L5757" s="30"/>
      <c r="M5757" s="32"/>
      <c r="N5757" s="33"/>
      <c r="O5757" s="33"/>
      <c r="R5757" s="40"/>
      <c r="S5757" s="40"/>
      <c r="T5757" s="40"/>
      <c r="U5757" s="40"/>
      <c r="V5757" s="40"/>
      <c r="W5757" s="40"/>
    </row>
    <row r="5758">
      <c r="F5758" s="30"/>
      <c r="G5758" s="30"/>
      <c r="H5758" s="30"/>
      <c r="I5758" s="30"/>
      <c r="J5758" s="30"/>
      <c r="K5758" s="30"/>
      <c r="L5758" s="30"/>
      <c r="M5758" s="32"/>
      <c r="N5758" s="33"/>
      <c r="O5758" s="64"/>
      <c r="R5758" s="40"/>
      <c r="S5758" s="40"/>
      <c r="T5758" s="40"/>
      <c r="U5758" s="40"/>
      <c r="V5758" s="40"/>
      <c r="W5758" s="40"/>
    </row>
    <row r="5759">
      <c r="F5759" s="30"/>
      <c r="G5759" s="30"/>
      <c r="H5759" s="30"/>
      <c r="I5759" s="30"/>
      <c r="J5759" s="30"/>
      <c r="K5759" s="30"/>
      <c r="L5759" s="30"/>
      <c r="M5759" s="32"/>
      <c r="N5759" s="33"/>
      <c r="O5759" s="33"/>
      <c r="R5759" s="40"/>
      <c r="S5759" s="40"/>
      <c r="T5759" s="40"/>
      <c r="U5759" s="40"/>
      <c r="V5759" s="40"/>
      <c r="W5759" s="40"/>
    </row>
    <row r="5760">
      <c r="F5760" s="30"/>
      <c r="G5760" s="30"/>
      <c r="H5760" s="30"/>
      <c r="I5760" s="30"/>
      <c r="J5760" s="30"/>
      <c r="K5760" s="30"/>
      <c r="L5760" s="30"/>
      <c r="M5760" s="32"/>
      <c r="N5760" s="33"/>
      <c r="O5760" s="33"/>
      <c r="R5760" s="40"/>
      <c r="S5760" s="40"/>
      <c r="T5760" s="40"/>
      <c r="U5760" s="40"/>
      <c r="V5760" s="40"/>
      <c r="W5760" s="40"/>
    </row>
    <row r="5761">
      <c r="F5761" s="30"/>
      <c r="G5761" s="30"/>
      <c r="H5761" s="30"/>
      <c r="I5761" s="30"/>
      <c r="J5761" s="30"/>
      <c r="K5761" s="30"/>
      <c r="L5761" s="30"/>
      <c r="M5761" s="32"/>
      <c r="N5761" s="33"/>
      <c r="O5761" s="33"/>
      <c r="R5761" s="40"/>
      <c r="S5761" s="40"/>
      <c r="T5761" s="40"/>
      <c r="U5761" s="40"/>
      <c r="V5761" s="40"/>
      <c r="W5761" s="40"/>
    </row>
    <row r="5762">
      <c r="F5762" s="30"/>
      <c r="G5762" s="30"/>
      <c r="H5762" s="30"/>
      <c r="I5762" s="30"/>
      <c r="J5762" s="30"/>
      <c r="K5762" s="30"/>
      <c r="L5762" s="30"/>
      <c r="M5762" s="32"/>
      <c r="N5762" s="33"/>
      <c r="O5762" s="33"/>
      <c r="R5762" s="40"/>
      <c r="S5762" s="40"/>
      <c r="T5762" s="40"/>
      <c r="U5762" s="40"/>
      <c r="V5762" s="40"/>
      <c r="W5762" s="40"/>
    </row>
    <row r="5763">
      <c r="F5763" s="30"/>
      <c r="G5763" s="30"/>
      <c r="H5763" s="30"/>
      <c r="I5763" s="30"/>
      <c r="J5763" s="30"/>
      <c r="K5763" s="30"/>
      <c r="L5763" s="30"/>
      <c r="M5763" s="32"/>
      <c r="N5763" s="33"/>
      <c r="O5763" s="33"/>
      <c r="R5763" s="40"/>
      <c r="S5763" s="40"/>
      <c r="T5763" s="40"/>
      <c r="U5763" s="40"/>
      <c r="V5763" s="40"/>
      <c r="W5763" s="40"/>
    </row>
    <row r="5764">
      <c r="F5764" s="30"/>
      <c r="G5764" s="30"/>
      <c r="H5764" s="30"/>
      <c r="I5764" s="30"/>
      <c r="J5764" s="30"/>
      <c r="K5764" s="30"/>
      <c r="L5764" s="30"/>
      <c r="M5764" s="32"/>
      <c r="N5764" s="33"/>
      <c r="O5764" s="33"/>
      <c r="R5764" s="40"/>
      <c r="S5764" s="40"/>
      <c r="T5764" s="40"/>
      <c r="U5764" s="40"/>
      <c r="V5764" s="40"/>
      <c r="W5764" s="40"/>
    </row>
    <row r="5765">
      <c r="F5765" s="30"/>
      <c r="G5765" s="30"/>
      <c r="H5765" s="30"/>
      <c r="I5765" s="30"/>
      <c r="J5765" s="30"/>
      <c r="K5765" s="30"/>
      <c r="L5765" s="30"/>
      <c r="M5765" s="32"/>
      <c r="N5765" s="33"/>
      <c r="O5765" s="33"/>
      <c r="R5765" s="40"/>
      <c r="S5765" s="40"/>
      <c r="T5765" s="40"/>
      <c r="U5765" s="40"/>
      <c r="V5765" s="40"/>
      <c r="W5765" s="40"/>
    </row>
    <row r="5766">
      <c r="F5766" s="30"/>
      <c r="G5766" s="30"/>
      <c r="H5766" s="30"/>
      <c r="I5766" s="30"/>
      <c r="J5766" s="30"/>
      <c r="K5766" s="30"/>
      <c r="L5766" s="30"/>
      <c r="M5766" s="32"/>
      <c r="N5766" s="33"/>
      <c r="O5766" s="64"/>
      <c r="R5766" s="40"/>
      <c r="S5766" s="40"/>
      <c r="T5766" s="40"/>
      <c r="U5766" s="40"/>
      <c r="V5766" s="40"/>
      <c r="W5766" s="40"/>
    </row>
    <row r="5767">
      <c r="F5767" s="30"/>
      <c r="G5767" s="30"/>
      <c r="H5767" s="30"/>
      <c r="I5767" s="30"/>
      <c r="J5767" s="30"/>
      <c r="K5767" s="30"/>
      <c r="L5767" s="30"/>
      <c r="M5767" s="32"/>
      <c r="N5767" s="33"/>
      <c r="O5767" s="33"/>
      <c r="R5767" s="40"/>
      <c r="S5767" s="40"/>
      <c r="T5767" s="40"/>
      <c r="U5767" s="40"/>
      <c r="V5767" s="40"/>
      <c r="W5767" s="40"/>
    </row>
    <row r="5768">
      <c r="F5768" s="30"/>
      <c r="G5768" s="30"/>
      <c r="H5768" s="30"/>
      <c r="I5768" s="30"/>
      <c r="J5768" s="30"/>
      <c r="K5768" s="30"/>
      <c r="L5768" s="30"/>
      <c r="M5768" s="32"/>
      <c r="N5768" s="33"/>
      <c r="O5768" s="33"/>
      <c r="R5768" s="40"/>
      <c r="S5768" s="40"/>
      <c r="T5768" s="40"/>
      <c r="U5768" s="40"/>
      <c r="V5768" s="40"/>
      <c r="W5768" s="40"/>
    </row>
    <row r="5769">
      <c r="F5769" s="30"/>
      <c r="G5769" s="30"/>
      <c r="H5769" s="30"/>
      <c r="I5769" s="30"/>
      <c r="J5769" s="30"/>
      <c r="K5769" s="30"/>
      <c r="L5769" s="30"/>
      <c r="M5769" s="32"/>
      <c r="N5769" s="33"/>
      <c r="O5769" s="33"/>
      <c r="R5769" s="40"/>
      <c r="S5769" s="40"/>
      <c r="T5769" s="40"/>
      <c r="U5769" s="40"/>
      <c r="V5769" s="40"/>
      <c r="W5769" s="40"/>
    </row>
    <row r="5770">
      <c r="F5770" s="30"/>
      <c r="G5770" s="30"/>
      <c r="H5770" s="30"/>
      <c r="I5770" s="30"/>
      <c r="J5770" s="30"/>
      <c r="K5770" s="30"/>
      <c r="L5770" s="30"/>
      <c r="M5770" s="32"/>
      <c r="N5770" s="33"/>
      <c r="O5770" s="58"/>
      <c r="R5770" s="40"/>
      <c r="S5770" s="40"/>
      <c r="T5770" s="40"/>
      <c r="U5770" s="40"/>
      <c r="V5770" s="40"/>
      <c r="W5770" s="40"/>
    </row>
    <row r="5771">
      <c r="F5771" s="30"/>
      <c r="G5771" s="30"/>
      <c r="H5771" s="30"/>
      <c r="I5771" s="30"/>
      <c r="J5771" s="30"/>
      <c r="K5771" s="30"/>
      <c r="L5771" s="30"/>
      <c r="M5771" s="32"/>
      <c r="N5771" s="33"/>
      <c r="O5771" s="33"/>
      <c r="R5771" s="40"/>
      <c r="S5771" s="40"/>
      <c r="T5771" s="40"/>
      <c r="U5771" s="40"/>
      <c r="V5771" s="40"/>
      <c r="W5771" s="40"/>
    </row>
    <row r="5772">
      <c r="F5772" s="30"/>
      <c r="G5772" s="30"/>
      <c r="H5772" s="30"/>
      <c r="I5772" s="30"/>
      <c r="J5772" s="30"/>
      <c r="K5772" s="30"/>
      <c r="L5772" s="30"/>
      <c r="M5772" s="32"/>
      <c r="N5772" s="33"/>
      <c r="O5772" s="33"/>
      <c r="R5772" s="40"/>
      <c r="S5772" s="40"/>
      <c r="T5772" s="40"/>
      <c r="U5772" s="40"/>
      <c r="V5772" s="40"/>
      <c r="W5772" s="40"/>
    </row>
    <row r="5773">
      <c r="F5773" s="30"/>
      <c r="G5773" s="30"/>
      <c r="H5773" s="30"/>
      <c r="I5773" s="30"/>
      <c r="J5773" s="30"/>
      <c r="K5773" s="30"/>
      <c r="L5773" s="30"/>
      <c r="M5773" s="32"/>
      <c r="N5773" s="33"/>
      <c r="O5773" s="33"/>
      <c r="R5773" s="40"/>
      <c r="S5773" s="40"/>
      <c r="T5773" s="40"/>
      <c r="U5773" s="40"/>
      <c r="V5773" s="40"/>
      <c r="W5773" s="40"/>
    </row>
    <row r="5774">
      <c r="F5774" s="30"/>
      <c r="G5774" s="30"/>
      <c r="H5774" s="30"/>
      <c r="I5774" s="30"/>
      <c r="J5774" s="30"/>
      <c r="K5774" s="30"/>
      <c r="L5774" s="30"/>
      <c r="M5774" s="32"/>
      <c r="N5774" s="33"/>
      <c r="O5774" s="33"/>
      <c r="R5774" s="40"/>
      <c r="S5774" s="40"/>
      <c r="T5774" s="40"/>
      <c r="U5774" s="40"/>
      <c r="V5774" s="40"/>
      <c r="W5774" s="40"/>
    </row>
    <row r="5775">
      <c r="F5775" s="30"/>
      <c r="G5775" s="30"/>
      <c r="H5775" s="30"/>
      <c r="I5775" s="30"/>
      <c r="J5775" s="30"/>
      <c r="K5775" s="30"/>
      <c r="L5775" s="30"/>
      <c r="M5775" s="32"/>
      <c r="N5775" s="33"/>
      <c r="O5775" s="64"/>
      <c r="R5775" s="40"/>
      <c r="S5775" s="40"/>
      <c r="T5775" s="40"/>
      <c r="U5775" s="40"/>
      <c r="V5775" s="40"/>
      <c r="W5775" s="40"/>
    </row>
    <row r="5776">
      <c r="F5776" s="30"/>
      <c r="G5776" s="30"/>
      <c r="H5776" s="30"/>
      <c r="I5776" s="30"/>
      <c r="J5776" s="30"/>
      <c r="K5776" s="30"/>
      <c r="L5776" s="30"/>
      <c r="M5776" s="32"/>
      <c r="N5776" s="33"/>
      <c r="O5776" s="33"/>
      <c r="R5776" s="40"/>
      <c r="S5776" s="40"/>
      <c r="T5776" s="40"/>
      <c r="U5776" s="40"/>
      <c r="V5776" s="40"/>
      <c r="W5776" s="40"/>
    </row>
    <row r="5777">
      <c r="F5777" s="30"/>
      <c r="G5777" s="30"/>
      <c r="H5777" s="30"/>
      <c r="I5777" s="30"/>
      <c r="J5777" s="30"/>
      <c r="K5777" s="30"/>
      <c r="L5777" s="30"/>
      <c r="M5777" s="32"/>
      <c r="N5777" s="33"/>
      <c r="O5777" s="33"/>
      <c r="R5777" s="40"/>
      <c r="S5777" s="40"/>
      <c r="T5777" s="40"/>
      <c r="U5777" s="40"/>
      <c r="V5777" s="40"/>
      <c r="W5777" s="40"/>
    </row>
    <row r="5778">
      <c r="F5778" s="30"/>
      <c r="G5778" s="30"/>
      <c r="H5778" s="30"/>
      <c r="I5778" s="30"/>
      <c r="J5778" s="30"/>
      <c r="K5778" s="30"/>
      <c r="L5778" s="30"/>
      <c r="M5778" s="32"/>
      <c r="N5778" s="33"/>
      <c r="O5778" s="33"/>
      <c r="R5778" s="40"/>
      <c r="S5778" s="40"/>
      <c r="T5778" s="40"/>
      <c r="U5778" s="40"/>
      <c r="V5778" s="40"/>
      <c r="W5778" s="40"/>
    </row>
    <row r="5779">
      <c r="F5779" s="30"/>
      <c r="G5779" s="30"/>
      <c r="H5779" s="30"/>
      <c r="I5779" s="30"/>
      <c r="J5779" s="30"/>
      <c r="K5779" s="30"/>
      <c r="L5779" s="30"/>
      <c r="M5779" s="32"/>
      <c r="N5779" s="33"/>
      <c r="O5779" s="33"/>
      <c r="R5779" s="40"/>
      <c r="S5779" s="40"/>
      <c r="T5779" s="40"/>
      <c r="U5779" s="40"/>
      <c r="V5779" s="40"/>
      <c r="W5779" s="40"/>
    </row>
    <row r="5780">
      <c r="F5780" s="30"/>
      <c r="G5780" s="30"/>
      <c r="H5780" s="30"/>
      <c r="I5780" s="30"/>
      <c r="J5780" s="30"/>
      <c r="K5780" s="30"/>
      <c r="L5780" s="30"/>
      <c r="M5780" s="32"/>
      <c r="N5780" s="33"/>
      <c r="O5780" s="64"/>
      <c r="R5780" s="40"/>
      <c r="S5780" s="40"/>
      <c r="T5780" s="40"/>
      <c r="U5780" s="40"/>
      <c r="V5780" s="40"/>
      <c r="W5780" s="40"/>
    </row>
    <row r="5781">
      <c r="F5781" s="30"/>
      <c r="G5781" s="30"/>
      <c r="H5781" s="30"/>
      <c r="I5781" s="30"/>
      <c r="J5781" s="30"/>
      <c r="K5781" s="30"/>
      <c r="L5781" s="30"/>
      <c r="M5781" s="32"/>
      <c r="N5781" s="33"/>
      <c r="O5781" s="33"/>
      <c r="R5781" s="40"/>
      <c r="S5781" s="40"/>
      <c r="T5781" s="40"/>
      <c r="U5781" s="40"/>
      <c r="V5781" s="40"/>
      <c r="W5781" s="40"/>
    </row>
    <row r="5782">
      <c r="F5782" s="30"/>
      <c r="G5782" s="30"/>
      <c r="H5782" s="30"/>
      <c r="I5782" s="30"/>
      <c r="J5782" s="30"/>
      <c r="K5782" s="30"/>
      <c r="L5782" s="30"/>
      <c r="M5782" s="32"/>
      <c r="N5782" s="33"/>
      <c r="O5782" s="33"/>
      <c r="R5782" s="40"/>
      <c r="S5782" s="40"/>
      <c r="T5782" s="40"/>
      <c r="U5782" s="40"/>
      <c r="V5782" s="40"/>
      <c r="W5782" s="40"/>
    </row>
    <row r="5783">
      <c r="F5783" s="30"/>
      <c r="G5783" s="30"/>
      <c r="H5783" s="30"/>
      <c r="I5783" s="30"/>
      <c r="J5783" s="30"/>
      <c r="K5783" s="30"/>
      <c r="L5783" s="30"/>
      <c r="M5783" s="32"/>
      <c r="N5783" s="33"/>
      <c r="O5783" s="33"/>
      <c r="R5783" s="40"/>
      <c r="S5783" s="40"/>
      <c r="T5783" s="40"/>
      <c r="U5783" s="40"/>
      <c r="V5783" s="40"/>
      <c r="W5783" s="40"/>
    </row>
    <row r="5784">
      <c r="F5784" s="30"/>
      <c r="G5784" s="30"/>
      <c r="H5784" s="30"/>
      <c r="I5784" s="30"/>
      <c r="J5784" s="30"/>
      <c r="K5784" s="30"/>
      <c r="L5784" s="30"/>
      <c r="M5784" s="32"/>
      <c r="N5784" s="33"/>
      <c r="O5784" s="33"/>
      <c r="R5784" s="40"/>
      <c r="S5784" s="40"/>
      <c r="T5784" s="40"/>
      <c r="U5784" s="40"/>
      <c r="V5784" s="40"/>
      <c r="W5784" s="40"/>
    </row>
    <row r="5785">
      <c r="F5785" s="30"/>
      <c r="G5785" s="30"/>
      <c r="H5785" s="30"/>
      <c r="I5785" s="30"/>
      <c r="J5785" s="30"/>
      <c r="K5785" s="30"/>
      <c r="L5785" s="30"/>
      <c r="M5785" s="32"/>
      <c r="N5785" s="33"/>
      <c r="O5785" s="33"/>
      <c r="R5785" s="40"/>
      <c r="S5785" s="40"/>
      <c r="T5785" s="40"/>
      <c r="U5785" s="40"/>
      <c r="V5785" s="40"/>
      <c r="W5785" s="40"/>
    </row>
    <row r="5786">
      <c r="F5786" s="30"/>
      <c r="G5786" s="30"/>
      <c r="H5786" s="30"/>
      <c r="I5786" s="30"/>
      <c r="J5786" s="30"/>
      <c r="K5786" s="30"/>
      <c r="L5786" s="30"/>
      <c r="M5786" s="32"/>
      <c r="N5786" s="33"/>
      <c r="O5786" s="33"/>
      <c r="R5786" s="40"/>
      <c r="S5786" s="40"/>
      <c r="T5786" s="40"/>
      <c r="U5786" s="40"/>
      <c r="V5786" s="40"/>
      <c r="W5786" s="40"/>
    </row>
    <row r="5787">
      <c r="F5787" s="30"/>
      <c r="G5787" s="30"/>
      <c r="H5787" s="30"/>
      <c r="I5787" s="30"/>
      <c r="J5787" s="30"/>
      <c r="K5787" s="30"/>
      <c r="L5787" s="30"/>
      <c r="M5787" s="32"/>
      <c r="N5787" s="33"/>
      <c r="O5787" s="33"/>
      <c r="R5787" s="40"/>
      <c r="S5787" s="40"/>
      <c r="T5787" s="40"/>
      <c r="U5787" s="40"/>
      <c r="V5787" s="40"/>
      <c r="W5787" s="40"/>
    </row>
    <row r="5788">
      <c r="F5788" s="30"/>
      <c r="G5788" s="30"/>
      <c r="H5788" s="30"/>
      <c r="I5788" s="30"/>
      <c r="J5788" s="30"/>
      <c r="K5788" s="30"/>
      <c r="L5788" s="30"/>
      <c r="M5788" s="32"/>
      <c r="N5788" s="33"/>
      <c r="O5788" s="64"/>
      <c r="R5788" s="40"/>
      <c r="S5788" s="40"/>
      <c r="T5788" s="40"/>
      <c r="U5788" s="40"/>
      <c r="V5788" s="40"/>
      <c r="W5788" s="40"/>
    </row>
    <row r="5789">
      <c r="F5789" s="30"/>
      <c r="G5789" s="30"/>
      <c r="H5789" s="30"/>
      <c r="I5789" s="30"/>
      <c r="J5789" s="30"/>
      <c r="K5789" s="30"/>
      <c r="L5789" s="30"/>
      <c r="M5789" s="32"/>
      <c r="N5789" s="33"/>
      <c r="O5789" s="33"/>
      <c r="R5789" s="40"/>
      <c r="S5789" s="40"/>
      <c r="T5789" s="40"/>
      <c r="U5789" s="40"/>
      <c r="V5789" s="40"/>
      <c r="W5789" s="40"/>
    </row>
    <row r="5790">
      <c r="F5790" s="30"/>
      <c r="G5790" s="30"/>
      <c r="H5790" s="30"/>
      <c r="I5790" s="30"/>
      <c r="J5790" s="30"/>
      <c r="K5790" s="30"/>
      <c r="L5790" s="30"/>
      <c r="M5790" s="32"/>
      <c r="N5790" s="33"/>
      <c r="O5790" s="33"/>
      <c r="R5790" s="40"/>
      <c r="S5790" s="40"/>
      <c r="T5790" s="40"/>
      <c r="U5790" s="40"/>
      <c r="V5790" s="40"/>
      <c r="W5790" s="40"/>
    </row>
    <row r="5791">
      <c r="F5791" s="30"/>
      <c r="G5791" s="30"/>
      <c r="H5791" s="30"/>
      <c r="I5791" s="30"/>
      <c r="J5791" s="30"/>
      <c r="K5791" s="30"/>
      <c r="L5791" s="30"/>
      <c r="M5791" s="32"/>
      <c r="N5791" s="33"/>
      <c r="O5791" s="64"/>
      <c r="R5791" s="40"/>
      <c r="S5791" s="40"/>
      <c r="T5791" s="40"/>
      <c r="U5791" s="40"/>
      <c r="V5791" s="40"/>
      <c r="W5791" s="40"/>
    </row>
    <row r="5792">
      <c r="F5792" s="30"/>
      <c r="G5792" s="30"/>
      <c r="H5792" s="30"/>
      <c r="I5792" s="30"/>
      <c r="J5792" s="30"/>
      <c r="K5792" s="30"/>
      <c r="L5792" s="30"/>
      <c r="M5792" s="32"/>
      <c r="N5792" s="33"/>
      <c r="O5792" s="33"/>
      <c r="R5792" s="40"/>
      <c r="S5792" s="40"/>
      <c r="T5792" s="40"/>
      <c r="U5792" s="40"/>
      <c r="V5792" s="40"/>
      <c r="W5792" s="40"/>
    </row>
    <row r="5793">
      <c r="F5793" s="30"/>
      <c r="G5793" s="30"/>
      <c r="H5793" s="30"/>
      <c r="I5793" s="30"/>
      <c r="J5793" s="30"/>
      <c r="K5793" s="30"/>
      <c r="L5793" s="30"/>
      <c r="M5793" s="32"/>
      <c r="N5793" s="33"/>
      <c r="O5793" s="64"/>
      <c r="R5793" s="40"/>
      <c r="S5793" s="40"/>
      <c r="T5793" s="40"/>
      <c r="U5793" s="40"/>
      <c r="V5793" s="40"/>
      <c r="W5793" s="40"/>
    </row>
    <row r="5794">
      <c r="F5794" s="30"/>
      <c r="G5794" s="30"/>
      <c r="H5794" s="30"/>
      <c r="I5794" s="30"/>
      <c r="J5794" s="30"/>
      <c r="K5794" s="30"/>
      <c r="L5794" s="30"/>
      <c r="M5794" s="32"/>
      <c r="N5794" s="33"/>
      <c r="O5794" s="33"/>
      <c r="R5794" s="40"/>
      <c r="S5794" s="40"/>
      <c r="T5794" s="40"/>
      <c r="U5794" s="40"/>
      <c r="V5794" s="40"/>
      <c r="W5794" s="40"/>
    </row>
    <row r="5795">
      <c r="F5795" s="30"/>
      <c r="G5795" s="30"/>
      <c r="H5795" s="30"/>
      <c r="I5795" s="30"/>
      <c r="J5795" s="30"/>
      <c r="K5795" s="30"/>
      <c r="L5795" s="30"/>
      <c r="M5795" s="32"/>
      <c r="N5795" s="33"/>
      <c r="O5795" s="33"/>
      <c r="R5795" s="40"/>
      <c r="S5795" s="40"/>
      <c r="T5795" s="40"/>
      <c r="U5795" s="40"/>
      <c r="V5795" s="40"/>
      <c r="W5795" s="40"/>
    </row>
    <row r="5796">
      <c r="F5796" s="30"/>
      <c r="G5796" s="30"/>
      <c r="H5796" s="30"/>
      <c r="I5796" s="30"/>
      <c r="J5796" s="30"/>
      <c r="K5796" s="30"/>
      <c r="L5796" s="30"/>
      <c r="M5796" s="32"/>
      <c r="N5796" s="33"/>
      <c r="O5796" s="33"/>
      <c r="R5796" s="40"/>
      <c r="S5796" s="40"/>
      <c r="T5796" s="40"/>
      <c r="U5796" s="40"/>
      <c r="V5796" s="40"/>
      <c r="W5796" s="40"/>
    </row>
    <row r="5797">
      <c r="F5797" s="30"/>
      <c r="G5797" s="30"/>
      <c r="H5797" s="30"/>
      <c r="I5797" s="30"/>
      <c r="J5797" s="30"/>
      <c r="K5797" s="30"/>
      <c r="L5797" s="30"/>
      <c r="M5797" s="32"/>
      <c r="N5797" s="33"/>
      <c r="O5797" s="33"/>
      <c r="R5797" s="40"/>
      <c r="S5797" s="40"/>
      <c r="T5797" s="40"/>
      <c r="U5797" s="40"/>
      <c r="V5797" s="40"/>
      <c r="W5797" s="40"/>
    </row>
    <row r="5798">
      <c r="F5798" s="30"/>
      <c r="G5798" s="30"/>
      <c r="H5798" s="30"/>
      <c r="I5798" s="30"/>
      <c r="J5798" s="30"/>
      <c r="K5798" s="30"/>
      <c r="L5798" s="30"/>
      <c r="M5798" s="32"/>
      <c r="N5798" s="33"/>
      <c r="O5798" s="33"/>
      <c r="R5798" s="40"/>
      <c r="S5798" s="40"/>
      <c r="T5798" s="40"/>
      <c r="U5798" s="40"/>
      <c r="V5798" s="40"/>
      <c r="W5798" s="40"/>
    </row>
    <row r="5799">
      <c r="F5799" s="30"/>
      <c r="G5799" s="30"/>
      <c r="H5799" s="30"/>
      <c r="I5799" s="30"/>
      <c r="J5799" s="30"/>
      <c r="K5799" s="30"/>
      <c r="L5799" s="30"/>
      <c r="M5799" s="32"/>
      <c r="N5799" s="33"/>
      <c r="O5799" s="58"/>
      <c r="R5799" s="40"/>
      <c r="S5799" s="40"/>
      <c r="T5799" s="40"/>
      <c r="U5799" s="40"/>
      <c r="V5799" s="40"/>
      <c r="W5799" s="40"/>
    </row>
    <row r="5800">
      <c r="F5800" s="30"/>
      <c r="G5800" s="30"/>
      <c r="H5800" s="30"/>
      <c r="I5800" s="30"/>
      <c r="J5800" s="30"/>
      <c r="K5800" s="30"/>
      <c r="L5800" s="30"/>
      <c r="M5800" s="32"/>
      <c r="N5800" s="33"/>
      <c r="O5800" s="58"/>
      <c r="R5800" s="40"/>
      <c r="S5800" s="40"/>
      <c r="T5800" s="40"/>
      <c r="U5800" s="40"/>
      <c r="V5800" s="40"/>
      <c r="W5800" s="40"/>
    </row>
    <row r="5801">
      <c r="F5801" s="30"/>
      <c r="G5801" s="30"/>
      <c r="H5801" s="30"/>
      <c r="I5801" s="30"/>
      <c r="J5801" s="30"/>
      <c r="K5801" s="30"/>
      <c r="L5801" s="30"/>
      <c r="M5801" s="32"/>
      <c r="N5801" s="33"/>
      <c r="O5801" s="33"/>
      <c r="R5801" s="40"/>
      <c r="S5801" s="40"/>
      <c r="T5801" s="40"/>
      <c r="U5801" s="40"/>
      <c r="V5801" s="40"/>
      <c r="W5801" s="40"/>
    </row>
    <row r="5802">
      <c r="F5802" s="30"/>
      <c r="G5802" s="30"/>
      <c r="H5802" s="30"/>
      <c r="I5802" s="30"/>
      <c r="J5802" s="30"/>
      <c r="K5802" s="30"/>
      <c r="L5802" s="30"/>
      <c r="M5802" s="32"/>
      <c r="N5802" s="33"/>
      <c r="O5802" s="64"/>
      <c r="R5802" s="40"/>
      <c r="S5802" s="40"/>
      <c r="T5802" s="40"/>
      <c r="U5802" s="40"/>
      <c r="V5802" s="40"/>
      <c r="W5802" s="40"/>
    </row>
    <row r="5803">
      <c r="F5803" s="30"/>
      <c r="G5803" s="30"/>
      <c r="H5803" s="30"/>
      <c r="I5803" s="30"/>
      <c r="J5803" s="30"/>
      <c r="K5803" s="30"/>
      <c r="L5803" s="30"/>
      <c r="M5803" s="32"/>
      <c r="N5803" s="33"/>
      <c r="O5803" s="33"/>
      <c r="R5803" s="40"/>
      <c r="S5803" s="40"/>
      <c r="T5803" s="40"/>
      <c r="U5803" s="40"/>
      <c r="V5803" s="40"/>
      <c r="W5803" s="40"/>
    </row>
    <row r="5804">
      <c r="F5804" s="30"/>
      <c r="G5804" s="30"/>
      <c r="H5804" s="30"/>
      <c r="I5804" s="30"/>
      <c r="J5804" s="30"/>
      <c r="K5804" s="30"/>
      <c r="L5804" s="30"/>
      <c r="M5804" s="32"/>
      <c r="N5804" s="33"/>
      <c r="O5804" s="33"/>
      <c r="R5804" s="40"/>
      <c r="S5804" s="40"/>
      <c r="T5804" s="40"/>
      <c r="U5804" s="40"/>
      <c r="V5804" s="40"/>
      <c r="W5804" s="40"/>
    </row>
    <row r="5805">
      <c r="F5805" s="30"/>
      <c r="G5805" s="30"/>
      <c r="H5805" s="30"/>
      <c r="I5805" s="30"/>
      <c r="J5805" s="30"/>
      <c r="K5805" s="30"/>
      <c r="L5805" s="30"/>
      <c r="M5805" s="32"/>
      <c r="N5805" s="33"/>
      <c r="O5805" s="33"/>
      <c r="R5805" s="40"/>
      <c r="S5805" s="40"/>
      <c r="T5805" s="40"/>
      <c r="U5805" s="40"/>
      <c r="V5805" s="40"/>
      <c r="W5805" s="40"/>
    </row>
    <row r="5806">
      <c r="F5806" s="30"/>
      <c r="G5806" s="30"/>
      <c r="H5806" s="30"/>
      <c r="I5806" s="30"/>
      <c r="J5806" s="30"/>
      <c r="K5806" s="30"/>
      <c r="L5806" s="30"/>
      <c r="M5806" s="32"/>
      <c r="N5806" s="33"/>
      <c r="O5806" s="33"/>
      <c r="R5806" s="40"/>
      <c r="S5806" s="40"/>
      <c r="T5806" s="40"/>
      <c r="U5806" s="40"/>
      <c r="V5806" s="40"/>
      <c r="W5806" s="40"/>
    </row>
    <row r="5807">
      <c r="F5807" s="30"/>
      <c r="G5807" s="30"/>
      <c r="H5807" s="30"/>
      <c r="I5807" s="30"/>
      <c r="J5807" s="30"/>
      <c r="K5807" s="30"/>
      <c r="L5807" s="30"/>
      <c r="M5807" s="32"/>
      <c r="N5807" s="33"/>
      <c r="O5807" s="58"/>
      <c r="R5807" s="40"/>
      <c r="S5807" s="40"/>
      <c r="T5807" s="40"/>
      <c r="U5807" s="40"/>
      <c r="V5807" s="40"/>
      <c r="W5807" s="40"/>
    </row>
    <row r="5808">
      <c r="F5808" s="30"/>
      <c r="G5808" s="30"/>
      <c r="H5808" s="30"/>
      <c r="I5808" s="30"/>
      <c r="J5808" s="30"/>
      <c r="K5808" s="30"/>
      <c r="L5808" s="30"/>
      <c r="M5808" s="32"/>
      <c r="N5808" s="33"/>
      <c r="O5808" s="58"/>
      <c r="R5808" s="40"/>
      <c r="S5808" s="40"/>
      <c r="T5808" s="40"/>
      <c r="U5808" s="40"/>
      <c r="V5808" s="40"/>
      <c r="W5808" s="40"/>
    </row>
    <row r="5809">
      <c r="F5809" s="30"/>
      <c r="G5809" s="30"/>
      <c r="H5809" s="30"/>
      <c r="I5809" s="30"/>
      <c r="J5809" s="30"/>
      <c r="K5809" s="30"/>
      <c r="L5809" s="30"/>
      <c r="M5809" s="32"/>
      <c r="N5809" s="33"/>
      <c r="O5809" s="33"/>
      <c r="R5809" s="40"/>
      <c r="S5809" s="40"/>
      <c r="T5809" s="40"/>
      <c r="U5809" s="40"/>
      <c r="V5809" s="40"/>
      <c r="W5809" s="40"/>
    </row>
    <row r="5810">
      <c r="F5810" s="30"/>
      <c r="G5810" s="30"/>
      <c r="H5810" s="30"/>
      <c r="I5810" s="30"/>
      <c r="J5810" s="30"/>
      <c r="K5810" s="30"/>
      <c r="L5810" s="30"/>
      <c r="M5810" s="32"/>
      <c r="N5810" s="33"/>
      <c r="O5810" s="33"/>
      <c r="R5810" s="40"/>
      <c r="S5810" s="40"/>
      <c r="T5810" s="40"/>
      <c r="U5810" s="40"/>
      <c r="V5810" s="40"/>
      <c r="W5810" s="40"/>
    </row>
    <row r="5811">
      <c r="F5811" s="30"/>
      <c r="G5811" s="30"/>
      <c r="H5811" s="30"/>
      <c r="I5811" s="30"/>
      <c r="J5811" s="30"/>
      <c r="K5811" s="30"/>
      <c r="L5811" s="30"/>
      <c r="M5811" s="32"/>
      <c r="N5811" s="33"/>
      <c r="O5811" s="33"/>
      <c r="R5811" s="40"/>
      <c r="S5811" s="40"/>
      <c r="T5811" s="40"/>
      <c r="U5811" s="40"/>
      <c r="V5811" s="40"/>
      <c r="W5811" s="40"/>
    </row>
    <row r="5812">
      <c r="F5812" s="30"/>
      <c r="G5812" s="30"/>
      <c r="H5812" s="30"/>
      <c r="I5812" s="30"/>
      <c r="J5812" s="30"/>
      <c r="K5812" s="30"/>
      <c r="L5812" s="30"/>
      <c r="M5812" s="32"/>
      <c r="N5812" s="33"/>
      <c r="O5812" s="33"/>
      <c r="R5812" s="40"/>
      <c r="S5812" s="40"/>
      <c r="T5812" s="40"/>
      <c r="U5812" s="40"/>
      <c r="V5812" s="40"/>
      <c r="W5812" s="40"/>
    </row>
    <row r="5813">
      <c r="F5813" s="30"/>
      <c r="G5813" s="30"/>
      <c r="H5813" s="30"/>
      <c r="I5813" s="30"/>
      <c r="J5813" s="30"/>
      <c r="K5813" s="30"/>
      <c r="L5813" s="30"/>
      <c r="M5813" s="32"/>
      <c r="N5813" s="33"/>
      <c r="O5813" s="33"/>
      <c r="R5813" s="40"/>
      <c r="S5813" s="40"/>
      <c r="T5813" s="40"/>
      <c r="U5813" s="40"/>
      <c r="V5813" s="40"/>
      <c r="W5813" s="40"/>
    </row>
    <row r="5814">
      <c r="F5814" s="30"/>
      <c r="G5814" s="30"/>
      <c r="H5814" s="30"/>
      <c r="I5814" s="30"/>
      <c r="J5814" s="30"/>
      <c r="K5814" s="30"/>
      <c r="L5814" s="30"/>
      <c r="M5814" s="32"/>
      <c r="N5814" s="33"/>
      <c r="O5814" s="33"/>
      <c r="R5814" s="40"/>
      <c r="S5814" s="40"/>
      <c r="T5814" s="40"/>
      <c r="U5814" s="40"/>
      <c r="V5814" s="40"/>
      <c r="W5814" s="40"/>
    </row>
    <row r="5815">
      <c r="F5815" s="30"/>
      <c r="G5815" s="30"/>
      <c r="H5815" s="30"/>
      <c r="I5815" s="30"/>
      <c r="J5815" s="30"/>
      <c r="K5815" s="30"/>
      <c r="L5815" s="30"/>
      <c r="M5815" s="32"/>
      <c r="N5815" s="33"/>
      <c r="O5815" s="33"/>
      <c r="R5815" s="40"/>
      <c r="S5815" s="40"/>
      <c r="T5815" s="40"/>
      <c r="U5815" s="40"/>
      <c r="V5815" s="40"/>
      <c r="W5815" s="40"/>
    </row>
    <row r="5816">
      <c r="F5816" s="30"/>
      <c r="G5816" s="30"/>
      <c r="H5816" s="30"/>
      <c r="I5816" s="30"/>
      <c r="J5816" s="30"/>
      <c r="K5816" s="30"/>
      <c r="L5816" s="30"/>
      <c r="M5816" s="32"/>
      <c r="N5816" s="33"/>
      <c r="O5816" s="33"/>
      <c r="R5816" s="40"/>
      <c r="S5816" s="40"/>
      <c r="T5816" s="40"/>
      <c r="U5816" s="40"/>
      <c r="V5816" s="40"/>
      <c r="W5816" s="40"/>
    </row>
    <row r="5817">
      <c r="F5817" s="30"/>
      <c r="G5817" s="30"/>
      <c r="H5817" s="30"/>
      <c r="I5817" s="30"/>
      <c r="J5817" s="30"/>
      <c r="K5817" s="30"/>
      <c r="L5817" s="30"/>
      <c r="M5817" s="32"/>
      <c r="N5817" s="33"/>
      <c r="O5817" s="33"/>
      <c r="R5817" s="40"/>
      <c r="S5817" s="40"/>
      <c r="T5817" s="40"/>
      <c r="U5817" s="40"/>
      <c r="V5817" s="40"/>
      <c r="W5817" s="40"/>
    </row>
    <row r="5818">
      <c r="F5818" s="30"/>
      <c r="G5818" s="30"/>
      <c r="H5818" s="30"/>
      <c r="I5818" s="30"/>
      <c r="J5818" s="30"/>
      <c r="K5818" s="30"/>
      <c r="L5818" s="30"/>
      <c r="M5818" s="32"/>
      <c r="N5818" s="33"/>
      <c r="O5818" s="33"/>
      <c r="R5818" s="40"/>
      <c r="S5818" s="40"/>
      <c r="T5818" s="40"/>
      <c r="U5818" s="40"/>
      <c r="V5818" s="40"/>
      <c r="W5818" s="40"/>
    </row>
    <row r="5819">
      <c r="F5819" s="30"/>
      <c r="G5819" s="30"/>
      <c r="H5819" s="30"/>
      <c r="I5819" s="30"/>
      <c r="J5819" s="30"/>
      <c r="K5819" s="30"/>
      <c r="L5819" s="30"/>
      <c r="M5819" s="32"/>
      <c r="N5819" s="33"/>
      <c r="O5819" s="33"/>
      <c r="R5819" s="40"/>
      <c r="S5819" s="40"/>
      <c r="T5819" s="40"/>
      <c r="U5819" s="40"/>
      <c r="V5819" s="40"/>
      <c r="W5819" s="40"/>
    </row>
    <row r="5820">
      <c r="F5820" s="30"/>
      <c r="G5820" s="30"/>
      <c r="H5820" s="30"/>
      <c r="I5820" s="30"/>
      <c r="J5820" s="30"/>
      <c r="K5820" s="30"/>
      <c r="L5820" s="30"/>
      <c r="M5820" s="32"/>
      <c r="N5820" s="33"/>
      <c r="O5820" s="64"/>
      <c r="R5820" s="40"/>
      <c r="S5820" s="40"/>
      <c r="T5820" s="40"/>
      <c r="U5820" s="40"/>
      <c r="V5820" s="40"/>
      <c r="W5820" s="40"/>
    </row>
    <row r="5821">
      <c r="F5821" s="30"/>
      <c r="G5821" s="30"/>
      <c r="H5821" s="30"/>
      <c r="I5821" s="30"/>
      <c r="J5821" s="30"/>
      <c r="K5821" s="30"/>
      <c r="L5821" s="30"/>
      <c r="M5821" s="32"/>
      <c r="N5821" s="33"/>
      <c r="O5821" s="33"/>
      <c r="R5821" s="40"/>
      <c r="S5821" s="40"/>
      <c r="T5821" s="40"/>
      <c r="U5821" s="40"/>
      <c r="V5821" s="40"/>
      <c r="W5821" s="40"/>
    </row>
    <row r="5822">
      <c r="F5822" s="30"/>
      <c r="G5822" s="30"/>
      <c r="H5822" s="30"/>
      <c r="I5822" s="30"/>
      <c r="J5822" s="30"/>
      <c r="K5822" s="30"/>
      <c r="L5822" s="30"/>
      <c r="M5822" s="32"/>
      <c r="N5822" s="33"/>
      <c r="O5822" s="33"/>
      <c r="R5822" s="40"/>
      <c r="S5822" s="40"/>
      <c r="T5822" s="40"/>
      <c r="U5822" s="40"/>
      <c r="V5822" s="40"/>
      <c r="W5822" s="40"/>
    </row>
    <row r="5823">
      <c r="F5823" s="30"/>
      <c r="G5823" s="30"/>
      <c r="H5823" s="30"/>
      <c r="I5823" s="30"/>
      <c r="J5823" s="30"/>
      <c r="K5823" s="30"/>
      <c r="L5823" s="30"/>
      <c r="M5823" s="32"/>
      <c r="N5823" s="33"/>
      <c r="O5823" s="33"/>
      <c r="R5823" s="40"/>
      <c r="S5823" s="40"/>
      <c r="T5823" s="40"/>
      <c r="U5823" s="40"/>
      <c r="V5823" s="40"/>
      <c r="W5823" s="40"/>
    </row>
    <row r="5824">
      <c r="F5824" s="30"/>
      <c r="G5824" s="30"/>
      <c r="H5824" s="30"/>
      <c r="I5824" s="30"/>
      <c r="J5824" s="30"/>
      <c r="K5824" s="30"/>
      <c r="L5824" s="30"/>
      <c r="M5824" s="32"/>
      <c r="N5824" s="33"/>
      <c r="O5824" s="33"/>
      <c r="R5824" s="40"/>
      <c r="S5824" s="40"/>
      <c r="T5824" s="40"/>
      <c r="U5824" s="40"/>
      <c r="V5824" s="40"/>
      <c r="W5824" s="40"/>
    </row>
    <row r="5825">
      <c r="F5825" s="30"/>
      <c r="G5825" s="30"/>
      <c r="H5825" s="30"/>
      <c r="I5825" s="30"/>
      <c r="J5825" s="30"/>
      <c r="K5825" s="30"/>
      <c r="L5825" s="30"/>
      <c r="M5825" s="32"/>
      <c r="N5825" s="33"/>
      <c r="O5825" s="58"/>
      <c r="R5825" s="40"/>
      <c r="S5825" s="40"/>
      <c r="T5825" s="40"/>
      <c r="U5825" s="40"/>
      <c r="V5825" s="40"/>
      <c r="W5825" s="40"/>
    </row>
    <row r="5826">
      <c r="F5826" s="30"/>
      <c r="G5826" s="30"/>
      <c r="H5826" s="30"/>
      <c r="I5826" s="30"/>
      <c r="J5826" s="30"/>
      <c r="K5826" s="30"/>
      <c r="L5826" s="30"/>
      <c r="M5826" s="32"/>
      <c r="N5826" s="33"/>
      <c r="O5826" s="33"/>
      <c r="R5826" s="40"/>
      <c r="S5826" s="40"/>
      <c r="T5826" s="40"/>
      <c r="U5826" s="40"/>
      <c r="V5826" s="40"/>
      <c r="W5826" s="40"/>
    </row>
    <row r="5827">
      <c r="F5827" s="30"/>
      <c r="G5827" s="30"/>
      <c r="H5827" s="30"/>
      <c r="I5827" s="30"/>
      <c r="J5827" s="30"/>
      <c r="K5827" s="30"/>
      <c r="L5827" s="30"/>
      <c r="M5827" s="32"/>
      <c r="N5827" s="33"/>
      <c r="O5827" s="33"/>
      <c r="R5827" s="40"/>
      <c r="S5827" s="40"/>
      <c r="T5827" s="40"/>
      <c r="U5827" s="40"/>
      <c r="V5827" s="40"/>
      <c r="W5827" s="40"/>
    </row>
    <row r="5828">
      <c r="F5828" s="30"/>
      <c r="G5828" s="30"/>
      <c r="H5828" s="30"/>
      <c r="I5828" s="30"/>
      <c r="J5828" s="30"/>
      <c r="K5828" s="30"/>
      <c r="L5828" s="30"/>
      <c r="M5828" s="32"/>
      <c r="N5828" s="33"/>
      <c r="O5828" s="33"/>
      <c r="R5828" s="40"/>
      <c r="S5828" s="40"/>
      <c r="T5828" s="40"/>
      <c r="U5828" s="40"/>
      <c r="V5828" s="40"/>
      <c r="W5828" s="40"/>
    </row>
    <row r="5829">
      <c r="F5829" s="30"/>
      <c r="G5829" s="30"/>
      <c r="H5829" s="30"/>
      <c r="I5829" s="30"/>
      <c r="J5829" s="30"/>
      <c r="K5829" s="30"/>
      <c r="L5829" s="30"/>
      <c r="M5829" s="32"/>
      <c r="N5829" s="33"/>
      <c r="O5829" s="33"/>
      <c r="R5829" s="40"/>
      <c r="S5829" s="40"/>
      <c r="T5829" s="40"/>
      <c r="U5829" s="40"/>
      <c r="V5829" s="40"/>
      <c r="W5829" s="40"/>
    </row>
    <row r="5830">
      <c r="F5830" s="30"/>
      <c r="G5830" s="30"/>
      <c r="H5830" s="30"/>
      <c r="I5830" s="30"/>
      <c r="J5830" s="30"/>
      <c r="K5830" s="30"/>
      <c r="L5830" s="30"/>
      <c r="M5830" s="32"/>
      <c r="N5830" s="33"/>
      <c r="O5830" s="33"/>
      <c r="R5830" s="40"/>
      <c r="S5830" s="40"/>
      <c r="T5830" s="40"/>
      <c r="U5830" s="40"/>
      <c r="V5830" s="40"/>
      <c r="W5830" s="40"/>
    </row>
    <row r="5831">
      <c r="F5831" s="30"/>
      <c r="G5831" s="30"/>
      <c r="H5831" s="30"/>
      <c r="I5831" s="30"/>
      <c r="J5831" s="30"/>
      <c r="K5831" s="30"/>
      <c r="L5831" s="30"/>
      <c r="M5831" s="32"/>
      <c r="N5831" s="33"/>
      <c r="O5831" s="33"/>
      <c r="R5831" s="40"/>
      <c r="S5831" s="40"/>
      <c r="T5831" s="40"/>
      <c r="U5831" s="40"/>
      <c r="V5831" s="40"/>
      <c r="W5831" s="40"/>
    </row>
    <row r="5832">
      <c r="F5832" s="30"/>
      <c r="G5832" s="30"/>
      <c r="H5832" s="30"/>
      <c r="I5832" s="30"/>
      <c r="J5832" s="30"/>
      <c r="K5832" s="30"/>
      <c r="L5832" s="30"/>
      <c r="M5832" s="32"/>
      <c r="N5832" s="33"/>
      <c r="O5832" s="33"/>
      <c r="R5832" s="40"/>
      <c r="S5832" s="40"/>
      <c r="T5832" s="40"/>
      <c r="U5832" s="40"/>
      <c r="V5832" s="40"/>
      <c r="W5832" s="40"/>
    </row>
    <row r="5833">
      <c r="F5833" s="30"/>
      <c r="G5833" s="30"/>
      <c r="H5833" s="30"/>
      <c r="I5833" s="30"/>
      <c r="J5833" s="30"/>
      <c r="K5833" s="30"/>
      <c r="L5833" s="30"/>
      <c r="M5833" s="32"/>
      <c r="N5833" s="33"/>
      <c r="O5833" s="33"/>
      <c r="R5833" s="40"/>
      <c r="S5833" s="40"/>
      <c r="T5833" s="40"/>
      <c r="U5833" s="40"/>
      <c r="V5833" s="40"/>
      <c r="W5833" s="40"/>
    </row>
    <row r="5834">
      <c r="F5834" s="30"/>
      <c r="G5834" s="30"/>
      <c r="H5834" s="30"/>
      <c r="I5834" s="30"/>
      <c r="J5834" s="30"/>
      <c r="K5834" s="30"/>
      <c r="L5834" s="30"/>
      <c r="M5834" s="32"/>
      <c r="N5834" s="33"/>
      <c r="O5834" s="58"/>
      <c r="R5834" s="40"/>
      <c r="S5834" s="40"/>
      <c r="T5834" s="40"/>
      <c r="U5834" s="40"/>
      <c r="V5834" s="40"/>
      <c r="W5834" s="40"/>
    </row>
    <row r="5835">
      <c r="F5835" s="30"/>
      <c r="G5835" s="30"/>
      <c r="H5835" s="30"/>
      <c r="I5835" s="30"/>
      <c r="J5835" s="30"/>
      <c r="K5835" s="30"/>
      <c r="L5835" s="30"/>
      <c r="M5835" s="32"/>
      <c r="N5835" s="33"/>
      <c r="O5835" s="33"/>
      <c r="R5835" s="40"/>
      <c r="S5835" s="40"/>
      <c r="T5835" s="40"/>
      <c r="U5835" s="40"/>
      <c r="V5835" s="40"/>
      <c r="W5835" s="40"/>
    </row>
    <row r="5836">
      <c r="F5836" s="30"/>
      <c r="G5836" s="30"/>
      <c r="H5836" s="30"/>
      <c r="I5836" s="30"/>
      <c r="J5836" s="30"/>
      <c r="K5836" s="30"/>
      <c r="L5836" s="30"/>
      <c r="M5836" s="32"/>
      <c r="N5836" s="33"/>
      <c r="O5836" s="33"/>
      <c r="R5836" s="40"/>
      <c r="S5836" s="40"/>
      <c r="T5836" s="40"/>
      <c r="U5836" s="40"/>
      <c r="V5836" s="40"/>
      <c r="W5836" s="40"/>
    </row>
    <row r="5837">
      <c r="F5837" s="30"/>
      <c r="G5837" s="30"/>
      <c r="H5837" s="30"/>
      <c r="I5837" s="30"/>
      <c r="J5837" s="30"/>
      <c r="K5837" s="30"/>
      <c r="L5837" s="30"/>
      <c r="M5837" s="32"/>
      <c r="N5837" s="33"/>
      <c r="O5837" s="33"/>
      <c r="R5837" s="40"/>
      <c r="S5837" s="40"/>
      <c r="T5837" s="40"/>
      <c r="U5837" s="40"/>
      <c r="V5837" s="40"/>
      <c r="W5837" s="40"/>
    </row>
    <row r="5838">
      <c r="F5838" s="30"/>
      <c r="G5838" s="30"/>
      <c r="H5838" s="30"/>
      <c r="I5838" s="30"/>
      <c r="J5838" s="30"/>
      <c r="K5838" s="30"/>
      <c r="L5838" s="30"/>
      <c r="M5838" s="32"/>
      <c r="N5838" s="33"/>
      <c r="O5838" s="33"/>
      <c r="R5838" s="40"/>
      <c r="S5838" s="40"/>
      <c r="T5838" s="40"/>
      <c r="U5838" s="40"/>
      <c r="V5838" s="40"/>
      <c r="W5838" s="40"/>
    </row>
    <row r="5839">
      <c r="F5839" s="30"/>
      <c r="G5839" s="30"/>
      <c r="H5839" s="30"/>
      <c r="I5839" s="30"/>
      <c r="J5839" s="30"/>
      <c r="K5839" s="30"/>
      <c r="L5839" s="30"/>
      <c r="M5839" s="32"/>
      <c r="N5839" s="33"/>
      <c r="O5839" s="33"/>
      <c r="R5839" s="40"/>
      <c r="S5839" s="40"/>
      <c r="T5839" s="40"/>
      <c r="U5839" s="40"/>
      <c r="V5839" s="40"/>
      <c r="W5839" s="40"/>
    </row>
    <row r="5840">
      <c r="F5840" s="30"/>
      <c r="G5840" s="30"/>
      <c r="H5840" s="30"/>
      <c r="I5840" s="30"/>
      <c r="J5840" s="30"/>
      <c r="K5840" s="30"/>
      <c r="L5840" s="30"/>
      <c r="M5840" s="32"/>
      <c r="N5840" s="33"/>
      <c r="O5840" s="33"/>
      <c r="R5840" s="40"/>
      <c r="S5840" s="40"/>
      <c r="T5840" s="40"/>
      <c r="U5840" s="40"/>
      <c r="V5840" s="40"/>
      <c r="W5840" s="40"/>
    </row>
    <row r="5841">
      <c r="F5841" s="30"/>
      <c r="G5841" s="30"/>
      <c r="H5841" s="30"/>
      <c r="I5841" s="30"/>
      <c r="J5841" s="30"/>
      <c r="K5841" s="30"/>
      <c r="L5841" s="30"/>
      <c r="M5841" s="32"/>
      <c r="N5841" s="33"/>
      <c r="O5841" s="64"/>
      <c r="R5841" s="40"/>
      <c r="S5841" s="40"/>
      <c r="T5841" s="40"/>
      <c r="U5841" s="40"/>
      <c r="V5841" s="40"/>
      <c r="W5841" s="40"/>
    </row>
    <row r="5842">
      <c r="F5842" s="30"/>
      <c r="G5842" s="30"/>
      <c r="H5842" s="30"/>
      <c r="I5842" s="30"/>
      <c r="J5842" s="30"/>
      <c r="K5842" s="30"/>
      <c r="L5842" s="30"/>
      <c r="M5842" s="32"/>
      <c r="N5842" s="33"/>
      <c r="O5842" s="58"/>
      <c r="R5842" s="40"/>
      <c r="S5842" s="40"/>
      <c r="T5842" s="40"/>
      <c r="U5842" s="40"/>
      <c r="V5842" s="40"/>
      <c r="W5842" s="40"/>
    </row>
    <row r="5843">
      <c r="F5843" s="30"/>
      <c r="G5843" s="30"/>
      <c r="H5843" s="30"/>
      <c r="I5843" s="30"/>
      <c r="J5843" s="30"/>
      <c r="K5843" s="30"/>
      <c r="L5843" s="30"/>
      <c r="M5843" s="32"/>
      <c r="N5843" s="33"/>
      <c r="O5843" s="33"/>
      <c r="R5843" s="40"/>
      <c r="S5843" s="40"/>
      <c r="T5843" s="40"/>
      <c r="U5843" s="40"/>
      <c r="V5843" s="40"/>
      <c r="W5843" s="40"/>
    </row>
    <row r="5844">
      <c r="F5844" s="30"/>
      <c r="G5844" s="30"/>
      <c r="H5844" s="30"/>
      <c r="I5844" s="30"/>
      <c r="J5844" s="30"/>
      <c r="K5844" s="30"/>
      <c r="L5844" s="30"/>
      <c r="M5844" s="32"/>
      <c r="N5844" s="33"/>
      <c r="O5844" s="33"/>
      <c r="R5844" s="40"/>
      <c r="S5844" s="40"/>
      <c r="T5844" s="40"/>
      <c r="U5844" s="40"/>
      <c r="V5844" s="40"/>
      <c r="W5844" s="40"/>
    </row>
    <row r="5845">
      <c r="F5845" s="30"/>
      <c r="G5845" s="30"/>
      <c r="H5845" s="30"/>
      <c r="I5845" s="30"/>
      <c r="J5845" s="30"/>
      <c r="K5845" s="30"/>
      <c r="L5845" s="30"/>
      <c r="M5845" s="32"/>
      <c r="N5845" s="33"/>
      <c r="O5845" s="64"/>
      <c r="R5845" s="40"/>
      <c r="S5845" s="40"/>
      <c r="T5845" s="40"/>
      <c r="U5845" s="40"/>
      <c r="V5845" s="40"/>
      <c r="W5845" s="40"/>
    </row>
    <row r="5846">
      <c r="F5846" s="30"/>
      <c r="G5846" s="30"/>
      <c r="H5846" s="30"/>
      <c r="I5846" s="30"/>
      <c r="J5846" s="30"/>
      <c r="K5846" s="30"/>
      <c r="L5846" s="30"/>
      <c r="M5846" s="32"/>
      <c r="N5846" s="33"/>
      <c r="O5846" s="33"/>
      <c r="R5846" s="40"/>
      <c r="S5846" s="40"/>
      <c r="T5846" s="40"/>
      <c r="U5846" s="40"/>
      <c r="V5846" s="40"/>
      <c r="W5846" s="40"/>
    </row>
    <row r="5847">
      <c r="F5847" s="30"/>
      <c r="G5847" s="30"/>
      <c r="H5847" s="30"/>
      <c r="I5847" s="30"/>
      <c r="J5847" s="30"/>
      <c r="K5847" s="30"/>
      <c r="L5847" s="30"/>
      <c r="M5847" s="32"/>
      <c r="N5847" s="33"/>
      <c r="O5847" s="58"/>
      <c r="R5847" s="40"/>
      <c r="S5847" s="40"/>
      <c r="T5847" s="40"/>
      <c r="U5847" s="40"/>
      <c r="V5847" s="40"/>
      <c r="W5847" s="40"/>
    </row>
    <row r="5848">
      <c r="F5848" s="30"/>
      <c r="G5848" s="30"/>
      <c r="H5848" s="30"/>
      <c r="I5848" s="30"/>
      <c r="J5848" s="30"/>
      <c r="K5848" s="30"/>
      <c r="L5848" s="30"/>
      <c r="M5848" s="32"/>
      <c r="N5848" s="33"/>
      <c r="O5848" s="33"/>
      <c r="R5848" s="40"/>
      <c r="S5848" s="40"/>
      <c r="T5848" s="40"/>
      <c r="U5848" s="40"/>
      <c r="V5848" s="40"/>
      <c r="W5848" s="40"/>
    </row>
    <row r="5849">
      <c r="F5849" s="30"/>
      <c r="G5849" s="30"/>
      <c r="H5849" s="30"/>
      <c r="I5849" s="30"/>
      <c r="J5849" s="30"/>
      <c r="K5849" s="30"/>
      <c r="L5849" s="30"/>
      <c r="M5849" s="32"/>
      <c r="N5849" s="33"/>
      <c r="O5849" s="33"/>
      <c r="R5849" s="40"/>
      <c r="S5849" s="40"/>
      <c r="T5849" s="40"/>
      <c r="U5849" s="40"/>
      <c r="V5849" s="40"/>
      <c r="W5849" s="40"/>
    </row>
    <row r="5850">
      <c r="F5850" s="30"/>
      <c r="G5850" s="30"/>
      <c r="H5850" s="30"/>
      <c r="I5850" s="30"/>
      <c r="J5850" s="30"/>
      <c r="K5850" s="30"/>
      <c r="L5850" s="30"/>
      <c r="M5850" s="32"/>
      <c r="N5850" s="33"/>
      <c r="O5850" s="33"/>
      <c r="R5850" s="40"/>
      <c r="S5850" s="40"/>
      <c r="T5850" s="40"/>
      <c r="U5850" s="40"/>
      <c r="V5850" s="40"/>
      <c r="W5850" s="40"/>
    </row>
    <row r="5851">
      <c r="F5851" s="30"/>
      <c r="G5851" s="30"/>
      <c r="H5851" s="30"/>
      <c r="I5851" s="30"/>
      <c r="J5851" s="30"/>
      <c r="K5851" s="30"/>
      <c r="L5851" s="30"/>
      <c r="M5851" s="32"/>
      <c r="N5851" s="33"/>
      <c r="O5851" s="33"/>
      <c r="R5851" s="40"/>
      <c r="S5851" s="40"/>
      <c r="T5851" s="40"/>
      <c r="U5851" s="40"/>
      <c r="V5851" s="40"/>
      <c r="W5851" s="40"/>
    </row>
    <row r="5852">
      <c r="F5852" s="30"/>
      <c r="G5852" s="30"/>
      <c r="H5852" s="30"/>
      <c r="I5852" s="30"/>
      <c r="J5852" s="30"/>
      <c r="K5852" s="30"/>
      <c r="L5852" s="30"/>
      <c r="M5852" s="32"/>
      <c r="N5852" s="33"/>
      <c r="O5852" s="33"/>
      <c r="R5852" s="40"/>
      <c r="S5852" s="40"/>
      <c r="T5852" s="40"/>
      <c r="U5852" s="40"/>
      <c r="V5852" s="40"/>
      <c r="W5852" s="40"/>
    </row>
    <row r="5853">
      <c r="F5853" s="30"/>
      <c r="G5853" s="30"/>
      <c r="H5853" s="30"/>
      <c r="I5853" s="30"/>
      <c r="J5853" s="30"/>
      <c r="K5853" s="30"/>
      <c r="L5853" s="30"/>
      <c r="M5853" s="32"/>
      <c r="N5853" s="33"/>
      <c r="O5853" s="64"/>
      <c r="R5853" s="40"/>
      <c r="S5853" s="40"/>
      <c r="T5853" s="40"/>
      <c r="U5853" s="40"/>
      <c r="V5853" s="40"/>
      <c r="W5853" s="40"/>
    </row>
    <row r="5854">
      <c r="F5854" s="30"/>
      <c r="G5854" s="30"/>
      <c r="H5854" s="30"/>
      <c r="I5854" s="30"/>
      <c r="J5854" s="30"/>
      <c r="K5854" s="30"/>
      <c r="L5854" s="30"/>
      <c r="M5854" s="32"/>
      <c r="N5854" s="33"/>
      <c r="O5854" s="33"/>
      <c r="R5854" s="40"/>
      <c r="S5854" s="40"/>
      <c r="T5854" s="40"/>
      <c r="U5854" s="40"/>
      <c r="V5854" s="40"/>
      <c r="W5854" s="40"/>
    </row>
    <row r="5855">
      <c r="F5855" s="30"/>
      <c r="G5855" s="30"/>
      <c r="H5855" s="30"/>
      <c r="I5855" s="30"/>
      <c r="J5855" s="30"/>
      <c r="K5855" s="30"/>
      <c r="L5855" s="30"/>
      <c r="M5855" s="32"/>
      <c r="N5855" s="33"/>
      <c r="O5855" s="33"/>
      <c r="R5855" s="40"/>
      <c r="S5855" s="40"/>
      <c r="T5855" s="40"/>
      <c r="U5855" s="40"/>
      <c r="V5855" s="40"/>
      <c r="W5855" s="40"/>
    </row>
    <row r="5856">
      <c r="F5856" s="30"/>
      <c r="G5856" s="30"/>
      <c r="H5856" s="30"/>
      <c r="I5856" s="30"/>
      <c r="J5856" s="30"/>
      <c r="K5856" s="30"/>
      <c r="L5856" s="30"/>
      <c r="M5856" s="32"/>
      <c r="N5856" s="33"/>
      <c r="O5856" s="33"/>
      <c r="R5856" s="40"/>
      <c r="S5856" s="40"/>
      <c r="T5856" s="40"/>
      <c r="U5856" s="40"/>
      <c r="V5856" s="40"/>
      <c r="W5856" s="40"/>
    </row>
    <row r="5857">
      <c r="F5857" s="30"/>
      <c r="G5857" s="30"/>
      <c r="H5857" s="30"/>
      <c r="I5857" s="30"/>
      <c r="J5857" s="30"/>
      <c r="K5857" s="30"/>
      <c r="L5857" s="30"/>
      <c r="M5857" s="32"/>
      <c r="N5857" s="33"/>
      <c r="O5857" s="33"/>
      <c r="R5857" s="40"/>
      <c r="S5857" s="40"/>
      <c r="T5857" s="40"/>
      <c r="U5857" s="40"/>
      <c r="V5857" s="40"/>
      <c r="W5857" s="40"/>
    </row>
    <row r="5858">
      <c r="F5858" s="30"/>
      <c r="G5858" s="30"/>
      <c r="H5858" s="30"/>
      <c r="I5858" s="30"/>
      <c r="J5858" s="30"/>
      <c r="K5858" s="30"/>
      <c r="L5858" s="30"/>
      <c r="M5858" s="32"/>
      <c r="N5858" s="33"/>
      <c r="O5858" s="33"/>
      <c r="R5858" s="40"/>
      <c r="S5858" s="40"/>
      <c r="T5858" s="40"/>
      <c r="U5858" s="40"/>
      <c r="V5858" s="40"/>
      <c r="W5858" s="40"/>
    </row>
    <row r="5859">
      <c r="F5859" s="30"/>
      <c r="G5859" s="30"/>
      <c r="H5859" s="30"/>
      <c r="I5859" s="30"/>
      <c r="J5859" s="30"/>
      <c r="K5859" s="30"/>
      <c r="L5859" s="30"/>
      <c r="M5859" s="32"/>
      <c r="N5859" s="33"/>
      <c r="O5859" s="33"/>
      <c r="R5859" s="40"/>
      <c r="S5859" s="40"/>
      <c r="T5859" s="40"/>
      <c r="U5859" s="40"/>
      <c r="V5859" s="40"/>
      <c r="W5859" s="40"/>
    </row>
    <row r="5860">
      <c r="F5860" s="30"/>
      <c r="G5860" s="30"/>
      <c r="H5860" s="30"/>
      <c r="I5860" s="30"/>
      <c r="J5860" s="30"/>
      <c r="K5860" s="30"/>
      <c r="L5860" s="30"/>
      <c r="M5860" s="32"/>
      <c r="N5860" s="33"/>
      <c r="O5860" s="33"/>
      <c r="R5860" s="40"/>
      <c r="S5860" s="40"/>
      <c r="T5860" s="40"/>
      <c r="U5860" s="40"/>
      <c r="V5860" s="40"/>
      <c r="W5860" s="40"/>
    </row>
    <row r="5861">
      <c r="F5861" s="30"/>
      <c r="G5861" s="30"/>
      <c r="H5861" s="30"/>
      <c r="I5861" s="30"/>
      <c r="J5861" s="30"/>
      <c r="K5861" s="30"/>
      <c r="L5861" s="30"/>
      <c r="M5861" s="32"/>
      <c r="N5861" s="33"/>
      <c r="O5861" s="58"/>
      <c r="R5861" s="40"/>
      <c r="S5861" s="40"/>
      <c r="T5861" s="40"/>
      <c r="U5861" s="40"/>
      <c r="V5861" s="40"/>
      <c r="W5861" s="40"/>
    </row>
    <row r="5862">
      <c r="F5862" s="30"/>
      <c r="G5862" s="30"/>
      <c r="H5862" s="30"/>
      <c r="I5862" s="30"/>
      <c r="J5862" s="30"/>
      <c r="K5862" s="30"/>
      <c r="L5862" s="30"/>
      <c r="M5862" s="32"/>
      <c r="N5862" s="33"/>
      <c r="O5862" s="33"/>
      <c r="R5862" s="40"/>
      <c r="S5862" s="40"/>
      <c r="T5862" s="40"/>
      <c r="U5862" s="40"/>
      <c r="V5862" s="40"/>
      <c r="W5862" s="40"/>
    </row>
    <row r="5863">
      <c r="F5863" s="30"/>
      <c r="G5863" s="30"/>
      <c r="H5863" s="30"/>
      <c r="I5863" s="30"/>
      <c r="J5863" s="30"/>
      <c r="K5863" s="30"/>
      <c r="L5863" s="30"/>
      <c r="M5863" s="32"/>
      <c r="N5863" s="33"/>
      <c r="O5863" s="64"/>
      <c r="R5863" s="40"/>
      <c r="S5863" s="40"/>
      <c r="T5863" s="40"/>
      <c r="U5863" s="40"/>
      <c r="V5863" s="40"/>
      <c r="W5863" s="40"/>
    </row>
    <row r="5864">
      <c r="F5864" s="30"/>
      <c r="G5864" s="30"/>
      <c r="H5864" s="30"/>
      <c r="I5864" s="30"/>
      <c r="J5864" s="30"/>
      <c r="K5864" s="30"/>
      <c r="L5864" s="30"/>
      <c r="M5864" s="32"/>
      <c r="N5864" s="33"/>
      <c r="O5864" s="33"/>
      <c r="R5864" s="40"/>
      <c r="S5864" s="40"/>
      <c r="T5864" s="40"/>
      <c r="U5864" s="40"/>
      <c r="V5864" s="40"/>
      <c r="W5864" s="40"/>
    </row>
    <row r="5865">
      <c r="F5865" s="30"/>
      <c r="G5865" s="30"/>
      <c r="H5865" s="30"/>
      <c r="I5865" s="30"/>
      <c r="J5865" s="30"/>
      <c r="K5865" s="30"/>
      <c r="L5865" s="30"/>
      <c r="M5865" s="32"/>
      <c r="N5865" s="33"/>
      <c r="O5865" s="33"/>
      <c r="R5865" s="40"/>
      <c r="S5865" s="40"/>
      <c r="T5865" s="40"/>
      <c r="U5865" s="40"/>
      <c r="V5865" s="40"/>
      <c r="W5865" s="40"/>
    </row>
    <row r="5866">
      <c r="F5866" s="30"/>
      <c r="G5866" s="30"/>
      <c r="H5866" s="30"/>
      <c r="I5866" s="30"/>
      <c r="J5866" s="30"/>
      <c r="K5866" s="30"/>
      <c r="L5866" s="30"/>
      <c r="M5866" s="32"/>
      <c r="N5866" s="33"/>
      <c r="O5866" s="33"/>
      <c r="R5866" s="40"/>
      <c r="S5866" s="40"/>
      <c r="T5866" s="40"/>
      <c r="U5866" s="40"/>
      <c r="V5866" s="40"/>
      <c r="W5866" s="40"/>
    </row>
    <row r="5867">
      <c r="F5867" s="30"/>
      <c r="G5867" s="30"/>
      <c r="H5867" s="30"/>
      <c r="I5867" s="30"/>
      <c r="J5867" s="30"/>
      <c r="K5867" s="30"/>
      <c r="L5867" s="30"/>
      <c r="M5867" s="32"/>
      <c r="N5867" s="33"/>
      <c r="O5867" s="33"/>
      <c r="R5867" s="40"/>
      <c r="S5867" s="40"/>
      <c r="T5867" s="40"/>
      <c r="U5867" s="40"/>
      <c r="V5867" s="40"/>
      <c r="W5867" s="40"/>
    </row>
    <row r="5868">
      <c r="F5868" s="30"/>
      <c r="G5868" s="30"/>
      <c r="H5868" s="30"/>
      <c r="I5868" s="30"/>
      <c r="J5868" s="30"/>
      <c r="K5868" s="30"/>
      <c r="L5868" s="30"/>
      <c r="M5868" s="32"/>
      <c r="N5868" s="33"/>
      <c r="O5868" s="58"/>
      <c r="R5868" s="40"/>
      <c r="S5868" s="40"/>
      <c r="T5868" s="40"/>
      <c r="U5868" s="40"/>
      <c r="V5868" s="40"/>
      <c r="W5868" s="40"/>
    </row>
    <row r="5869">
      <c r="F5869" s="30"/>
      <c r="G5869" s="30"/>
      <c r="H5869" s="30"/>
      <c r="I5869" s="30"/>
      <c r="J5869" s="30"/>
      <c r="K5869" s="30"/>
      <c r="L5869" s="30"/>
      <c r="M5869" s="32"/>
      <c r="N5869" s="33"/>
      <c r="O5869" s="33"/>
      <c r="R5869" s="40"/>
      <c r="S5869" s="40"/>
      <c r="T5869" s="40"/>
      <c r="U5869" s="40"/>
      <c r="V5869" s="40"/>
      <c r="W5869" s="40"/>
    </row>
    <row r="5870">
      <c r="F5870" s="30"/>
      <c r="G5870" s="30"/>
      <c r="H5870" s="30"/>
      <c r="I5870" s="30"/>
      <c r="J5870" s="30"/>
      <c r="K5870" s="30"/>
      <c r="L5870" s="30"/>
      <c r="M5870" s="32"/>
      <c r="N5870" s="33"/>
      <c r="O5870" s="64"/>
      <c r="R5870" s="40"/>
      <c r="S5870" s="40"/>
      <c r="T5870" s="40"/>
      <c r="U5870" s="40"/>
      <c r="V5870" s="40"/>
      <c r="W5870" s="40"/>
    </row>
    <row r="5871">
      <c r="F5871" s="30"/>
      <c r="G5871" s="30"/>
      <c r="H5871" s="30"/>
      <c r="I5871" s="30"/>
      <c r="J5871" s="30"/>
      <c r="K5871" s="30"/>
      <c r="L5871" s="30"/>
      <c r="M5871" s="32"/>
      <c r="N5871" s="33"/>
      <c r="O5871" s="33"/>
      <c r="R5871" s="40"/>
      <c r="S5871" s="40"/>
      <c r="T5871" s="40"/>
      <c r="U5871" s="40"/>
      <c r="V5871" s="40"/>
      <c r="W5871" s="40"/>
    </row>
    <row r="5872">
      <c r="F5872" s="30"/>
      <c r="G5872" s="30"/>
      <c r="H5872" s="30"/>
      <c r="I5872" s="30"/>
      <c r="J5872" s="30"/>
      <c r="K5872" s="30"/>
      <c r="L5872" s="30"/>
      <c r="M5872" s="32"/>
      <c r="N5872" s="33"/>
      <c r="O5872" s="33"/>
      <c r="R5872" s="40"/>
      <c r="S5872" s="40"/>
      <c r="T5872" s="40"/>
      <c r="U5872" s="40"/>
      <c r="V5872" s="40"/>
      <c r="W5872" s="40"/>
    </row>
    <row r="5873">
      <c r="F5873" s="30"/>
      <c r="G5873" s="30"/>
      <c r="H5873" s="30"/>
      <c r="I5873" s="30"/>
      <c r="J5873" s="30"/>
      <c r="K5873" s="30"/>
      <c r="L5873" s="30"/>
      <c r="M5873" s="32"/>
      <c r="N5873" s="33"/>
      <c r="O5873" s="33"/>
      <c r="R5873" s="40"/>
      <c r="S5873" s="40"/>
      <c r="T5873" s="40"/>
      <c r="U5873" s="40"/>
      <c r="V5873" s="40"/>
      <c r="W5873" s="40"/>
    </row>
    <row r="5874">
      <c r="F5874" s="30"/>
      <c r="G5874" s="30"/>
      <c r="H5874" s="30"/>
      <c r="I5874" s="30"/>
      <c r="J5874" s="30"/>
      <c r="K5874" s="30"/>
      <c r="L5874" s="30"/>
      <c r="M5874" s="32"/>
      <c r="N5874" s="33"/>
      <c r="O5874" s="33"/>
      <c r="R5874" s="40"/>
      <c r="S5874" s="40"/>
      <c r="T5874" s="40"/>
      <c r="U5874" s="40"/>
      <c r="V5874" s="40"/>
      <c r="W5874" s="40"/>
    </row>
    <row r="5875">
      <c r="F5875" s="30"/>
      <c r="G5875" s="30"/>
      <c r="H5875" s="30"/>
      <c r="I5875" s="30"/>
      <c r="J5875" s="30"/>
      <c r="K5875" s="30"/>
      <c r="L5875" s="30"/>
      <c r="M5875" s="32"/>
      <c r="N5875" s="33"/>
      <c r="O5875" s="33"/>
      <c r="R5875" s="40"/>
      <c r="S5875" s="40"/>
      <c r="T5875" s="40"/>
      <c r="U5875" s="40"/>
      <c r="V5875" s="40"/>
      <c r="W5875" s="40"/>
    </row>
    <row r="5876">
      <c r="F5876" s="30"/>
      <c r="G5876" s="30"/>
      <c r="H5876" s="30"/>
      <c r="I5876" s="30"/>
      <c r="J5876" s="30"/>
      <c r="K5876" s="30"/>
      <c r="L5876" s="30"/>
      <c r="M5876" s="32"/>
      <c r="N5876" s="33"/>
      <c r="O5876" s="33"/>
      <c r="R5876" s="40"/>
      <c r="S5876" s="40"/>
      <c r="T5876" s="40"/>
      <c r="U5876" s="40"/>
      <c r="V5876" s="40"/>
      <c r="W5876" s="40"/>
    </row>
    <row r="5877">
      <c r="F5877" s="30"/>
      <c r="G5877" s="30"/>
      <c r="H5877" s="30"/>
      <c r="I5877" s="30"/>
      <c r="J5877" s="30"/>
      <c r="K5877" s="30"/>
      <c r="L5877" s="30"/>
      <c r="M5877" s="32"/>
      <c r="N5877" s="33"/>
      <c r="O5877" s="64"/>
      <c r="R5877" s="40"/>
      <c r="S5877" s="40"/>
      <c r="T5877" s="40"/>
      <c r="U5877" s="40"/>
      <c r="V5877" s="40"/>
      <c r="W5877" s="40"/>
    </row>
    <row r="5878">
      <c r="F5878" s="30"/>
      <c r="G5878" s="30"/>
      <c r="H5878" s="30"/>
      <c r="I5878" s="30"/>
      <c r="J5878" s="30"/>
      <c r="K5878" s="30"/>
      <c r="L5878" s="30"/>
      <c r="M5878" s="32"/>
      <c r="N5878" s="33"/>
      <c r="O5878" s="33"/>
      <c r="R5878" s="40"/>
      <c r="S5878" s="40"/>
      <c r="T5878" s="40"/>
      <c r="U5878" s="40"/>
      <c r="V5878" s="40"/>
      <c r="W5878" s="40"/>
    </row>
    <row r="5879">
      <c r="F5879" s="30"/>
      <c r="G5879" s="30"/>
      <c r="H5879" s="30"/>
      <c r="I5879" s="30"/>
      <c r="J5879" s="30"/>
      <c r="K5879" s="30"/>
      <c r="L5879" s="30"/>
      <c r="M5879" s="32"/>
      <c r="N5879" s="33"/>
      <c r="O5879" s="33"/>
      <c r="R5879" s="40"/>
      <c r="S5879" s="40"/>
      <c r="T5879" s="40"/>
      <c r="U5879" s="40"/>
      <c r="V5879" s="40"/>
      <c r="W5879" s="40"/>
    </row>
    <row r="5880">
      <c r="F5880" s="30"/>
      <c r="G5880" s="30"/>
      <c r="H5880" s="30"/>
      <c r="I5880" s="30"/>
      <c r="J5880" s="30"/>
      <c r="K5880" s="30"/>
      <c r="L5880" s="30"/>
      <c r="M5880" s="32"/>
      <c r="N5880" s="33"/>
      <c r="O5880" s="33"/>
      <c r="R5880" s="40"/>
      <c r="S5880" s="40"/>
      <c r="T5880" s="40"/>
      <c r="U5880" s="40"/>
      <c r="V5880" s="40"/>
      <c r="W5880" s="40"/>
    </row>
    <row r="5881">
      <c r="F5881" s="30"/>
      <c r="G5881" s="30"/>
      <c r="H5881" s="30"/>
      <c r="I5881" s="30"/>
      <c r="J5881" s="30"/>
      <c r="K5881" s="30"/>
      <c r="L5881" s="30"/>
      <c r="M5881" s="32"/>
      <c r="N5881" s="33"/>
      <c r="O5881" s="33"/>
      <c r="R5881" s="40"/>
      <c r="S5881" s="40"/>
      <c r="T5881" s="40"/>
      <c r="U5881" s="40"/>
      <c r="V5881" s="40"/>
      <c r="W5881" s="40"/>
    </row>
    <row r="5882">
      <c r="F5882" s="30"/>
      <c r="G5882" s="30"/>
      <c r="H5882" s="30"/>
      <c r="I5882" s="30"/>
      <c r="J5882" s="30"/>
      <c r="K5882" s="30"/>
      <c r="L5882" s="30"/>
      <c r="M5882" s="32"/>
      <c r="N5882" s="33"/>
      <c r="O5882" s="33"/>
      <c r="R5882" s="40"/>
      <c r="S5882" s="40"/>
      <c r="T5882" s="40"/>
      <c r="U5882" s="40"/>
      <c r="V5882" s="40"/>
      <c r="W5882" s="40"/>
    </row>
    <row r="5883">
      <c r="F5883" s="30"/>
      <c r="G5883" s="30"/>
      <c r="H5883" s="30"/>
      <c r="I5883" s="30"/>
      <c r="J5883" s="30"/>
      <c r="K5883" s="30"/>
      <c r="L5883" s="30"/>
      <c r="M5883" s="32"/>
      <c r="N5883" s="33"/>
      <c r="O5883" s="33"/>
      <c r="R5883" s="40"/>
      <c r="S5883" s="40"/>
      <c r="T5883" s="40"/>
      <c r="U5883" s="40"/>
      <c r="V5883" s="40"/>
      <c r="W5883" s="40"/>
    </row>
    <row r="5884">
      <c r="F5884" s="30"/>
      <c r="G5884" s="30"/>
      <c r="H5884" s="30"/>
      <c r="I5884" s="30"/>
      <c r="J5884" s="30"/>
      <c r="K5884" s="30"/>
      <c r="L5884" s="30"/>
      <c r="M5884" s="32"/>
      <c r="N5884" s="33"/>
      <c r="O5884" s="33"/>
      <c r="R5884" s="40"/>
      <c r="S5884" s="40"/>
      <c r="T5884" s="40"/>
      <c r="U5884" s="40"/>
      <c r="V5884" s="40"/>
      <c r="W5884" s="40"/>
    </row>
    <row r="5885">
      <c r="F5885" s="30"/>
      <c r="G5885" s="30"/>
      <c r="H5885" s="30"/>
      <c r="I5885" s="30"/>
      <c r="J5885" s="30"/>
      <c r="K5885" s="30"/>
      <c r="L5885" s="30"/>
      <c r="M5885" s="32"/>
      <c r="N5885" s="33"/>
      <c r="O5885" s="64"/>
      <c r="R5885" s="40"/>
      <c r="S5885" s="40"/>
      <c r="T5885" s="40"/>
      <c r="U5885" s="40"/>
      <c r="V5885" s="40"/>
      <c r="W5885" s="40"/>
    </row>
    <row r="5886">
      <c r="F5886" s="30"/>
      <c r="G5886" s="30"/>
      <c r="H5886" s="30"/>
      <c r="I5886" s="30"/>
      <c r="J5886" s="30"/>
      <c r="K5886" s="30"/>
      <c r="L5886" s="30"/>
      <c r="M5886" s="32"/>
      <c r="N5886" s="33"/>
      <c r="O5886" s="33"/>
      <c r="R5886" s="40"/>
      <c r="S5886" s="40"/>
      <c r="T5886" s="40"/>
      <c r="U5886" s="40"/>
      <c r="V5886" s="40"/>
      <c r="W5886" s="40"/>
    </row>
    <row r="5887">
      <c r="F5887" s="30"/>
      <c r="G5887" s="30"/>
      <c r="H5887" s="30"/>
      <c r="I5887" s="30"/>
      <c r="J5887" s="30"/>
      <c r="K5887" s="30"/>
      <c r="L5887" s="30"/>
      <c r="M5887" s="32"/>
      <c r="N5887" s="33"/>
      <c r="O5887" s="33"/>
      <c r="R5887" s="40"/>
      <c r="S5887" s="40"/>
      <c r="T5887" s="40"/>
      <c r="U5887" s="40"/>
      <c r="V5887" s="40"/>
      <c r="W5887" s="40"/>
    </row>
    <row r="5888">
      <c r="F5888" s="30"/>
      <c r="G5888" s="30"/>
      <c r="H5888" s="30"/>
      <c r="I5888" s="30"/>
      <c r="J5888" s="30"/>
      <c r="K5888" s="30"/>
      <c r="L5888" s="30"/>
      <c r="M5888" s="32"/>
      <c r="N5888" s="33"/>
      <c r="O5888" s="33"/>
      <c r="R5888" s="40"/>
      <c r="S5888" s="40"/>
      <c r="T5888" s="40"/>
      <c r="U5888" s="40"/>
      <c r="V5888" s="40"/>
      <c r="W5888" s="40"/>
    </row>
    <row r="5889">
      <c r="F5889" s="30"/>
      <c r="G5889" s="30"/>
      <c r="H5889" s="30"/>
      <c r="I5889" s="30"/>
      <c r="J5889" s="30"/>
      <c r="K5889" s="30"/>
      <c r="L5889" s="30"/>
      <c r="M5889" s="32"/>
      <c r="N5889" s="33"/>
      <c r="O5889" s="33"/>
      <c r="R5889" s="40"/>
      <c r="S5889" s="40"/>
      <c r="T5889" s="40"/>
      <c r="U5889" s="40"/>
      <c r="V5889" s="40"/>
      <c r="W5889" s="40"/>
    </row>
    <row r="5890">
      <c r="F5890" s="30"/>
      <c r="G5890" s="30"/>
      <c r="H5890" s="30"/>
      <c r="I5890" s="30"/>
      <c r="J5890" s="30"/>
      <c r="K5890" s="30"/>
      <c r="L5890" s="30"/>
      <c r="M5890" s="32"/>
      <c r="N5890" s="33"/>
      <c r="O5890" s="33"/>
      <c r="R5890" s="40"/>
      <c r="S5890" s="40"/>
      <c r="T5890" s="40"/>
      <c r="U5890" s="40"/>
      <c r="V5890" s="40"/>
      <c r="W5890" s="40"/>
    </row>
    <row r="5891">
      <c r="F5891" s="30"/>
      <c r="G5891" s="30"/>
      <c r="H5891" s="30"/>
      <c r="I5891" s="30"/>
      <c r="J5891" s="30"/>
      <c r="K5891" s="30"/>
      <c r="L5891" s="30"/>
      <c r="M5891" s="32"/>
      <c r="N5891" s="33"/>
      <c r="O5891" s="33"/>
      <c r="R5891" s="40"/>
      <c r="S5891" s="40"/>
      <c r="T5891" s="40"/>
      <c r="U5891" s="40"/>
      <c r="V5891" s="40"/>
      <c r="W5891" s="40"/>
    </row>
    <row r="5892">
      <c r="F5892" s="30"/>
      <c r="G5892" s="30"/>
      <c r="H5892" s="30"/>
      <c r="I5892" s="30"/>
      <c r="J5892" s="30"/>
      <c r="K5892" s="30"/>
      <c r="L5892" s="30"/>
      <c r="M5892" s="32"/>
      <c r="N5892" s="33"/>
      <c r="O5892" s="33"/>
      <c r="R5892" s="40"/>
      <c r="S5892" s="40"/>
      <c r="T5892" s="40"/>
      <c r="U5892" s="40"/>
      <c r="V5892" s="40"/>
      <c r="W5892" s="40"/>
    </row>
    <row r="5893">
      <c r="F5893" s="30"/>
      <c r="G5893" s="30"/>
      <c r="H5893" s="30"/>
      <c r="I5893" s="30"/>
      <c r="J5893" s="30"/>
      <c r="K5893" s="30"/>
      <c r="L5893" s="30"/>
      <c r="M5893" s="32"/>
      <c r="N5893" s="33"/>
      <c r="O5893" s="58"/>
      <c r="R5893" s="40"/>
      <c r="S5893" s="40"/>
      <c r="T5893" s="40"/>
      <c r="U5893" s="40"/>
      <c r="V5893" s="40"/>
      <c r="W5893" s="40"/>
    </row>
    <row r="5894">
      <c r="F5894" s="30"/>
      <c r="G5894" s="30"/>
      <c r="H5894" s="30"/>
      <c r="I5894" s="30"/>
      <c r="J5894" s="30"/>
      <c r="K5894" s="30"/>
      <c r="L5894" s="30"/>
      <c r="M5894" s="32"/>
      <c r="N5894" s="33"/>
      <c r="O5894" s="64"/>
      <c r="R5894" s="40"/>
      <c r="S5894" s="40"/>
      <c r="T5894" s="40"/>
      <c r="U5894" s="40"/>
      <c r="V5894" s="40"/>
      <c r="W5894" s="40"/>
    </row>
    <row r="5895">
      <c r="F5895" s="30"/>
      <c r="G5895" s="30"/>
      <c r="H5895" s="30"/>
      <c r="I5895" s="30"/>
      <c r="J5895" s="30"/>
      <c r="K5895" s="30"/>
      <c r="L5895" s="30"/>
      <c r="M5895" s="32"/>
      <c r="N5895" s="33"/>
      <c r="O5895" s="33"/>
      <c r="R5895" s="40"/>
      <c r="S5895" s="40"/>
      <c r="T5895" s="40"/>
      <c r="U5895" s="40"/>
      <c r="V5895" s="40"/>
      <c r="W5895" s="40"/>
    </row>
    <row r="5896">
      <c r="F5896" s="30"/>
      <c r="G5896" s="30"/>
      <c r="H5896" s="30"/>
      <c r="I5896" s="30"/>
      <c r="J5896" s="30"/>
      <c r="K5896" s="30"/>
      <c r="L5896" s="30"/>
      <c r="M5896" s="32"/>
      <c r="N5896" s="33"/>
      <c r="O5896" s="33"/>
      <c r="R5896" s="40"/>
      <c r="S5896" s="40"/>
      <c r="T5896" s="40"/>
      <c r="U5896" s="40"/>
      <c r="V5896" s="40"/>
      <c r="W5896" s="40"/>
    </row>
    <row r="5897">
      <c r="F5897" s="30"/>
      <c r="G5897" s="30"/>
      <c r="H5897" s="30"/>
      <c r="I5897" s="30"/>
      <c r="J5897" s="30"/>
      <c r="K5897" s="30"/>
      <c r="L5897" s="30"/>
      <c r="M5897" s="32"/>
      <c r="N5897" s="33"/>
      <c r="O5897" s="33"/>
      <c r="R5897" s="40"/>
      <c r="S5897" s="40"/>
      <c r="T5897" s="40"/>
      <c r="U5897" s="40"/>
      <c r="V5897" s="40"/>
      <c r="W5897" s="40"/>
    </row>
    <row r="5898">
      <c r="F5898" s="30"/>
      <c r="G5898" s="30"/>
      <c r="H5898" s="30"/>
      <c r="I5898" s="30"/>
      <c r="J5898" s="30"/>
      <c r="K5898" s="30"/>
      <c r="L5898" s="30"/>
      <c r="M5898" s="32"/>
      <c r="N5898" s="33"/>
      <c r="O5898" s="33"/>
      <c r="R5898" s="40"/>
      <c r="S5898" s="40"/>
      <c r="T5898" s="40"/>
      <c r="U5898" s="40"/>
      <c r="V5898" s="40"/>
      <c r="W5898" s="40"/>
    </row>
    <row r="5899">
      <c r="F5899" s="30"/>
      <c r="G5899" s="30"/>
      <c r="H5899" s="30"/>
      <c r="I5899" s="30"/>
      <c r="J5899" s="30"/>
      <c r="K5899" s="30"/>
      <c r="L5899" s="30"/>
      <c r="M5899" s="32"/>
      <c r="N5899" s="33"/>
      <c r="O5899" s="33"/>
      <c r="R5899" s="40"/>
      <c r="S5899" s="40"/>
      <c r="T5899" s="40"/>
      <c r="U5899" s="40"/>
      <c r="V5899" s="40"/>
      <c r="W5899" s="40"/>
    </row>
    <row r="5900">
      <c r="F5900" s="30"/>
      <c r="G5900" s="30"/>
      <c r="H5900" s="30"/>
      <c r="I5900" s="30"/>
      <c r="J5900" s="30"/>
      <c r="K5900" s="30"/>
      <c r="L5900" s="30"/>
      <c r="M5900" s="32"/>
      <c r="N5900" s="33"/>
      <c r="O5900" s="33"/>
      <c r="R5900" s="40"/>
      <c r="S5900" s="40"/>
      <c r="T5900" s="40"/>
      <c r="U5900" s="40"/>
      <c r="V5900" s="40"/>
      <c r="W5900" s="40"/>
    </row>
    <row r="5901">
      <c r="F5901" s="30"/>
      <c r="G5901" s="30"/>
      <c r="H5901" s="30"/>
      <c r="I5901" s="30"/>
      <c r="J5901" s="30"/>
      <c r="K5901" s="30"/>
      <c r="L5901" s="30"/>
      <c r="M5901" s="32"/>
      <c r="N5901" s="33"/>
      <c r="O5901" s="33"/>
      <c r="R5901" s="40"/>
      <c r="S5901" s="40"/>
      <c r="T5901" s="40"/>
      <c r="U5901" s="40"/>
      <c r="V5901" s="40"/>
      <c r="W5901" s="40"/>
    </row>
    <row r="5902">
      <c r="F5902" s="30"/>
      <c r="G5902" s="30"/>
      <c r="H5902" s="30"/>
      <c r="I5902" s="30"/>
      <c r="J5902" s="30"/>
      <c r="K5902" s="30"/>
      <c r="L5902" s="30"/>
      <c r="M5902" s="32"/>
      <c r="N5902" s="33"/>
      <c r="O5902" s="33"/>
      <c r="R5902" s="40"/>
      <c r="S5902" s="40"/>
      <c r="T5902" s="40"/>
      <c r="U5902" s="40"/>
      <c r="V5902" s="40"/>
      <c r="W5902" s="40"/>
    </row>
    <row r="5903">
      <c r="F5903" s="30"/>
      <c r="G5903" s="30"/>
      <c r="H5903" s="30"/>
      <c r="I5903" s="30"/>
      <c r="J5903" s="30"/>
      <c r="K5903" s="30"/>
      <c r="L5903" s="30"/>
      <c r="M5903" s="32"/>
      <c r="N5903" s="33"/>
      <c r="O5903" s="33"/>
      <c r="R5903" s="40"/>
      <c r="S5903" s="40"/>
      <c r="T5903" s="40"/>
      <c r="U5903" s="40"/>
      <c r="V5903" s="40"/>
      <c r="W5903" s="40"/>
    </row>
    <row r="5904">
      <c r="F5904" s="30"/>
      <c r="G5904" s="30"/>
      <c r="H5904" s="30"/>
      <c r="I5904" s="30"/>
      <c r="J5904" s="30"/>
      <c r="K5904" s="30"/>
      <c r="L5904" s="30"/>
      <c r="M5904" s="32"/>
      <c r="N5904" s="33"/>
      <c r="O5904" s="33"/>
      <c r="R5904" s="40"/>
      <c r="S5904" s="40"/>
      <c r="T5904" s="40"/>
      <c r="U5904" s="40"/>
      <c r="V5904" s="40"/>
      <c r="W5904" s="40"/>
    </row>
    <row r="5905">
      <c r="F5905" s="30"/>
      <c r="G5905" s="30"/>
      <c r="H5905" s="30"/>
      <c r="I5905" s="30"/>
      <c r="J5905" s="30"/>
      <c r="K5905" s="30"/>
      <c r="L5905" s="30"/>
      <c r="M5905" s="32"/>
      <c r="N5905" s="33"/>
      <c r="O5905" s="33"/>
      <c r="R5905" s="40"/>
      <c r="S5905" s="40"/>
      <c r="T5905" s="40"/>
      <c r="U5905" s="40"/>
      <c r="V5905" s="40"/>
      <c r="W5905" s="40"/>
    </row>
    <row r="5906">
      <c r="F5906" s="30"/>
      <c r="G5906" s="30"/>
      <c r="H5906" s="30"/>
      <c r="I5906" s="30"/>
      <c r="J5906" s="30"/>
      <c r="K5906" s="30"/>
      <c r="L5906" s="30"/>
      <c r="M5906" s="32"/>
      <c r="N5906" s="33"/>
      <c r="O5906" s="33"/>
      <c r="R5906" s="40"/>
      <c r="S5906" s="40"/>
      <c r="T5906" s="40"/>
      <c r="U5906" s="40"/>
      <c r="V5906" s="40"/>
      <c r="W5906" s="40"/>
    </row>
    <row r="5907">
      <c r="F5907" s="30"/>
      <c r="G5907" s="30"/>
      <c r="H5907" s="30"/>
      <c r="I5907" s="30"/>
      <c r="J5907" s="30"/>
      <c r="K5907" s="30"/>
      <c r="L5907" s="30"/>
      <c r="M5907" s="32"/>
      <c r="N5907" s="33"/>
      <c r="O5907" s="33"/>
      <c r="R5907" s="40"/>
      <c r="S5907" s="40"/>
      <c r="T5907" s="40"/>
      <c r="U5907" s="40"/>
      <c r="V5907" s="40"/>
      <c r="W5907" s="40"/>
    </row>
    <row r="5908">
      <c r="F5908" s="30"/>
      <c r="G5908" s="30"/>
      <c r="H5908" s="30"/>
      <c r="I5908" s="30"/>
      <c r="J5908" s="30"/>
      <c r="K5908" s="30"/>
      <c r="L5908" s="30"/>
      <c r="M5908" s="32"/>
      <c r="N5908" s="33"/>
      <c r="O5908" s="33"/>
      <c r="R5908" s="40"/>
      <c r="S5908" s="40"/>
      <c r="T5908" s="40"/>
      <c r="U5908" s="40"/>
      <c r="V5908" s="40"/>
      <c r="W5908" s="40"/>
    </row>
    <row r="5909">
      <c r="F5909" s="30"/>
      <c r="G5909" s="30"/>
      <c r="H5909" s="30"/>
      <c r="I5909" s="30"/>
      <c r="J5909" s="30"/>
      <c r="K5909" s="30"/>
      <c r="L5909" s="30"/>
      <c r="M5909" s="32"/>
      <c r="N5909" s="33"/>
      <c r="O5909" s="64"/>
      <c r="R5909" s="40"/>
      <c r="S5909" s="40"/>
      <c r="T5909" s="40"/>
      <c r="U5909" s="40"/>
      <c r="V5909" s="40"/>
      <c r="W5909" s="40"/>
    </row>
    <row r="5910">
      <c r="F5910" s="30"/>
      <c r="G5910" s="30"/>
      <c r="H5910" s="30"/>
      <c r="I5910" s="30"/>
      <c r="J5910" s="30"/>
      <c r="K5910" s="30"/>
      <c r="L5910" s="30"/>
      <c r="M5910" s="32"/>
      <c r="N5910" s="33"/>
      <c r="O5910" s="33"/>
      <c r="R5910" s="40"/>
      <c r="S5910" s="40"/>
      <c r="T5910" s="40"/>
      <c r="U5910" s="40"/>
      <c r="V5910" s="40"/>
      <c r="W5910" s="40"/>
    </row>
    <row r="5911">
      <c r="F5911" s="30"/>
      <c r="G5911" s="30"/>
      <c r="H5911" s="30"/>
      <c r="I5911" s="30"/>
      <c r="J5911" s="30"/>
      <c r="K5911" s="30"/>
      <c r="L5911" s="30"/>
      <c r="M5911" s="32"/>
      <c r="N5911" s="33"/>
      <c r="O5911" s="33"/>
      <c r="R5911" s="40"/>
      <c r="S5911" s="40"/>
      <c r="T5911" s="40"/>
      <c r="U5911" s="40"/>
      <c r="V5911" s="40"/>
      <c r="W5911" s="40"/>
    </row>
    <row r="5912">
      <c r="F5912" s="30"/>
      <c r="G5912" s="30"/>
      <c r="H5912" s="30"/>
      <c r="I5912" s="30"/>
      <c r="J5912" s="30"/>
      <c r="K5912" s="30"/>
      <c r="L5912" s="30"/>
      <c r="M5912" s="32"/>
      <c r="N5912" s="33"/>
      <c r="O5912" s="33"/>
      <c r="R5912" s="40"/>
      <c r="S5912" s="40"/>
      <c r="T5912" s="40"/>
      <c r="U5912" s="40"/>
      <c r="V5912" s="40"/>
      <c r="W5912" s="40"/>
    </row>
    <row r="5913">
      <c r="F5913" s="30"/>
      <c r="G5913" s="30"/>
      <c r="H5913" s="30"/>
      <c r="I5913" s="30"/>
      <c r="J5913" s="30"/>
      <c r="K5913" s="30"/>
      <c r="L5913" s="30"/>
      <c r="M5913" s="32"/>
      <c r="N5913" s="33"/>
      <c r="O5913" s="33"/>
      <c r="R5913" s="40"/>
      <c r="S5913" s="40"/>
      <c r="T5913" s="40"/>
      <c r="U5913" s="40"/>
      <c r="V5913" s="40"/>
      <c r="W5913" s="40"/>
    </row>
    <row r="5914">
      <c r="F5914" s="30"/>
      <c r="G5914" s="30"/>
      <c r="H5914" s="30"/>
      <c r="I5914" s="30"/>
      <c r="J5914" s="30"/>
      <c r="K5914" s="30"/>
      <c r="L5914" s="30"/>
      <c r="M5914" s="32"/>
      <c r="N5914" s="33"/>
      <c r="O5914" s="33"/>
      <c r="R5914" s="40"/>
      <c r="S5914" s="40"/>
      <c r="T5914" s="40"/>
      <c r="U5914" s="40"/>
      <c r="V5914" s="40"/>
      <c r="W5914" s="40"/>
    </row>
    <row r="5915">
      <c r="F5915" s="30"/>
      <c r="G5915" s="30"/>
      <c r="H5915" s="30"/>
      <c r="I5915" s="30"/>
      <c r="J5915" s="30"/>
      <c r="K5915" s="30"/>
      <c r="L5915" s="30"/>
      <c r="M5915" s="32"/>
      <c r="N5915" s="33"/>
      <c r="O5915" s="58"/>
      <c r="R5915" s="40"/>
      <c r="S5915" s="40"/>
      <c r="T5915" s="40"/>
      <c r="U5915" s="40"/>
      <c r="V5915" s="40"/>
      <c r="W5915" s="40"/>
    </row>
    <row r="5916">
      <c r="F5916" s="30"/>
      <c r="G5916" s="30"/>
      <c r="H5916" s="30"/>
      <c r="I5916" s="30"/>
      <c r="J5916" s="30"/>
      <c r="K5916" s="30"/>
      <c r="L5916" s="30"/>
      <c r="M5916" s="32"/>
      <c r="N5916" s="33"/>
      <c r="O5916" s="33"/>
      <c r="R5916" s="40"/>
      <c r="S5916" s="40"/>
      <c r="T5916" s="40"/>
      <c r="U5916" s="40"/>
      <c r="V5916" s="40"/>
      <c r="W5916" s="40"/>
    </row>
    <row r="5917">
      <c r="F5917" s="30"/>
      <c r="G5917" s="30"/>
      <c r="H5917" s="30"/>
      <c r="I5917" s="30"/>
      <c r="J5917" s="30"/>
      <c r="K5917" s="30"/>
      <c r="L5917" s="30"/>
      <c r="M5917" s="32"/>
      <c r="N5917" s="33"/>
      <c r="O5917" s="58"/>
      <c r="R5917" s="40"/>
      <c r="S5917" s="40"/>
      <c r="T5917" s="40"/>
      <c r="U5917" s="40"/>
      <c r="V5917" s="40"/>
      <c r="W5917" s="40"/>
    </row>
    <row r="5918">
      <c r="F5918" s="30"/>
      <c r="G5918" s="30"/>
      <c r="H5918" s="30"/>
      <c r="I5918" s="30"/>
      <c r="J5918" s="30"/>
      <c r="K5918" s="30"/>
      <c r="L5918" s="30"/>
      <c r="M5918" s="32"/>
      <c r="N5918" s="33"/>
      <c r="O5918" s="33"/>
      <c r="R5918" s="40"/>
      <c r="S5918" s="40"/>
      <c r="T5918" s="40"/>
      <c r="U5918" s="40"/>
      <c r="V5918" s="40"/>
      <c r="W5918" s="40"/>
    </row>
    <row r="5919">
      <c r="F5919" s="30"/>
      <c r="G5919" s="30"/>
      <c r="H5919" s="30"/>
      <c r="I5919" s="30"/>
      <c r="J5919" s="30"/>
      <c r="K5919" s="30"/>
      <c r="L5919" s="30"/>
      <c r="M5919" s="32"/>
      <c r="N5919" s="33"/>
      <c r="O5919" s="33"/>
      <c r="R5919" s="40"/>
      <c r="S5919" s="40"/>
      <c r="T5919" s="40"/>
      <c r="U5919" s="40"/>
      <c r="V5919" s="40"/>
      <c r="W5919" s="40"/>
    </row>
    <row r="5920">
      <c r="F5920" s="30"/>
      <c r="G5920" s="30"/>
      <c r="H5920" s="30"/>
      <c r="I5920" s="30"/>
      <c r="J5920" s="30"/>
      <c r="K5920" s="30"/>
      <c r="L5920" s="30"/>
      <c r="M5920" s="32"/>
      <c r="N5920" s="33"/>
      <c r="O5920" s="58"/>
      <c r="R5920" s="40"/>
      <c r="S5920" s="40"/>
      <c r="T5920" s="40"/>
      <c r="U5920" s="40"/>
      <c r="V5920" s="40"/>
      <c r="W5920" s="40"/>
    </row>
    <row r="5921">
      <c r="F5921" s="30"/>
      <c r="G5921" s="30"/>
      <c r="H5921" s="30"/>
      <c r="I5921" s="30"/>
      <c r="J5921" s="30"/>
      <c r="K5921" s="30"/>
      <c r="L5921" s="30"/>
      <c r="M5921" s="32"/>
      <c r="N5921" s="33"/>
      <c r="O5921" s="33"/>
      <c r="R5921" s="40"/>
      <c r="S5921" s="40"/>
      <c r="T5921" s="40"/>
      <c r="U5921" s="40"/>
      <c r="V5921" s="40"/>
      <c r="W5921" s="40"/>
    </row>
    <row r="5922">
      <c r="F5922" s="30"/>
      <c r="G5922" s="30"/>
      <c r="H5922" s="30"/>
      <c r="I5922" s="30"/>
      <c r="J5922" s="30"/>
      <c r="K5922" s="30"/>
      <c r="L5922" s="30"/>
      <c r="M5922" s="32"/>
      <c r="N5922" s="33"/>
      <c r="O5922" s="33"/>
      <c r="R5922" s="40"/>
      <c r="S5922" s="40"/>
      <c r="T5922" s="40"/>
      <c r="U5922" s="40"/>
      <c r="V5922" s="40"/>
      <c r="W5922" s="40"/>
    </row>
    <row r="5923">
      <c r="F5923" s="30"/>
      <c r="G5923" s="30"/>
      <c r="H5923" s="30"/>
      <c r="I5923" s="30"/>
      <c r="J5923" s="30"/>
      <c r="K5923" s="30"/>
      <c r="L5923" s="30"/>
      <c r="M5923" s="32"/>
      <c r="N5923" s="33"/>
      <c r="O5923" s="33"/>
      <c r="R5923" s="40"/>
      <c r="S5923" s="40"/>
      <c r="T5923" s="40"/>
      <c r="U5923" s="40"/>
      <c r="V5923" s="40"/>
      <c r="W5923" s="40"/>
    </row>
    <row r="5924">
      <c r="F5924" s="30"/>
      <c r="G5924" s="30"/>
      <c r="H5924" s="30"/>
      <c r="I5924" s="30"/>
      <c r="J5924" s="30"/>
      <c r="K5924" s="30"/>
      <c r="L5924" s="30"/>
      <c r="M5924" s="32"/>
      <c r="N5924" s="33"/>
      <c r="O5924" s="33"/>
      <c r="R5924" s="40"/>
      <c r="S5924" s="40"/>
      <c r="T5924" s="40"/>
      <c r="U5924" s="40"/>
      <c r="V5924" s="40"/>
      <c r="W5924" s="40"/>
    </row>
    <row r="5925">
      <c r="F5925" s="30"/>
      <c r="G5925" s="30"/>
      <c r="H5925" s="30"/>
      <c r="I5925" s="30"/>
      <c r="J5925" s="30"/>
      <c r="K5925" s="30"/>
      <c r="L5925" s="30"/>
      <c r="M5925" s="32"/>
      <c r="N5925" s="33"/>
      <c r="O5925" s="33"/>
      <c r="R5925" s="40"/>
      <c r="S5925" s="40"/>
      <c r="T5925" s="40"/>
      <c r="U5925" s="40"/>
      <c r="V5925" s="40"/>
      <c r="W5925" s="40"/>
    </row>
    <row r="5926">
      <c r="F5926" s="30"/>
      <c r="G5926" s="30"/>
      <c r="H5926" s="30"/>
      <c r="I5926" s="30"/>
      <c r="J5926" s="30"/>
      <c r="K5926" s="30"/>
      <c r="L5926" s="30"/>
      <c r="M5926" s="32"/>
      <c r="N5926" s="33"/>
      <c r="O5926" s="33"/>
      <c r="R5926" s="40"/>
      <c r="S5926" s="40"/>
      <c r="T5926" s="40"/>
      <c r="U5926" s="40"/>
      <c r="V5926" s="40"/>
      <c r="W5926" s="40"/>
    </row>
    <row r="5927">
      <c r="F5927" s="30"/>
      <c r="G5927" s="30"/>
      <c r="H5927" s="30"/>
      <c r="I5927" s="30"/>
      <c r="J5927" s="30"/>
      <c r="K5927" s="30"/>
      <c r="L5927" s="30"/>
      <c r="M5927" s="32"/>
      <c r="N5927" s="33"/>
      <c r="O5927" s="33"/>
      <c r="R5927" s="40"/>
      <c r="S5927" s="40"/>
      <c r="T5927" s="40"/>
      <c r="U5927" s="40"/>
      <c r="V5927" s="40"/>
      <c r="W5927" s="40"/>
    </row>
    <row r="5928">
      <c r="F5928" s="30"/>
      <c r="G5928" s="30"/>
      <c r="H5928" s="30"/>
      <c r="I5928" s="30"/>
      <c r="J5928" s="30"/>
      <c r="K5928" s="30"/>
      <c r="L5928" s="30"/>
      <c r="M5928" s="32"/>
      <c r="N5928" s="33"/>
      <c r="O5928" s="33"/>
      <c r="R5928" s="40"/>
      <c r="S5928" s="40"/>
      <c r="T5928" s="40"/>
      <c r="U5928" s="40"/>
      <c r="V5928" s="40"/>
      <c r="W5928" s="40"/>
    </row>
    <row r="5929">
      <c r="F5929" s="30"/>
      <c r="G5929" s="30"/>
      <c r="H5929" s="30"/>
      <c r="I5929" s="30"/>
      <c r="J5929" s="30"/>
      <c r="K5929" s="30"/>
      <c r="L5929" s="30"/>
      <c r="M5929" s="32"/>
      <c r="N5929" s="33"/>
      <c r="O5929" s="33"/>
      <c r="R5929" s="40"/>
      <c r="S5929" s="40"/>
      <c r="T5929" s="40"/>
      <c r="U5929" s="40"/>
      <c r="V5929" s="40"/>
      <c r="W5929" s="40"/>
    </row>
    <row r="5930">
      <c r="F5930" s="30"/>
      <c r="G5930" s="30"/>
      <c r="H5930" s="30"/>
      <c r="I5930" s="30"/>
      <c r="J5930" s="30"/>
      <c r="K5930" s="30"/>
      <c r="L5930" s="30"/>
      <c r="M5930" s="32"/>
      <c r="N5930" s="33"/>
      <c r="O5930" s="33"/>
      <c r="R5930" s="40"/>
      <c r="S5930" s="40"/>
      <c r="T5930" s="40"/>
      <c r="U5930" s="40"/>
      <c r="V5930" s="40"/>
      <c r="W5930" s="40"/>
    </row>
    <row r="5931">
      <c r="F5931" s="30"/>
      <c r="G5931" s="30"/>
      <c r="H5931" s="30"/>
      <c r="I5931" s="30"/>
      <c r="J5931" s="30"/>
      <c r="K5931" s="30"/>
      <c r="L5931" s="30"/>
      <c r="M5931" s="32"/>
      <c r="N5931" s="33"/>
      <c r="O5931" s="33"/>
      <c r="R5931" s="40"/>
      <c r="S5931" s="40"/>
      <c r="T5931" s="40"/>
      <c r="U5931" s="40"/>
      <c r="V5931" s="40"/>
      <c r="W5931" s="40"/>
    </row>
    <row r="5932">
      <c r="F5932" s="30"/>
      <c r="G5932" s="30"/>
      <c r="H5932" s="30"/>
      <c r="I5932" s="30"/>
      <c r="J5932" s="30"/>
      <c r="K5932" s="30"/>
      <c r="L5932" s="30"/>
      <c r="M5932" s="32"/>
      <c r="N5932" s="33"/>
      <c r="O5932" s="33"/>
      <c r="R5932" s="40"/>
      <c r="S5932" s="40"/>
      <c r="T5932" s="40"/>
      <c r="U5932" s="40"/>
      <c r="V5932" s="40"/>
      <c r="W5932" s="40"/>
    </row>
    <row r="5933">
      <c r="F5933" s="30"/>
      <c r="G5933" s="30"/>
      <c r="H5933" s="30"/>
      <c r="I5933" s="30"/>
      <c r="J5933" s="30"/>
      <c r="K5933" s="30"/>
      <c r="L5933" s="30"/>
      <c r="M5933" s="32"/>
      <c r="N5933" s="33"/>
      <c r="O5933" s="33"/>
      <c r="R5933" s="40"/>
      <c r="S5933" s="40"/>
      <c r="T5933" s="40"/>
      <c r="U5933" s="40"/>
      <c r="V5933" s="40"/>
      <c r="W5933" s="40"/>
    </row>
    <row r="5934">
      <c r="F5934" s="30"/>
      <c r="G5934" s="30"/>
      <c r="H5934" s="30"/>
      <c r="I5934" s="30"/>
      <c r="J5934" s="30"/>
      <c r="K5934" s="30"/>
      <c r="L5934" s="30"/>
      <c r="M5934" s="32"/>
      <c r="N5934" s="33"/>
      <c r="O5934" s="33"/>
      <c r="R5934" s="40"/>
      <c r="S5934" s="40"/>
      <c r="T5934" s="40"/>
      <c r="U5934" s="40"/>
      <c r="V5934" s="40"/>
      <c r="W5934" s="40"/>
    </row>
    <row r="5935">
      <c r="F5935" s="30"/>
      <c r="G5935" s="30"/>
      <c r="H5935" s="30"/>
      <c r="I5935" s="30"/>
      <c r="J5935" s="30"/>
      <c r="K5935" s="30"/>
      <c r="L5935" s="30"/>
      <c r="M5935" s="32"/>
      <c r="N5935" s="33"/>
      <c r="O5935" s="33"/>
      <c r="R5935" s="40"/>
      <c r="S5935" s="40"/>
      <c r="T5935" s="40"/>
      <c r="U5935" s="40"/>
      <c r="V5935" s="40"/>
      <c r="W5935" s="40"/>
    </row>
    <row r="5936">
      <c r="F5936" s="30"/>
      <c r="G5936" s="30"/>
      <c r="H5936" s="30"/>
      <c r="I5936" s="30"/>
      <c r="J5936" s="30"/>
      <c r="K5936" s="30"/>
      <c r="L5936" s="30"/>
      <c r="M5936" s="32"/>
      <c r="N5936" s="33"/>
      <c r="O5936" s="33"/>
      <c r="R5936" s="40"/>
      <c r="S5936" s="40"/>
      <c r="T5936" s="40"/>
      <c r="U5936" s="40"/>
      <c r="V5936" s="40"/>
      <c r="W5936" s="40"/>
    </row>
    <row r="5937">
      <c r="F5937" s="30"/>
      <c r="G5937" s="30"/>
      <c r="H5937" s="30"/>
      <c r="I5937" s="30"/>
      <c r="J5937" s="30"/>
      <c r="K5937" s="30"/>
      <c r="L5937" s="30"/>
      <c r="M5937" s="32"/>
      <c r="N5937" s="33"/>
      <c r="O5937" s="33"/>
      <c r="R5937" s="40"/>
      <c r="S5937" s="40"/>
      <c r="T5937" s="40"/>
      <c r="U5937" s="40"/>
      <c r="V5937" s="40"/>
      <c r="W5937" s="40"/>
    </row>
    <row r="5938">
      <c r="F5938" s="30"/>
      <c r="G5938" s="30"/>
      <c r="H5938" s="30"/>
      <c r="I5938" s="30"/>
      <c r="J5938" s="30"/>
      <c r="K5938" s="30"/>
      <c r="L5938" s="30"/>
      <c r="M5938" s="32"/>
      <c r="N5938" s="33"/>
      <c r="O5938" s="64"/>
      <c r="R5938" s="40"/>
      <c r="S5938" s="40"/>
      <c r="T5938" s="40"/>
      <c r="U5938" s="40"/>
      <c r="V5938" s="40"/>
      <c r="W5938" s="40"/>
    </row>
    <row r="5939">
      <c r="F5939" s="30"/>
      <c r="G5939" s="30"/>
      <c r="H5939" s="30"/>
      <c r="I5939" s="30"/>
      <c r="J5939" s="30"/>
      <c r="K5939" s="30"/>
      <c r="L5939" s="30"/>
      <c r="M5939" s="32"/>
      <c r="N5939" s="33"/>
      <c r="O5939" s="33"/>
      <c r="R5939" s="40"/>
      <c r="S5939" s="40"/>
      <c r="T5939" s="40"/>
      <c r="U5939" s="40"/>
      <c r="V5939" s="40"/>
      <c r="W5939" s="40"/>
    </row>
    <row r="5940">
      <c r="F5940" s="30"/>
      <c r="G5940" s="30"/>
      <c r="H5940" s="30"/>
      <c r="I5940" s="30"/>
      <c r="J5940" s="30"/>
      <c r="K5940" s="30"/>
      <c r="L5940" s="30"/>
      <c r="M5940" s="32"/>
      <c r="N5940" s="33"/>
      <c r="O5940" s="33"/>
      <c r="R5940" s="40"/>
      <c r="S5940" s="40"/>
      <c r="T5940" s="40"/>
      <c r="U5940" s="40"/>
      <c r="V5940" s="40"/>
      <c r="W5940" s="40"/>
    </row>
    <row r="5941">
      <c r="F5941" s="30"/>
      <c r="G5941" s="30"/>
      <c r="H5941" s="30"/>
      <c r="I5941" s="30"/>
      <c r="J5941" s="30"/>
      <c r="K5941" s="30"/>
      <c r="L5941" s="30"/>
      <c r="M5941" s="32"/>
      <c r="N5941" s="33"/>
      <c r="O5941" s="33"/>
      <c r="R5941" s="40"/>
      <c r="S5941" s="40"/>
      <c r="T5941" s="40"/>
      <c r="U5941" s="40"/>
      <c r="V5941" s="40"/>
      <c r="W5941" s="40"/>
    </row>
    <row r="5942">
      <c r="F5942" s="30"/>
      <c r="G5942" s="30"/>
      <c r="H5942" s="30"/>
      <c r="I5942" s="30"/>
      <c r="J5942" s="30"/>
      <c r="K5942" s="30"/>
      <c r="L5942" s="30"/>
      <c r="M5942" s="32"/>
      <c r="N5942" s="33"/>
      <c r="O5942" s="64"/>
      <c r="R5942" s="40"/>
      <c r="S5942" s="40"/>
      <c r="T5942" s="40"/>
      <c r="U5942" s="40"/>
      <c r="V5942" s="40"/>
      <c r="W5942" s="40"/>
    </row>
    <row r="5943">
      <c r="F5943" s="30"/>
      <c r="G5943" s="30"/>
      <c r="H5943" s="30"/>
      <c r="I5943" s="30"/>
      <c r="J5943" s="30"/>
      <c r="K5943" s="30"/>
      <c r="L5943" s="30"/>
      <c r="M5943" s="32"/>
      <c r="N5943" s="33"/>
      <c r="O5943" s="64"/>
      <c r="R5943" s="40"/>
      <c r="S5943" s="40"/>
      <c r="T5943" s="40"/>
      <c r="U5943" s="40"/>
      <c r="V5943" s="40"/>
      <c r="W5943" s="40"/>
    </row>
    <row r="5944">
      <c r="F5944" s="30"/>
      <c r="G5944" s="30"/>
      <c r="H5944" s="30"/>
      <c r="I5944" s="30"/>
      <c r="J5944" s="30"/>
      <c r="K5944" s="30"/>
      <c r="L5944" s="30"/>
      <c r="M5944" s="32"/>
      <c r="N5944" s="33"/>
      <c r="O5944" s="58"/>
      <c r="R5944" s="40"/>
      <c r="S5944" s="40"/>
      <c r="T5944" s="40"/>
      <c r="U5944" s="40"/>
      <c r="V5944" s="40"/>
      <c r="W5944" s="40"/>
    </row>
    <row r="5945">
      <c r="F5945" s="30"/>
      <c r="G5945" s="30"/>
      <c r="H5945" s="30"/>
      <c r="I5945" s="30"/>
      <c r="J5945" s="30"/>
      <c r="K5945" s="30"/>
      <c r="L5945" s="30"/>
      <c r="M5945" s="32"/>
      <c r="N5945" s="33"/>
      <c r="O5945" s="33"/>
      <c r="R5945" s="40"/>
      <c r="S5945" s="40"/>
      <c r="T5945" s="40"/>
      <c r="U5945" s="40"/>
      <c r="V5945" s="40"/>
      <c r="W5945" s="40"/>
    </row>
    <row r="5946">
      <c r="F5946" s="30"/>
      <c r="G5946" s="30"/>
      <c r="H5946" s="30"/>
      <c r="I5946" s="30"/>
      <c r="J5946" s="30"/>
      <c r="K5946" s="30"/>
      <c r="L5946" s="30"/>
      <c r="M5946" s="32"/>
      <c r="N5946" s="33"/>
      <c r="O5946" s="33"/>
      <c r="R5946" s="40"/>
      <c r="S5946" s="40"/>
      <c r="T5946" s="40"/>
      <c r="U5946" s="40"/>
      <c r="V5946" s="40"/>
      <c r="W5946" s="40"/>
    </row>
    <row r="5947">
      <c r="F5947" s="30"/>
      <c r="G5947" s="30"/>
      <c r="H5947" s="30"/>
      <c r="I5947" s="30"/>
      <c r="J5947" s="30"/>
      <c r="K5947" s="30"/>
      <c r="L5947" s="30"/>
      <c r="M5947" s="32"/>
      <c r="N5947" s="33"/>
      <c r="O5947" s="33"/>
      <c r="R5947" s="40"/>
      <c r="S5947" s="40"/>
      <c r="T5947" s="40"/>
      <c r="U5947" s="40"/>
      <c r="V5947" s="40"/>
      <c r="W5947" s="40"/>
    </row>
    <row r="5948">
      <c r="F5948" s="30"/>
      <c r="G5948" s="30"/>
      <c r="H5948" s="30"/>
      <c r="I5948" s="30"/>
      <c r="J5948" s="30"/>
      <c r="K5948" s="30"/>
      <c r="L5948" s="30"/>
      <c r="M5948" s="32"/>
      <c r="N5948" s="33"/>
      <c r="O5948" s="33"/>
      <c r="R5948" s="40"/>
      <c r="S5948" s="40"/>
      <c r="T5948" s="40"/>
      <c r="U5948" s="40"/>
      <c r="V5948" s="40"/>
      <c r="W5948" s="40"/>
    </row>
    <row r="5949">
      <c r="F5949" s="30"/>
      <c r="G5949" s="30"/>
      <c r="H5949" s="30"/>
      <c r="I5949" s="30"/>
      <c r="J5949" s="30"/>
      <c r="K5949" s="30"/>
      <c r="L5949" s="30"/>
      <c r="M5949" s="32"/>
      <c r="N5949" s="33"/>
      <c r="O5949" s="33"/>
      <c r="R5949" s="40"/>
      <c r="S5949" s="40"/>
      <c r="T5949" s="40"/>
      <c r="U5949" s="40"/>
      <c r="V5949" s="40"/>
      <c r="W5949" s="40"/>
    </row>
    <row r="5950">
      <c r="F5950" s="30"/>
      <c r="G5950" s="30"/>
      <c r="H5950" s="30"/>
      <c r="I5950" s="30"/>
      <c r="J5950" s="30"/>
      <c r="K5950" s="30"/>
      <c r="L5950" s="30"/>
      <c r="M5950" s="32"/>
      <c r="N5950" s="33"/>
      <c r="O5950" s="64"/>
      <c r="R5950" s="40"/>
      <c r="S5950" s="40"/>
      <c r="T5950" s="40"/>
      <c r="U5950" s="40"/>
      <c r="V5950" s="40"/>
      <c r="W5950" s="40"/>
    </row>
    <row r="5951">
      <c r="F5951" s="30"/>
      <c r="G5951" s="30"/>
      <c r="H5951" s="30"/>
      <c r="I5951" s="30"/>
      <c r="J5951" s="30"/>
      <c r="K5951" s="30"/>
      <c r="L5951" s="30"/>
      <c r="M5951" s="32"/>
      <c r="N5951" s="33"/>
      <c r="O5951" s="33"/>
      <c r="R5951" s="40"/>
      <c r="S5951" s="40"/>
      <c r="T5951" s="40"/>
      <c r="U5951" s="40"/>
      <c r="V5951" s="40"/>
      <c r="W5951" s="40"/>
    </row>
    <row r="5952">
      <c r="F5952" s="30"/>
      <c r="G5952" s="30"/>
      <c r="H5952" s="30"/>
      <c r="I5952" s="30"/>
      <c r="J5952" s="30"/>
      <c r="K5952" s="30"/>
      <c r="L5952" s="30"/>
      <c r="M5952" s="32"/>
      <c r="N5952" s="33"/>
      <c r="O5952" s="33"/>
      <c r="R5952" s="40"/>
      <c r="S5952" s="40"/>
      <c r="T5952" s="40"/>
      <c r="U5952" s="40"/>
      <c r="V5952" s="40"/>
      <c r="W5952" s="40"/>
    </row>
    <row r="5953">
      <c r="F5953" s="30"/>
      <c r="G5953" s="30"/>
      <c r="H5953" s="30"/>
      <c r="I5953" s="30"/>
      <c r="J5953" s="30"/>
      <c r="K5953" s="30"/>
      <c r="L5953" s="30"/>
      <c r="M5953" s="32"/>
      <c r="N5953" s="33"/>
      <c r="O5953" s="33"/>
      <c r="R5953" s="40"/>
      <c r="S5953" s="40"/>
      <c r="T5953" s="40"/>
      <c r="U5953" s="40"/>
      <c r="V5953" s="40"/>
      <c r="W5953" s="40"/>
    </row>
    <row r="5954">
      <c r="F5954" s="30"/>
      <c r="G5954" s="30"/>
      <c r="H5954" s="30"/>
      <c r="I5954" s="30"/>
      <c r="J5954" s="30"/>
      <c r="K5954" s="30"/>
      <c r="L5954" s="30"/>
      <c r="M5954" s="32"/>
      <c r="N5954" s="33"/>
      <c r="O5954" s="33"/>
      <c r="R5954" s="40"/>
      <c r="S5954" s="40"/>
      <c r="T5954" s="40"/>
      <c r="U5954" s="40"/>
      <c r="V5954" s="40"/>
      <c r="W5954" s="40"/>
    </row>
    <row r="5955">
      <c r="F5955" s="30"/>
      <c r="G5955" s="30"/>
      <c r="H5955" s="30"/>
      <c r="I5955" s="30"/>
      <c r="J5955" s="30"/>
      <c r="K5955" s="30"/>
      <c r="L5955" s="30"/>
      <c r="M5955" s="32"/>
      <c r="N5955" s="33"/>
      <c r="O5955" s="33"/>
      <c r="R5955" s="40"/>
      <c r="S5955" s="40"/>
      <c r="T5955" s="40"/>
      <c r="U5955" s="40"/>
      <c r="V5955" s="40"/>
      <c r="W5955" s="40"/>
    </row>
    <row r="5956">
      <c r="F5956" s="30"/>
      <c r="G5956" s="30"/>
      <c r="H5956" s="30"/>
      <c r="I5956" s="30"/>
      <c r="J5956" s="30"/>
      <c r="K5956" s="30"/>
      <c r="L5956" s="30"/>
      <c r="M5956" s="32"/>
      <c r="N5956" s="33"/>
      <c r="O5956" s="33"/>
      <c r="R5956" s="40"/>
      <c r="S5956" s="40"/>
      <c r="T5956" s="40"/>
      <c r="U5956" s="40"/>
      <c r="V5956" s="40"/>
      <c r="W5956" s="40"/>
    </row>
    <row r="5957">
      <c r="F5957" s="30"/>
      <c r="G5957" s="30"/>
      <c r="H5957" s="30"/>
      <c r="I5957" s="30"/>
      <c r="J5957" s="30"/>
      <c r="K5957" s="30"/>
      <c r="L5957" s="30"/>
      <c r="M5957" s="32"/>
      <c r="N5957" s="33"/>
      <c r="O5957" s="33"/>
      <c r="R5957" s="40"/>
      <c r="S5957" s="40"/>
      <c r="T5957" s="40"/>
      <c r="U5957" s="40"/>
      <c r="V5957" s="40"/>
      <c r="W5957" s="40"/>
    </row>
    <row r="5958">
      <c r="F5958" s="30"/>
      <c r="G5958" s="30"/>
      <c r="H5958" s="30"/>
      <c r="I5958" s="30"/>
      <c r="J5958" s="30"/>
      <c r="K5958" s="30"/>
      <c r="L5958" s="30"/>
      <c r="M5958" s="32"/>
      <c r="N5958" s="33"/>
      <c r="O5958" s="58"/>
      <c r="R5958" s="40"/>
      <c r="S5958" s="40"/>
      <c r="T5958" s="40"/>
      <c r="U5958" s="40"/>
      <c r="V5958" s="40"/>
      <c r="W5958" s="40"/>
    </row>
    <row r="5959">
      <c r="F5959" s="30"/>
      <c r="G5959" s="30"/>
      <c r="H5959" s="30"/>
      <c r="I5959" s="30"/>
      <c r="J5959" s="30"/>
      <c r="K5959" s="30"/>
      <c r="L5959" s="30"/>
      <c r="M5959" s="32"/>
      <c r="N5959" s="33"/>
      <c r="O5959" s="33"/>
      <c r="R5959" s="40"/>
      <c r="S5959" s="40"/>
      <c r="T5959" s="40"/>
      <c r="U5959" s="40"/>
      <c r="V5959" s="40"/>
      <c r="W5959" s="40"/>
    </row>
    <row r="5960">
      <c r="F5960" s="30"/>
      <c r="G5960" s="30"/>
      <c r="H5960" s="30"/>
      <c r="I5960" s="30"/>
      <c r="J5960" s="30"/>
      <c r="K5960" s="30"/>
      <c r="L5960" s="30"/>
      <c r="M5960" s="32"/>
      <c r="N5960" s="33"/>
      <c r="O5960" s="33"/>
      <c r="R5960" s="40"/>
      <c r="S5960" s="40"/>
      <c r="T5960" s="40"/>
      <c r="U5960" s="40"/>
      <c r="V5960" s="40"/>
      <c r="W5960" s="40"/>
    </row>
    <row r="5961">
      <c r="F5961" s="30"/>
      <c r="G5961" s="30"/>
      <c r="H5961" s="30"/>
      <c r="I5961" s="30"/>
      <c r="J5961" s="30"/>
      <c r="K5961" s="30"/>
      <c r="L5961" s="30"/>
      <c r="M5961" s="32"/>
      <c r="N5961" s="33"/>
      <c r="O5961" s="33"/>
      <c r="R5961" s="40"/>
      <c r="S5961" s="40"/>
      <c r="T5961" s="40"/>
      <c r="U5961" s="40"/>
      <c r="V5961" s="40"/>
      <c r="W5961" s="40"/>
    </row>
    <row r="5962">
      <c r="F5962" s="30"/>
      <c r="G5962" s="30"/>
      <c r="H5962" s="30"/>
      <c r="I5962" s="30"/>
      <c r="J5962" s="30"/>
      <c r="K5962" s="30"/>
      <c r="L5962" s="30"/>
      <c r="M5962" s="32"/>
      <c r="N5962" s="33"/>
      <c r="O5962" s="33"/>
      <c r="R5962" s="40"/>
      <c r="S5962" s="40"/>
      <c r="T5962" s="40"/>
      <c r="U5962" s="40"/>
      <c r="V5962" s="40"/>
      <c r="W5962" s="40"/>
    </row>
    <row r="5963">
      <c r="F5963" s="30"/>
      <c r="G5963" s="30"/>
      <c r="H5963" s="30"/>
      <c r="I5963" s="30"/>
      <c r="J5963" s="30"/>
      <c r="K5963" s="30"/>
      <c r="L5963" s="30"/>
      <c r="M5963" s="32"/>
      <c r="N5963" s="33"/>
      <c r="O5963" s="33"/>
      <c r="R5963" s="40"/>
      <c r="S5963" s="40"/>
      <c r="T5963" s="40"/>
      <c r="U5963" s="40"/>
      <c r="V5963" s="40"/>
      <c r="W5963" s="40"/>
    </row>
    <row r="5964">
      <c r="F5964" s="30"/>
      <c r="G5964" s="30"/>
      <c r="H5964" s="30"/>
      <c r="I5964" s="30"/>
      <c r="J5964" s="30"/>
      <c r="K5964" s="30"/>
      <c r="L5964" s="30"/>
      <c r="M5964" s="32"/>
      <c r="N5964" s="33"/>
      <c r="O5964" s="64"/>
      <c r="R5964" s="40"/>
      <c r="S5964" s="40"/>
      <c r="T5964" s="40"/>
      <c r="U5964" s="40"/>
      <c r="V5964" s="40"/>
      <c r="W5964" s="40"/>
    </row>
    <row r="5965">
      <c r="F5965" s="30"/>
      <c r="G5965" s="30"/>
      <c r="H5965" s="30"/>
      <c r="I5965" s="30"/>
      <c r="J5965" s="30"/>
      <c r="K5965" s="30"/>
      <c r="L5965" s="30"/>
      <c r="M5965" s="32"/>
      <c r="N5965" s="33"/>
      <c r="O5965" s="33"/>
      <c r="R5965" s="40"/>
      <c r="S5965" s="40"/>
      <c r="T5965" s="40"/>
      <c r="U5965" s="40"/>
      <c r="V5965" s="40"/>
      <c r="W5965" s="40"/>
    </row>
    <row r="5966">
      <c r="F5966" s="30"/>
      <c r="G5966" s="30"/>
      <c r="H5966" s="30"/>
      <c r="I5966" s="30"/>
      <c r="J5966" s="30"/>
      <c r="K5966" s="30"/>
      <c r="L5966" s="30"/>
      <c r="M5966" s="32"/>
      <c r="N5966" s="33"/>
      <c r="O5966" s="33"/>
      <c r="R5966" s="40"/>
      <c r="S5966" s="40"/>
      <c r="T5966" s="40"/>
      <c r="U5966" s="40"/>
      <c r="V5966" s="40"/>
      <c r="W5966" s="40"/>
    </row>
    <row r="5967">
      <c r="F5967" s="30"/>
      <c r="G5967" s="30"/>
      <c r="H5967" s="30"/>
      <c r="I5967" s="30"/>
      <c r="J5967" s="30"/>
      <c r="K5967" s="30"/>
      <c r="L5967" s="30"/>
      <c r="M5967" s="32"/>
      <c r="N5967" s="33"/>
      <c r="O5967" s="58"/>
      <c r="R5967" s="40"/>
      <c r="S5967" s="40"/>
      <c r="T5967" s="40"/>
      <c r="U5967" s="40"/>
      <c r="V5967" s="40"/>
      <c r="W5967" s="40"/>
    </row>
    <row r="5968">
      <c r="F5968" s="30"/>
      <c r="G5968" s="30"/>
      <c r="H5968" s="30"/>
      <c r="I5968" s="30"/>
      <c r="J5968" s="30"/>
      <c r="K5968" s="30"/>
      <c r="L5968" s="30"/>
      <c r="M5968" s="32"/>
      <c r="N5968" s="33"/>
      <c r="O5968" s="33"/>
      <c r="R5968" s="40"/>
      <c r="S5968" s="40"/>
      <c r="T5968" s="40"/>
      <c r="U5968" s="40"/>
      <c r="V5968" s="40"/>
      <c r="W5968" s="40"/>
    </row>
    <row r="5969">
      <c r="F5969" s="30"/>
      <c r="G5969" s="30"/>
      <c r="H5969" s="30"/>
      <c r="I5969" s="30"/>
      <c r="J5969" s="30"/>
      <c r="K5969" s="30"/>
      <c r="L5969" s="30"/>
      <c r="M5969" s="32"/>
      <c r="N5969" s="33"/>
      <c r="O5969" s="33"/>
      <c r="R5969" s="40"/>
      <c r="S5969" s="40"/>
      <c r="T5969" s="40"/>
      <c r="U5969" s="40"/>
      <c r="V5969" s="40"/>
      <c r="W5969" s="40"/>
    </row>
    <row r="5970">
      <c r="F5970" s="30"/>
      <c r="G5970" s="30"/>
      <c r="H5970" s="30"/>
      <c r="I5970" s="30"/>
      <c r="J5970" s="30"/>
      <c r="K5970" s="30"/>
      <c r="L5970" s="30"/>
      <c r="M5970" s="32"/>
      <c r="N5970" s="33"/>
      <c r="O5970" s="33"/>
      <c r="R5970" s="40"/>
      <c r="S5970" s="40"/>
      <c r="T5970" s="40"/>
      <c r="U5970" s="40"/>
      <c r="V5970" s="40"/>
      <c r="W5970" s="40"/>
    </row>
    <row r="5971">
      <c r="F5971" s="30"/>
      <c r="G5971" s="30"/>
      <c r="H5971" s="30"/>
      <c r="I5971" s="30"/>
      <c r="J5971" s="30"/>
      <c r="K5971" s="30"/>
      <c r="L5971" s="30"/>
      <c r="M5971" s="32"/>
      <c r="N5971" s="33"/>
      <c r="O5971" s="33"/>
      <c r="R5971" s="40"/>
      <c r="S5971" s="40"/>
      <c r="T5971" s="40"/>
      <c r="U5971" s="40"/>
      <c r="V5971" s="40"/>
      <c r="W5971" s="40"/>
    </row>
    <row r="5972">
      <c r="F5972" s="30"/>
      <c r="G5972" s="30"/>
      <c r="H5972" s="30"/>
      <c r="I5972" s="30"/>
      <c r="J5972" s="30"/>
      <c r="K5972" s="30"/>
      <c r="L5972" s="30"/>
      <c r="M5972" s="32"/>
      <c r="N5972" s="33"/>
      <c r="O5972" s="33"/>
      <c r="R5972" s="40"/>
      <c r="S5972" s="40"/>
      <c r="T5972" s="40"/>
      <c r="U5972" s="40"/>
      <c r="V5972" s="40"/>
      <c r="W5972" s="40"/>
    </row>
    <row r="5973">
      <c r="F5973" s="30"/>
      <c r="G5973" s="30"/>
      <c r="H5973" s="30"/>
      <c r="I5973" s="30"/>
      <c r="J5973" s="30"/>
      <c r="K5973" s="30"/>
      <c r="L5973" s="30"/>
      <c r="M5973" s="32"/>
      <c r="N5973" s="33"/>
      <c r="O5973" s="64"/>
      <c r="R5973" s="40"/>
      <c r="S5973" s="40"/>
      <c r="T5973" s="40"/>
      <c r="U5973" s="40"/>
      <c r="V5973" s="40"/>
      <c r="W5973" s="40"/>
    </row>
    <row r="5974">
      <c r="F5974" s="30"/>
      <c r="G5974" s="30"/>
      <c r="H5974" s="30"/>
      <c r="I5974" s="30"/>
      <c r="J5974" s="30"/>
      <c r="K5974" s="30"/>
      <c r="L5974" s="30"/>
      <c r="M5974" s="32"/>
      <c r="N5974" s="33"/>
      <c r="O5974" s="33"/>
      <c r="R5974" s="40"/>
      <c r="S5974" s="40"/>
      <c r="T5974" s="40"/>
      <c r="U5974" s="40"/>
      <c r="V5974" s="40"/>
      <c r="W5974" s="40"/>
    </row>
    <row r="5975">
      <c r="F5975" s="30"/>
      <c r="G5975" s="30"/>
      <c r="H5975" s="30"/>
      <c r="I5975" s="30"/>
      <c r="J5975" s="30"/>
      <c r="K5975" s="30"/>
      <c r="L5975" s="30"/>
      <c r="M5975" s="32"/>
      <c r="N5975" s="33"/>
      <c r="O5975" s="33"/>
      <c r="R5975" s="40"/>
      <c r="S5975" s="40"/>
      <c r="T5975" s="40"/>
      <c r="U5975" s="40"/>
      <c r="V5975" s="40"/>
      <c r="W5975" s="40"/>
    </row>
    <row r="5976">
      <c r="F5976" s="30"/>
      <c r="G5976" s="30"/>
      <c r="H5976" s="30"/>
      <c r="I5976" s="30"/>
      <c r="J5976" s="30"/>
      <c r="K5976" s="30"/>
      <c r="L5976" s="30"/>
      <c r="M5976" s="32"/>
      <c r="N5976" s="33"/>
      <c r="O5976" s="33"/>
      <c r="R5976" s="40"/>
      <c r="S5976" s="40"/>
      <c r="T5976" s="40"/>
      <c r="U5976" s="40"/>
      <c r="V5976" s="40"/>
      <c r="W5976" s="40"/>
    </row>
    <row r="5977">
      <c r="F5977" s="30"/>
      <c r="G5977" s="30"/>
      <c r="H5977" s="30"/>
      <c r="I5977" s="30"/>
      <c r="J5977" s="30"/>
      <c r="K5977" s="30"/>
      <c r="L5977" s="30"/>
      <c r="M5977" s="32"/>
      <c r="N5977" s="33"/>
      <c r="O5977" s="33"/>
      <c r="R5977" s="40"/>
      <c r="S5977" s="40"/>
      <c r="T5977" s="40"/>
      <c r="U5977" s="40"/>
      <c r="V5977" s="40"/>
      <c r="W5977" s="40"/>
    </row>
    <row r="5978">
      <c r="F5978" s="30"/>
      <c r="G5978" s="30"/>
      <c r="H5978" s="30"/>
      <c r="I5978" s="30"/>
      <c r="J5978" s="30"/>
      <c r="K5978" s="30"/>
      <c r="L5978" s="30"/>
      <c r="M5978" s="32"/>
      <c r="N5978" s="33"/>
      <c r="O5978" s="33"/>
      <c r="R5978" s="40"/>
      <c r="S5978" s="40"/>
      <c r="T5978" s="40"/>
      <c r="U5978" s="40"/>
      <c r="V5978" s="40"/>
      <c r="W5978" s="40"/>
    </row>
    <row r="5979">
      <c r="F5979" s="30"/>
      <c r="G5979" s="30"/>
      <c r="H5979" s="30"/>
      <c r="I5979" s="30"/>
      <c r="J5979" s="30"/>
      <c r="K5979" s="30"/>
      <c r="L5979" s="30"/>
      <c r="M5979" s="32"/>
      <c r="N5979" s="33"/>
      <c r="O5979" s="33"/>
      <c r="R5979" s="40"/>
      <c r="S5979" s="40"/>
      <c r="T5979" s="40"/>
      <c r="U5979" s="40"/>
      <c r="V5979" s="40"/>
      <c r="W5979" s="40"/>
    </row>
    <row r="5980">
      <c r="F5980" s="30"/>
      <c r="G5980" s="30"/>
      <c r="H5980" s="30"/>
      <c r="I5980" s="30"/>
      <c r="J5980" s="30"/>
      <c r="K5980" s="30"/>
      <c r="L5980" s="30"/>
      <c r="M5980" s="32"/>
      <c r="N5980" s="33"/>
      <c r="O5980" s="58"/>
      <c r="R5980" s="40"/>
      <c r="S5980" s="40"/>
      <c r="T5980" s="40"/>
      <c r="U5980" s="40"/>
      <c r="V5980" s="40"/>
      <c r="W5980" s="40"/>
    </row>
    <row r="5981">
      <c r="F5981" s="30"/>
      <c r="G5981" s="30"/>
      <c r="H5981" s="30"/>
      <c r="I5981" s="30"/>
      <c r="J5981" s="30"/>
      <c r="K5981" s="30"/>
      <c r="L5981" s="30"/>
      <c r="M5981" s="32"/>
      <c r="N5981" s="33"/>
      <c r="O5981" s="33"/>
      <c r="R5981" s="40"/>
      <c r="S5981" s="40"/>
      <c r="T5981" s="40"/>
      <c r="U5981" s="40"/>
      <c r="V5981" s="40"/>
      <c r="W5981" s="40"/>
    </row>
    <row r="5982">
      <c r="F5982" s="30"/>
      <c r="G5982" s="30"/>
      <c r="H5982" s="30"/>
      <c r="I5982" s="30"/>
      <c r="J5982" s="30"/>
      <c r="K5982" s="30"/>
      <c r="L5982" s="30"/>
      <c r="M5982" s="32"/>
      <c r="N5982" s="33"/>
      <c r="O5982" s="33"/>
      <c r="R5982" s="40"/>
      <c r="S5982" s="40"/>
      <c r="T5982" s="40"/>
      <c r="U5982" s="40"/>
      <c r="V5982" s="40"/>
      <c r="W5982" s="40"/>
    </row>
    <row r="5983">
      <c r="F5983" s="30"/>
      <c r="G5983" s="30"/>
      <c r="H5983" s="30"/>
      <c r="I5983" s="30"/>
      <c r="J5983" s="30"/>
      <c r="K5983" s="30"/>
      <c r="L5983" s="30"/>
      <c r="M5983" s="32"/>
      <c r="N5983" s="33"/>
      <c r="O5983" s="33"/>
      <c r="R5983" s="40"/>
      <c r="S5983" s="40"/>
      <c r="T5983" s="40"/>
      <c r="U5983" s="40"/>
      <c r="V5983" s="40"/>
      <c r="W5983" s="40"/>
    </row>
    <row r="5984">
      <c r="F5984" s="30"/>
      <c r="G5984" s="30"/>
      <c r="H5984" s="30"/>
      <c r="I5984" s="30"/>
      <c r="J5984" s="30"/>
      <c r="K5984" s="30"/>
      <c r="L5984" s="30"/>
      <c r="M5984" s="32"/>
      <c r="N5984" s="33"/>
      <c r="O5984" s="33"/>
      <c r="R5984" s="40"/>
      <c r="S5984" s="40"/>
      <c r="T5984" s="40"/>
      <c r="U5984" s="40"/>
      <c r="V5984" s="40"/>
      <c r="W5984" s="40"/>
    </row>
    <row r="5985">
      <c r="F5985" s="30"/>
      <c r="G5985" s="30"/>
      <c r="H5985" s="30"/>
      <c r="I5985" s="30"/>
      <c r="J5985" s="30"/>
      <c r="K5985" s="30"/>
      <c r="L5985" s="30"/>
      <c r="M5985" s="32"/>
      <c r="N5985" s="33"/>
      <c r="O5985" s="33"/>
      <c r="R5985" s="40"/>
      <c r="S5985" s="40"/>
      <c r="T5985" s="40"/>
      <c r="U5985" s="40"/>
      <c r="V5985" s="40"/>
      <c r="W5985" s="40"/>
    </row>
    <row r="5986">
      <c r="F5986" s="30"/>
      <c r="G5986" s="30"/>
      <c r="H5986" s="30"/>
      <c r="I5986" s="30"/>
      <c r="J5986" s="30"/>
      <c r="K5986" s="30"/>
      <c r="L5986" s="30"/>
      <c r="M5986" s="32"/>
      <c r="N5986" s="33"/>
      <c r="O5986" s="33"/>
      <c r="R5986" s="40"/>
      <c r="S5986" s="40"/>
      <c r="T5986" s="40"/>
      <c r="U5986" s="40"/>
      <c r="V5986" s="40"/>
      <c r="W5986" s="40"/>
    </row>
    <row r="5987">
      <c r="F5987" s="30"/>
      <c r="G5987" s="30"/>
      <c r="H5987" s="30"/>
      <c r="I5987" s="30"/>
      <c r="J5987" s="30"/>
      <c r="K5987" s="30"/>
      <c r="L5987" s="30"/>
      <c r="M5987" s="32"/>
      <c r="N5987" s="33"/>
      <c r="O5987" s="33"/>
      <c r="R5987" s="40"/>
      <c r="S5987" s="40"/>
      <c r="T5987" s="40"/>
      <c r="U5987" s="40"/>
      <c r="V5987" s="40"/>
      <c r="W5987" s="40"/>
    </row>
    <row r="5988">
      <c r="F5988" s="30"/>
      <c r="G5988" s="30"/>
      <c r="H5988" s="30"/>
      <c r="I5988" s="30"/>
      <c r="J5988" s="30"/>
      <c r="K5988" s="30"/>
      <c r="L5988" s="30"/>
      <c r="M5988" s="32"/>
      <c r="N5988" s="33"/>
      <c r="O5988" s="33"/>
      <c r="R5988" s="40"/>
      <c r="S5988" s="40"/>
      <c r="T5988" s="40"/>
      <c r="U5988" s="40"/>
      <c r="V5988" s="40"/>
      <c r="W5988" s="40"/>
    </row>
    <row r="5989">
      <c r="F5989" s="30"/>
      <c r="G5989" s="30"/>
      <c r="H5989" s="30"/>
      <c r="I5989" s="30"/>
      <c r="J5989" s="30"/>
      <c r="K5989" s="30"/>
      <c r="L5989" s="30"/>
      <c r="M5989" s="32"/>
      <c r="N5989" s="33"/>
      <c r="O5989" s="33"/>
      <c r="R5989" s="40"/>
      <c r="S5989" s="40"/>
      <c r="T5989" s="40"/>
      <c r="U5989" s="40"/>
      <c r="V5989" s="40"/>
      <c r="W5989" s="40"/>
    </row>
    <row r="5990">
      <c r="F5990" s="30"/>
      <c r="G5990" s="30"/>
      <c r="H5990" s="30"/>
      <c r="I5990" s="30"/>
      <c r="J5990" s="30"/>
      <c r="K5990" s="30"/>
      <c r="L5990" s="30"/>
      <c r="M5990" s="32"/>
      <c r="N5990" s="33"/>
      <c r="O5990" s="33"/>
      <c r="R5990" s="40"/>
      <c r="S5990" s="40"/>
      <c r="T5990" s="40"/>
      <c r="U5990" s="40"/>
      <c r="V5990" s="40"/>
      <c r="W5990" s="40"/>
    </row>
    <row r="5991">
      <c r="F5991" s="30"/>
      <c r="G5991" s="30"/>
      <c r="H5991" s="30"/>
      <c r="I5991" s="30"/>
      <c r="J5991" s="30"/>
      <c r="K5991" s="30"/>
      <c r="L5991" s="30"/>
      <c r="M5991" s="32"/>
      <c r="N5991" s="33"/>
      <c r="O5991" s="33"/>
      <c r="R5991" s="40"/>
      <c r="S5991" s="40"/>
      <c r="T5991" s="40"/>
      <c r="U5991" s="40"/>
      <c r="V5991" s="40"/>
      <c r="W5991" s="40"/>
    </row>
    <row r="5992">
      <c r="F5992" s="30"/>
      <c r="G5992" s="30"/>
      <c r="H5992" s="30"/>
      <c r="I5992" s="30"/>
      <c r="J5992" s="30"/>
      <c r="K5992" s="30"/>
      <c r="L5992" s="30"/>
      <c r="M5992" s="32"/>
      <c r="N5992" s="33"/>
      <c r="O5992" s="33"/>
      <c r="R5992" s="40"/>
      <c r="S5992" s="40"/>
      <c r="T5992" s="40"/>
      <c r="U5992" s="40"/>
      <c r="V5992" s="40"/>
      <c r="W5992" s="40"/>
    </row>
    <row r="5993">
      <c r="F5993" s="30"/>
      <c r="G5993" s="30"/>
      <c r="H5993" s="30"/>
      <c r="I5993" s="30"/>
      <c r="J5993" s="30"/>
      <c r="K5993" s="30"/>
      <c r="L5993" s="30"/>
      <c r="M5993" s="32"/>
      <c r="N5993" s="33"/>
      <c r="O5993" s="33"/>
      <c r="R5993" s="40"/>
      <c r="S5993" s="40"/>
      <c r="T5993" s="40"/>
      <c r="U5993" s="40"/>
      <c r="V5993" s="40"/>
      <c r="W5993" s="40"/>
    </row>
    <row r="5994">
      <c r="F5994" s="30"/>
      <c r="G5994" s="30"/>
      <c r="H5994" s="30"/>
      <c r="I5994" s="30"/>
      <c r="J5994" s="30"/>
      <c r="K5994" s="30"/>
      <c r="L5994" s="30"/>
      <c r="M5994" s="32"/>
      <c r="N5994" s="33"/>
      <c r="O5994" s="33"/>
      <c r="R5994" s="40"/>
      <c r="S5994" s="40"/>
      <c r="T5994" s="40"/>
      <c r="U5994" s="40"/>
      <c r="V5994" s="40"/>
      <c r="W5994" s="40"/>
    </row>
    <row r="5995">
      <c r="F5995" s="30"/>
      <c r="G5995" s="30"/>
      <c r="H5995" s="30"/>
      <c r="I5995" s="30"/>
      <c r="J5995" s="30"/>
      <c r="K5995" s="30"/>
      <c r="L5995" s="30"/>
      <c r="M5995" s="32"/>
      <c r="N5995" s="33"/>
      <c r="O5995" s="33"/>
      <c r="R5995" s="40"/>
      <c r="S5995" s="40"/>
      <c r="T5995" s="40"/>
      <c r="U5995" s="40"/>
      <c r="V5995" s="40"/>
      <c r="W5995" s="40"/>
    </row>
    <row r="5996">
      <c r="F5996" s="30"/>
      <c r="G5996" s="30"/>
      <c r="H5996" s="30"/>
      <c r="I5996" s="30"/>
      <c r="J5996" s="30"/>
      <c r="K5996" s="30"/>
      <c r="L5996" s="30"/>
      <c r="M5996" s="32"/>
      <c r="N5996" s="33"/>
      <c r="O5996" s="64"/>
      <c r="R5996" s="40"/>
      <c r="S5996" s="40"/>
      <c r="T5996" s="40"/>
      <c r="U5996" s="40"/>
      <c r="V5996" s="40"/>
      <c r="W5996" s="40"/>
    </row>
    <row r="5997">
      <c r="F5997" s="30"/>
      <c r="G5997" s="30"/>
      <c r="H5997" s="30"/>
      <c r="I5997" s="30"/>
      <c r="J5997" s="30"/>
      <c r="K5997" s="30"/>
      <c r="L5997" s="30"/>
      <c r="M5997" s="32"/>
      <c r="N5997" s="33"/>
      <c r="O5997" s="33"/>
      <c r="R5997" s="40"/>
      <c r="S5997" s="40"/>
      <c r="T5997" s="40"/>
      <c r="U5997" s="40"/>
      <c r="V5997" s="40"/>
      <c r="W5997" s="40"/>
    </row>
    <row r="5998">
      <c r="F5998" s="30"/>
      <c r="G5998" s="30"/>
      <c r="H5998" s="30"/>
      <c r="I5998" s="30"/>
      <c r="J5998" s="30"/>
      <c r="K5998" s="30"/>
      <c r="L5998" s="30"/>
      <c r="M5998" s="32"/>
      <c r="N5998" s="33"/>
      <c r="O5998" s="33"/>
      <c r="R5998" s="40"/>
      <c r="S5998" s="40"/>
      <c r="T5998" s="40"/>
      <c r="U5998" s="40"/>
      <c r="V5998" s="40"/>
      <c r="W5998" s="40"/>
    </row>
    <row r="5999">
      <c r="F5999" s="30"/>
      <c r="G5999" s="30"/>
      <c r="H5999" s="30"/>
      <c r="I5999" s="30"/>
      <c r="J5999" s="30"/>
      <c r="K5999" s="30"/>
      <c r="L5999" s="30"/>
      <c r="M5999" s="32"/>
      <c r="N5999" s="33"/>
      <c r="O5999" s="33"/>
      <c r="R5999" s="40"/>
      <c r="S5999" s="40"/>
      <c r="T5999" s="40"/>
      <c r="U5999" s="40"/>
      <c r="V5999" s="40"/>
      <c r="W5999" s="40"/>
    </row>
    <row r="6000">
      <c r="F6000" s="30"/>
      <c r="G6000" s="30"/>
      <c r="H6000" s="30"/>
      <c r="I6000" s="30"/>
      <c r="J6000" s="30"/>
      <c r="K6000" s="30"/>
      <c r="L6000" s="30"/>
      <c r="M6000" s="32"/>
      <c r="N6000" s="33"/>
      <c r="O6000" s="33"/>
      <c r="R6000" s="40"/>
      <c r="S6000" s="40"/>
      <c r="T6000" s="40"/>
      <c r="U6000" s="40"/>
      <c r="V6000" s="40"/>
      <c r="W6000" s="40"/>
    </row>
    <row r="6001">
      <c r="F6001" s="30"/>
      <c r="G6001" s="30"/>
      <c r="H6001" s="30"/>
      <c r="I6001" s="30"/>
      <c r="J6001" s="30"/>
      <c r="K6001" s="30"/>
      <c r="L6001" s="30"/>
      <c r="M6001" s="32"/>
      <c r="N6001" s="33"/>
      <c r="O6001" s="33"/>
      <c r="R6001" s="40"/>
      <c r="S6001" s="40"/>
      <c r="T6001" s="40"/>
      <c r="U6001" s="40"/>
      <c r="V6001" s="40"/>
      <c r="W6001" s="40"/>
    </row>
    <row r="6002">
      <c r="F6002" s="30"/>
      <c r="G6002" s="30"/>
      <c r="H6002" s="30"/>
      <c r="I6002" s="30"/>
      <c r="J6002" s="30"/>
      <c r="K6002" s="30"/>
      <c r="L6002" s="30"/>
      <c r="M6002" s="32"/>
      <c r="N6002" s="33"/>
      <c r="O6002" s="64"/>
      <c r="R6002" s="40"/>
      <c r="S6002" s="40"/>
      <c r="T6002" s="40"/>
      <c r="U6002" s="40"/>
      <c r="V6002" s="40"/>
      <c r="W6002" s="40"/>
    </row>
    <row r="6003">
      <c r="F6003" s="30"/>
      <c r="G6003" s="30"/>
      <c r="H6003" s="30"/>
      <c r="I6003" s="30"/>
      <c r="J6003" s="30"/>
      <c r="K6003" s="30"/>
      <c r="L6003" s="30"/>
      <c r="M6003" s="32"/>
      <c r="N6003" s="33"/>
      <c r="O6003" s="33"/>
      <c r="R6003" s="40"/>
      <c r="S6003" s="40"/>
      <c r="T6003" s="40"/>
      <c r="U6003" s="40"/>
      <c r="V6003" s="40"/>
      <c r="W6003" s="40"/>
    </row>
    <row r="6004">
      <c r="F6004" s="30"/>
      <c r="G6004" s="30"/>
      <c r="H6004" s="30"/>
      <c r="I6004" s="30"/>
      <c r="J6004" s="30"/>
      <c r="K6004" s="30"/>
      <c r="L6004" s="30"/>
      <c r="M6004" s="32"/>
      <c r="N6004" s="33"/>
      <c r="O6004" s="33"/>
      <c r="R6004" s="40"/>
      <c r="S6004" s="40"/>
      <c r="T6004" s="40"/>
      <c r="U6004" s="40"/>
      <c r="V6004" s="40"/>
      <c r="W6004" s="40"/>
    </row>
    <row r="6005">
      <c r="F6005" s="30"/>
      <c r="G6005" s="30"/>
      <c r="H6005" s="30"/>
      <c r="I6005" s="30"/>
      <c r="J6005" s="30"/>
      <c r="K6005" s="30"/>
      <c r="L6005" s="30"/>
      <c r="M6005" s="32"/>
      <c r="N6005" s="33"/>
      <c r="O6005" s="33"/>
      <c r="R6005" s="40"/>
      <c r="S6005" s="40"/>
      <c r="T6005" s="40"/>
      <c r="U6005" s="40"/>
      <c r="V6005" s="40"/>
      <c r="W6005" s="40"/>
    </row>
    <row r="6006">
      <c r="F6006" s="30"/>
      <c r="G6006" s="30"/>
      <c r="H6006" s="30"/>
      <c r="I6006" s="30"/>
      <c r="J6006" s="30"/>
      <c r="K6006" s="30"/>
      <c r="L6006" s="30"/>
      <c r="M6006" s="32"/>
      <c r="N6006" s="33"/>
      <c r="O6006" s="33"/>
      <c r="R6006" s="40"/>
      <c r="S6006" s="40"/>
      <c r="T6006" s="40"/>
      <c r="U6006" s="40"/>
      <c r="V6006" s="40"/>
      <c r="W6006" s="40"/>
    </row>
    <row r="6007">
      <c r="F6007" s="30"/>
      <c r="G6007" s="30"/>
      <c r="H6007" s="30"/>
      <c r="I6007" s="30"/>
      <c r="J6007" s="30"/>
      <c r="K6007" s="30"/>
      <c r="L6007" s="30"/>
      <c r="M6007" s="32"/>
      <c r="N6007" s="33"/>
      <c r="O6007" s="33"/>
      <c r="R6007" s="40"/>
      <c r="S6007" s="40"/>
      <c r="T6007" s="40"/>
      <c r="U6007" s="40"/>
      <c r="V6007" s="40"/>
      <c r="W6007" s="40"/>
    </row>
    <row r="6008">
      <c r="F6008" s="30"/>
      <c r="G6008" s="30"/>
      <c r="H6008" s="30"/>
      <c r="I6008" s="30"/>
      <c r="J6008" s="30"/>
      <c r="K6008" s="30"/>
      <c r="L6008" s="30"/>
      <c r="M6008" s="32"/>
      <c r="N6008" s="33"/>
      <c r="O6008" s="58"/>
      <c r="R6008" s="40"/>
      <c r="S6008" s="40"/>
      <c r="T6008" s="40"/>
      <c r="U6008" s="40"/>
      <c r="V6008" s="40"/>
      <c r="W6008" s="40"/>
    </row>
    <row r="6009">
      <c r="F6009" s="30"/>
      <c r="G6009" s="30"/>
      <c r="H6009" s="30"/>
      <c r="I6009" s="30"/>
      <c r="J6009" s="30"/>
      <c r="K6009" s="30"/>
      <c r="L6009" s="30"/>
      <c r="M6009" s="32"/>
      <c r="N6009" s="33"/>
      <c r="O6009" s="64"/>
      <c r="R6009" s="40"/>
      <c r="S6009" s="40"/>
      <c r="T6009" s="40"/>
      <c r="U6009" s="40"/>
      <c r="V6009" s="40"/>
      <c r="W6009" s="40"/>
    </row>
    <row r="6010">
      <c r="F6010" s="30"/>
      <c r="G6010" s="30"/>
      <c r="H6010" s="30"/>
      <c r="I6010" s="30"/>
      <c r="J6010" s="30"/>
      <c r="K6010" s="30"/>
      <c r="L6010" s="30"/>
      <c r="M6010" s="32"/>
      <c r="N6010" s="33"/>
      <c r="O6010" s="33"/>
      <c r="R6010" s="40"/>
      <c r="S6010" s="40"/>
      <c r="T6010" s="40"/>
      <c r="U6010" s="40"/>
      <c r="V6010" s="40"/>
      <c r="W6010" s="40"/>
    </row>
    <row r="6011">
      <c r="F6011" s="30"/>
      <c r="G6011" s="30"/>
      <c r="H6011" s="30"/>
      <c r="I6011" s="30"/>
      <c r="J6011" s="30"/>
      <c r="K6011" s="30"/>
      <c r="L6011" s="30"/>
      <c r="M6011" s="32"/>
      <c r="N6011" s="33"/>
      <c r="O6011" s="33"/>
      <c r="R6011" s="40"/>
      <c r="S6011" s="40"/>
      <c r="T6011" s="40"/>
      <c r="U6011" s="40"/>
      <c r="V6011" s="40"/>
      <c r="W6011" s="40"/>
    </row>
    <row r="6012">
      <c r="F6012" s="30"/>
      <c r="G6012" s="30"/>
      <c r="H6012" s="30"/>
      <c r="I6012" s="30"/>
      <c r="J6012" s="30"/>
      <c r="K6012" s="30"/>
      <c r="L6012" s="30"/>
      <c r="M6012" s="32"/>
      <c r="N6012" s="33"/>
      <c r="O6012" s="33"/>
      <c r="R6012" s="40"/>
      <c r="S6012" s="40"/>
      <c r="T6012" s="40"/>
      <c r="U6012" s="40"/>
      <c r="V6012" s="40"/>
      <c r="W6012" s="40"/>
    </row>
    <row r="6013">
      <c r="F6013" s="30"/>
      <c r="G6013" s="30"/>
      <c r="H6013" s="30"/>
      <c r="I6013" s="30"/>
      <c r="J6013" s="30"/>
      <c r="K6013" s="30"/>
      <c r="L6013" s="30"/>
      <c r="M6013" s="32"/>
      <c r="N6013" s="33"/>
      <c r="O6013" s="58"/>
      <c r="R6013" s="40"/>
      <c r="S6013" s="40"/>
      <c r="T6013" s="40"/>
      <c r="U6013" s="40"/>
      <c r="V6013" s="40"/>
      <c r="W6013" s="40"/>
    </row>
    <row r="6014">
      <c r="F6014" s="30"/>
      <c r="G6014" s="30"/>
      <c r="H6014" s="30"/>
      <c r="I6014" s="30"/>
      <c r="J6014" s="30"/>
      <c r="K6014" s="30"/>
      <c r="L6014" s="30"/>
      <c r="M6014" s="32"/>
      <c r="N6014" s="33"/>
      <c r="O6014" s="33"/>
      <c r="R6014" s="40"/>
      <c r="S6014" s="40"/>
      <c r="T6014" s="40"/>
      <c r="U6014" s="40"/>
      <c r="V6014" s="40"/>
      <c r="W6014" s="40"/>
    </row>
    <row r="6015">
      <c r="F6015" s="30"/>
      <c r="G6015" s="30"/>
      <c r="H6015" s="30"/>
      <c r="I6015" s="30"/>
      <c r="J6015" s="30"/>
      <c r="K6015" s="30"/>
      <c r="L6015" s="30"/>
      <c r="M6015" s="32"/>
      <c r="N6015" s="33"/>
      <c r="O6015" s="33"/>
      <c r="R6015" s="40"/>
      <c r="S6015" s="40"/>
      <c r="T6015" s="40"/>
      <c r="U6015" s="40"/>
      <c r="V6015" s="40"/>
      <c r="W6015" s="40"/>
    </row>
    <row r="6016">
      <c r="F6016" s="30"/>
      <c r="G6016" s="30"/>
      <c r="H6016" s="30"/>
      <c r="I6016" s="30"/>
      <c r="J6016" s="30"/>
      <c r="K6016" s="30"/>
      <c r="L6016" s="30"/>
      <c r="M6016" s="32"/>
      <c r="N6016" s="33"/>
      <c r="O6016" s="33"/>
      <c r="R6016" s="40"/>
      <c r="S6016" s="40"/>
      <c r="T6016" s="40"/>
      <c r="U6016" s="40"/>
      <c r="V6016" s="40"/>
      <c r="W6016" s="40"/>
    </row>
    <row r="6017">
      <c r="F6017" s="30"/>
      <c r="G6017" s="30"/>
      <c r="H6017" s="30"/>
      <c r="I6017" s="30"/>
      <c r="J6017" s="30"/>
      <c r="K6017" s="30"/>
      <c r="L6017" s="30"/>
      <c r="M6017" s="32"/>
      <c r="N6017" s="33"/>
      <c r="O6017" s="33"/>
      <c r="R6017" s="40"/>
      <c r="S6017" s="40"/>
      <c r="T6017" s="40"/>
      <c r="U6017" s="40"/>
      <c r="V6017" s="40"/>
      <c r="W6017" s="40"/>
    </row>
    <row r="6018">
      <c r="F6018" s="30"/>
      <c r="G6018" s="30"/>
      <c r="H6018" s="30"/>
      <c r="I6018" s="30"/>
      <c r="J6018" s="30"/>
      <c r="K6018" s="30"/>
      <c r="L6018" s="30"/>
      <c r="M6018" s="32"/>
      <c r="N6018" s="33"/>
      <c r="O6018" s="33"/>
      <c r="R6018" s="40"/>
      <c r="S6018" s="40"/>
      <c r="T6018" s="40"/>
      <c r="U6018" s="40"/>
      <c r="V6018" s="40"/>
      <c r="W6018" s="40"/>
    </row>
    <row r="6019">
      <c r="F6019" s="30"/>
      <c r="G6019" s="30"/>
      <c r="H6019" s="30"/>
      <c r="I6019" s="30"/>
      <c r="J6019" s="30"/>
      <c r="K6019" s="30"/>
      <c r="L6019" s="30"/>
      <c r="M6019" s="32"/>
      <c r="N6019" s="33"/>
      <c r="O6019" s="33"/>
      <c r="R6019" s="40"/>
      <c r="S6019" s="40"/>
      <c r="T6019" s="40"/>
      <c r="U6019" s="40"/>
      <c r="V6019" s="40"/>
      <c r="W6019" s="40"/>
    </row>
    <row r="6020">
      <c r="F6020" s="30"/>
      <c r="G6020" s="30"/>
      <c r="H6020" s="30"/>
      <c r="I6020" s="30"/>
      <c r="J6020" s="30"/>
      <c r="K6020" s="30"/>
      <c r="L6020" s="30"/>
      <c r="M6020" s="32"/>
      <c r="N6020" s="33"/>
      <c r="O6020" s="33"/>
      <c r="R6020" s="40"/>
      <c r="S6020" s="40"/>
      <c r="T6020" s="40"/>
      <c r="U6020" s="40"/>
      <c r="V6020" s="40"/>
      <c r="W6020" s="40"/>
    </row>
    <row r="6021">
      <c r="F6021" s="30"/>
      <c r="G6021" s="30"/>
      <c r="H6021" s="30"/>
      <c r="I6021" s="30"/>
      <c r="J6021" s="30"/>
      <c r="K6021" s="30"/>
      <c r="L6021" s="30"/>
      <c r="M6021" s="32"/>
      <c r="N6021" s="33"/>
      <c r="O6021" s="64"/>
      <c r="R6021" s="40"/>
      <c r="S6021" s="40"/>
      <c r="T6021" s="40"/>
      <c r="U6021" s="40"/>
      <c r="V6021" s="40"/>
      <c r="W6021" s="40"/>
    </row>
    <row r="6022">
      <c r="F6022" s="30"/>
      <c r="G6022" s="30"/>
      <c r="H6022" s="30"/>
      <c r="I6022" s="30"/>
      <c r="J6022" s="30"/>
      <c r="K6022" s="30"/>
      <c r="L6022" s="30"/>
      <c r="M6022" s="32"/>
      <c r="N6022" s="33"/>
      <c r="O6022" s="33"/>
      <c r="R6022" s="40"/>
      <c r="S6022" s="40"/>
      <c r="T6022" s="40"/>
      <c r="U6022" s="40"/>
      <c r="V6022" s="40"/>
      <c r="W6022" s="40"/>
    </row>
    <row r="6023">
      <c r="F6023" s="30"/>
      <c r="G6023" s="30"/>
      <c r="H6023" s="30"/>
      <c r="I6023" s="30"/>
      <c r="J6023" s="30"/>
      <c r="K6023" s="30"/>
      <c r="L6023" s="30"/>
      <c r="M6023" s="32"/>
      <c r="N6023" s="33"/>
      <c r="O6023" s="33"/>
      <c r="R6023" s="40"/>
      <c r="S6023" s="40"/>
      <c r="T6023" s="40"/>
      <c r="U6023" s="40"/>
      <c r="V6023" s="40"/>
      <c r="W6023" s="40"/>
    </row>
    <row r="6024">
      <c r="F6024" s="30"/>
      <c r="G6024" s="30"/>
      <c r="H6024" s="30"/>
      <c r="I6024" s="30"/>
      <c r="J6024" s="30"/>
      <c r="K6024" s="30"/>
      <c r="L6024" s="30"/>
      <c r="M6024" s="32"/>
      <c r="N6024" s="33"/>
      <c r="O6024" s="33"/>
      <c r="R6024" s="40"/>
      <c r="S6024" s="40"/>
      <c r="T6024" s="40"/>
      <c r="U6024" s="40"/>
      <c r="V6024" s="40"/>
      <c r="W6024" s="40"/>
    </row>
    <row r="6025">
      <c r="F6025" s="30"/>
      <c r="G6025" s="30"/>
      <c r="H6025" s="30"/>
      <c r="I6025" s="30"/>
      <c r="J6025" s="30"/>
      <c r="K6025" s="30"/>
      <c r="L6025" s="30"/>
      <c r="M6025" s="32"/>
      <c r="N6025" s="33"/>
      <c r="O6025" s="33"/>
      <c r="R6025" s="40"/>
      <c r="S6025" s="40"/>
      <c r="T6025" s="40"/>
      <c r="U6025" s="40"/>
      <c r="V6025" s="40"/>
      <c r="W6025" s="40"/>
    </row>
    <row r="6026">
      <c r="F6026" s="30"/>
      <c r="G6026" s="30"/>
      <c r="H6026" s="30"/>
      <c r="I6026" s="30"/>
      <c r="J6026" s="30"/>
      <c r="K6026" s="30"/>
      <c r="L6026" s="30"/>
      <c r="M6026" s="32"/>
      <c r="N6026" s="33"/>
      <c r="O6026" s="33"/>
      <c r="R6026" s="40"/>
      <c r="S6026" s="40"/>
      <c r="T6026" s="40"/>
      <c r="U6026" s="40"/>
      <c r="V6026" s="40"/>
      <c r="W6026" s="40"/>
    </row>
    <row r="6027">
      <c r="F6027" s="30"/>
      <c r="G6027" s="30"/>
      <c r="H6027" s="30"/>
      <c r="I6027" s="30"/>
      <c r="J6027" s="30"/>
      <c r="K6027" s="30"/>
      <c r="L6027" s="30"/>
      <c r="M6027" s="32"/>
      <c r="N6027" s="33"/>
      <c r="O6027" s="64"/>
      <c r="R6027" s="40"/>
      <c r="S6027" s="40"/>
      <c r="T6027" s="40"/>
      <c r="U6027" s="40"/>
      <c r="V6027" s="40"/>
      <c r="W6027" s="40"/>
    </row>
    <row r="6028">
      <c r="F6028" s="30"/>
      <c r="G6028" s="30"/>
      <c r="H6028" s="30"/>
      <c r="I6028" s="30"/>
      <c r="J6028" s="30"/>
      <c r="K6028" s="30"/>
      <c r="L6028" s="30"/>
      <c r="M6028" s="32"/>
      <c r="N6028" s="33"/>
      <c r="O6028" s="33"/>
      <c r="R6028" s="40"/>
      <c r="S6028" s="40"/>
      <c r="T6028" s="40"/>
      <c r="U6028" s="40"/>
      <c r="V6028" s="40"/>
      <c r="W6028" s="40"/>
    </row>
    <row r="6029">
      <c r="F6029" s="30"/>
      <c r="G6029" s="30"/>
      <c r="H6029" s="30"/>
      <c r="I6029" s="30"/>
      <c r="J6029" s="30"/>
      <c r="K6029" s="30"/>
      <c r="L6029" s="30"/>
      <c r="M6029" s="32"/>
      <c r="N6029" s="33"/>
      <c r="O6029" s="33"/>
      <c r="R6029" s="40"/>
      <c r="S6029" s="40"/>
      <c r="T6029" s="40"/>
      <c r="U6029" s="40"/>
      <c r="V6029" s="40"/>
      <c r="W6029" s="40"/>
    </row>
    <row r="6030">
      <c r="F6030" s="30"/>
      <c r="G6030" s="30"/>
      <c r="H6030" s="30"/>
      <c r="I6030" s="30"/>
      <c r="J6030" s="30"/>
      <c r="K6030" s="30"/>
      <c r="L6030" s="30"/>
      <c r="M6030" s="32"/>
      <c r="N6030" s="33"/>
      <c r="O6030" s="33"/>
      <c r="R6030" s="40"/>
      <c r="S6030" s="40"/>
      <c r="T6030" s="40"/>
      <c r="U6030" s="40"/>
      <c r="V6030" s="40"/>
      <c r="W6030" s="40"/>
    </row>
    <row r="6031">
      <c r="F6031" s="30"/>
      <c r="G6031" s="30"/>
      <c r="H6031" s="30"/>
      <c r="I6031" s="30"/>
      <c r="J6031" s="30"/>
      <c r="K6031" s="30"/>
      <c r="L6031" s="30"/>
      <c r="M6031" s="32"/>
      <c r="N6031" s="33"/>
      <c r="O6031" s="64"/>
      <c r="R6031" s="40"/>
      <c r="S6031" s="40"/>
      <c r="T6031" s="40"/>
      <c r="U6031" s="40"/>
      <c r="V6031" s="40"/>
      <c r="W6031" s="40"/>
    </row>
    <row r="6032">
      <c r="F6032" s="30"/>
      <c r="G6032" s="30"/>
      <c r="H6032" s="30"/>
      <c r="I6032" s="30"/>
      <c r="J6032" s="30"/>
      <c r="K6032" s="30"/>
      <c r="L6032" s="30"/>
      <c r="M6032" s="32"/>
      <c r="N6032" s="33"/>
      <c r="O6032" s="33"/>
      <c r="R6032" s="40"/>
      <c r="S6032" s="40"/>
      <c r="T6032" s="40"/>
      <c r="U6032" s="40"/>
      <c r="V6032" s="40"/>
      <c r="W6032" s="40"/>
    </row>
    <row r="6033">
      <c r="F6033" s="30"/>
      <c r="G6033" s="30"/>
      <c r="H6033" s="30"/>
      <c r="I6033" s="30"/>
      <c r="J6033" s="30"/>
      <c r="K6033" s="30"/>
      <c r="L6033" s="30"/>
      <c r="M6033" s="32"/>
      <c r="N6033" s="33"/>
      <c r="O6033" s="33"/>
      <c r="R6033" s="40"/>
      <c r="S6033" s="40"/>
      <c r="T6033" s="40"/>
      <c r="U6033" s="40"/>
      <c r="V6033" s="40"/>
      <c r="W6033" s="40"/>
    </row>
    <row r="6034">
      <c r="F6034" s="30"/>
      <c r="G6034" s="30"/>
      <c r="H6034" s="30"/>
      <c r="I6034" s="30"/>
      <c r="J6034" s="30"/>
      <c r="K6034" s="30"/>
      <c r="L6034" s="30"/>
      <c r="M6034" s="32"/>
      <c r="N6034" s="33"/>
      <c r="O6034" s="33"/>
      <c r="R6034" s="40"/>
      <c r="S6034" s="40"/>
      <c r="T6034" s="40"/>
      <c r="U6034" s="40"/>
      <c r="V6034" s="40"/>
      <c r="W6034" s="40"/>
    </row>
    <row r="6035">
      <c r="F6035" s="30"/>
      <c r="G6035" s="30"/>
      <c r="H6035" s="30"/>
      <c r="I6035" s="30"/>
      <c r="J6035" s="30"/>
      <c r="K6035" s="30"/>
      <c r="L6035" s="30"/>
      <c r="M6035" s="32"/>
      <c r="N6035" s="33"/>
      <c r="O6035" s="33"/>
      <c r="R6035" s="40"/>
      <c r="S6035" s="40"/>
      <c r="T6035" s="40"/>
      <c r="U6035" s="40"/>
      <c r="V6035" s="40"/>
      <c r="W6035" s="40"/>
    </row>
    <row r="6036">
      <c r="F6036" s="30"/>
      <c r="G6036" s="30"/>
      <c r="H6036" s="30"/>
      <c r="I6036" s="30"/>
      <c r="J6036" s="30"/>
      <c r="K6036" s="30"/>
      <c r="L6036" s="30"/>
      <c r="M6036" s="32"/>
      <c r="N6036" s="33"/>
      <c r="O6036" s="33"/>
      <c r="R6036" s="40"/>
      <c r="S6036" s="40"/>
      <c r="T6036" s="40"/>
      <c r="U6036" s="40"/>
      <c r="V6036" s="40"/>
      <c r="W6036" s="40"/>
    </row>
    <row r="6037">
      <c r="F6037" s="30"/>
      <c r="G6037" s="30"/>
      <c r="H6037" s="30"/>
      <c r="I6037" s="30"/>
      <c r="J6037" s="30"/>
      <c r="K6037" s="30"/>
      <c r="L6037" s="30"/>
      <c r="M6037" s="32"/>
      <c r="N6037" s="33"/>
      <c r="O6037" s="33"/>
      <c r="R6037" s="40"/>
      <c r="S6037" s="40"/>
      <c r="T6037" s="40"/>
      <c r="U6037" s="40"/>
      <c r="V6037" s="40"/>
      <c r="W6037" s="40"/>
    </row>
    <row r="6038">
      <c r="F6038" s="30"/>
      <c r="G6038" s="30"/>
      <c r="H6038" s="30"/>
      <c r="I6038" s="30"/>
      <c r="J6038" s="30"/>
      <c r="K6038" s="30"/>
      <c r="L6038" s="30"/>
      <c r="M6038" s="32"/>
      <c r="N6038" s="33"/>
      <c r="O6038" s="33"/>
      <c r="R6038" s="40"/>
      <c r="S6038" s="40"/>
      <c r="T6038" s="40"/>
      <c r="U6038" s="40"/>
      <c r="V6038" s="40"/>
      <c r="W6038" s="40"/>
    </row>
    <row r="6039">
      <c r="F6039" s="30"/>
      <c r="G6039" s="30"/>
      <c r="H6039" s="30"/>
      <c r="I6039" s="30"/>
      <c r="J6039" s="30"/>
      <c r="K6039" s="30"/>
      <c r="L6039" s="30"/>
      <c r="M6039" s="32"/>
      <c r="N6039" s="33"/>
      <c r="O6039" s="64"/>
      <c r="R6039" s="40"/>
      <c r="S6039" s="40"/>
      <c r="T6039" s="40"/>
      <c r="U6039" s="40"/>
      <c r="V6039" s="40"/>
      <c r="W6039" s="40"/>
    </row>
    <row r="6040">
      <c r="F6040" s="30"/>
      <c r="G6040" s="30"/>
      <c r="H6040" s="30"/>
      <c r="I6040" s="30"/>
      <c r="J6040" s="30"/>
      <c r="K6040" s="30"/>
      <c r="L6040" s="30"/>
      <c r="M6040" s="32"/>
      <c r="N6040" s="33"/>
      <c r="O6040" s="33"/>
      <c r="R6040" s="40"/>
      <c r="S6040" s="40"/>
      <c r="T6040" s="40"/>
      <c r="U6040" s="40"/>
      <c r="V6040" s="40"/>
      <c r="W6040" s="40"/>
    </row>
    <row r="6041">
      <c r="F6041" s="30"/>
      <c r="G6041" s="30"/>
      <c r="H6041" s="30"/>
      <c r="I6041" s="30"/>
      <c r="J6041" s="30"/>
      <c r="K6041" s="30"/>
      <c r="L6041" s="30"/>
      <c r="M6041" s="32"/>
      <c r="N6041" s="33"/>
      <c r="O6041" s="33"/>
      <c r="R6041" s="40"/>
      <c r="S6041" s="40"/>
      <c r="T6041" s="40"/>
      <c r="U6041" s="40"/>
      <c r="V6041" s="40"/>
      <c r="W6041" s="40"/>
    </row>
    <row r="6042">
      <c r="F6042" s="30"/>
      <c r="G6042" s="30"/>
      <c r="H6042" s="30"/>
      <c r="I6042" s="30"/>
      <c r="J6042" s="30"/>
      <c r="K6042" s="30"/>
      <c r="L6042" s="30"/>
      <c r="M6042" s="32"/>
      <c r="N6042" s="33"/>
      <c r="O6042" s="33"/>
      <c r="R6042" s="40"/>
      <c r="S6042" s="40"/>
      <c r="T6042" s="40"/>
      <c r="U6042" s="40"/>
      <c r="V6042" s="40"/>
      <c r="W6042" s="40"/>
    </row>
    <row r="6043">
      <c r="F6043" s="30"/>
      <c r="G6043" s="30"/>
      <c r="H6043" s="30"/>
      <c r="I6043" s="30"/>
      <c r="J6043" s="30"/>
      <c r="K6043" s="30"/>
      <c r="L6043" s="30"/>
      <c r="M6043" s="32"/>
      <c r="N6043" s="33"/>
      <c r="O6043" s="33"/>
      <c r="R6043" s="40"/>
      <c r="S6043" s="40"/>
      <c r="T6043" s="40"/>
      <c r="U6043" s="40"/>
      <c r="V6043" s="40"/>
      <c r="W6043" s="40"/>
    </row>
    <row r="6044">
      <c r="F6044" s="30"/>
      <c r="G6044" s="30"/>
      <c r="H6044" s="30"/>
      <c r="I6044" s="30"/>
      <c r="J6044" s="30"/>
      <c r="K6044" s="30"/>
      <c r="L6044" s="30"/>
      <c r="M6044" s="32"/>
      <c r="N6044" s="33"/>
      <c r="O6044" s="58"/>
      <c r="R6044" s="40"/>
      <c r="S6044" s="40"/>
      <c r="T6044" s="40"/>
      <c r="U6044" s="40"/>
      <c r="V6044" s="40"/>
      <c r="W6044" s="40"/>
    </row>
    <row r="6045">
      <c r="F6045" s="30"/>
      <c r="G6045" s="30"/>
      <c r="H6045" s="30"/>
      <c r="I6045" s="30"/>
      <c r="J6045" s="30"/>
      <c r="K6045" s="30"/>
      <c r="L6045" s="30"/>
      <c r="M6045" s="32"/>
      <c r="N6045" s="33"/>
      <c r="O6045" s="33"/>
      <c r="R6045" s="40"/>
      <c r="S6045" s="40"/>
      <c r="T6045" s="40"/>
      <c r="U6045" s="40"/>
      <c r="V6045" s="40"/>
      <c r="W6045" s="40"/>
    </row>
    <row r="6046">
      <c r="F6046" s="30"/>
      <c r="G6046" s="30"/>
      <c r="H6046" s="30"/>
      <c r="I6046" s="30"/>
      <c r="J6046" s="30"/>
      <c r="K6046" s="30"/>
      <c r="L6046" s="30"/>
      <c r="M6046" s="32"/>
      <c r="N6046" s="33"/>
      <c r="O6046" s="58"/>
      <c r="R6046" s="40"/>
      <c r="S6046" s="40"/>
      <c r="T6046" s="40"/>
      <c r="U6046" s="40"/>
      <c r="V6046" s="40"/>
      <c r="W6046" s="40"/>
    </row>
    <row r="6047">
      <c r="F6047" s="30"/>
      <c r="G6047" s="30"/>
      <c r="H6047" s="30"/>
      <c r="I6047" s="30"/>
      <c r="J6047" s="30"/>
      <c r="K6047" s="30"/>
      <c r="L6047" s="30"/>
      <c r="M6047" s="32"/>
      <c r="N6047" s="33"/>
      <c r="O6047" s="33"/>
      <c r="R6047" s="40"/>
      <c r="S6047" s="40"/>
      <c r="T6047" s="40"/>
      <c r="U6047" s="40"/>
      <c r="V6047" s="40"/>
      <c r="W6047" s="40"/>
    </row>
    <row r="6048">
      <c r="F6048" s="30"/>
      <c r="G6048" s="30"/>
      <c r="H6048" s="30"/>
      <c r="I6048" s="30"/>
      <c r="J6048" s="30"/>
      <c r="K6048" s="30"/>
      <c r="L6048" s="30"/>
      <c r="M6048" s="32"/>
      <c r="N6048" s="33"/>
      <c r="O6048" s="33"/>
      <c r="R6048" s="40"/>
      <c r="S6048" s="40"/>
      <c r="T6048" s="40"/>
      <c r="U6048" s="40"/>
      <c r="V6048" s="40"/>
      <c r="W6048" s="40"/>
    </row>
    <row r="6049">
      <c r="F6049" s="30"/>
      <c r="G6049" s="30"/>
      <c r="H6049" s="30"/>
      <c r="I6049" s="30"/>
      <c r="J6049" s="30"/>
      <c r="K6049" s="30"/>
      <c r="L6049" s="30"/>
      <c r="M6049" s="32"/>
      <c r="N6049" s="33"/>
      <c r="O6049" s="33"/>
      <c r="R6049" s="40"/>
      <c r="S6049" s="40"/>
      <c r="T6049" s="40"/>
      <c r="U6049" s="40"/>
      <c r="V6049" s="40"/>
      <c r="W6049" s="40"/>
    </row>
    <row r="6050">
      <c r="F6050" s="30"/>
      <c r="G6050" s="30"/>
      <c r="H6050" s="30"/>
      <c r="I6050" s="30"/>
      <c r="J6050" s="30"/>
      <c r="K6050" s="30"/>
      <c r="L6050" s="30"/>
      <c r="M6050" s="32"/>
      <c r="N6050" s="33"/>
      <c r="O6050" s="33"/>
      <c r="R6050" s="40"/>
      <c r="S6050" s="40"/>
      <c r="T6050" s="40"/>
      <c r="U6050" s="40"/>
      <c r="V6050" s="40"/>
      <c r="W6050" s="40"/>
    </row>
    <row r="6051">
      <c r="F6051" s="30"/>
      <c r="G6051" s="30"/>
      <c r="H6051" s="30"/>
      <c r="I6051" s="30"/>
      <c r="J6051" s="30"/>
      <c r="K6051" s="30"/>
      <c r="L6051" s="30"/>
      <c r="M6051" s="32"/>
      <c r="N6051" s="33"/>
      <c r="O6051" s="33"/>
      <c r="R6051" s="40"/>
      <c r="S6051" s="40"/>
      <c r="T6051" s="40"/>
      <c r="U6051" s="40"/>
      <c r="V6051" s="40"/>
      <c r="W6051" s="40"/>
    </row>
    <row r="6052">
      <c r="F6052" s="30"/>
      <c r="G6052" s="30"/>
      <c r="H6052" s="30"/>
      <c r="I6052" s="30"/>
      <c r="J6052" s="30"/>
      <c r="K6052" s="30"/>
      <c r="L6052" s="30"/>
      <c r="M6052" s="32"/>
      <c r="N6052" s="33"/>
      <c r="O6052" s="33"/>
      <c r="R6052" s="40"/>
      <c r="S6052" s="40"/>
      <c r="T6052" s="40"/>
      <c r="U6052" s="40"/>
      <c r="V6052" s="40"/>
      <c r="W6052" s="40"/>
    </row>
    <row r="6053">
      <c r="F6053" s="30"/>
      <c r="G6053" s="30"/>
      <c r="H6053" s="30"/>
      <c r="I6053" s="30"/>
      <c r="J6053" s="30"/>
      <c r="K6053" s="30"/>
      <c r="L6053" s="30"/>
      <c r="M6053" s="32"/>
      <c r="N6053" s="33"/>
      <c r="O6053" s="33"/>
      <c r="R6053" s="40"/>
      <c r="S6053" s="40"/>
      <c r="T6053" s="40"/>
      <c r="U6053" s="40"/>
      <c r="V6053" s="40"/>
      <c r="W6053" s="40"/>
    </row>
    <row r="6054">
      <c r="F6054" s="30"/>
      <c r="G6054" s="30"/>
      <c r="H6054" s="30"/>
      <c r="I6054" s="30"/>
      <c r="J6054" s="30"/>
      <c r="K6054" s="30"/>
      <c r="L6054" s="30"/>
      <c r="M6054" s="32"/>
      <c r="N6054" s="33"/>
      <c r="O6054" s="58"/>
      <c r="R6054" s="40"/>
      <c r="S6054" s="40"/>
      <c r="T6054" s="40"/>
      <c r="U6054" s="40"/>
      <c r="V6054" s="40"/>
      <c r="W6054" s="40"/>
    </row>
    <row r="6055">
      <c r="F6055" s="30"/>
      <c r="G6055" s="30"/>
      <c r="H6055" s="30"/>
      <c r="I6055" s="30"/>
      <c r="J6055" s="30"/>
      <c r="K6055" s="30"/>
      <c r="L6055" s="30"/>
      <c r="M6055" s="32"/>
      <c r="N6055" s="33"/>
      <c r="O6055" s="33"/>
      <c r="R6055" s="40"/>
      <c r="S6055" s="40"/>
      <c r="T6055" s="40"/>
      <c r="U6055" s="40"/>
      <c r="V6055" s="40"/>
      <c r="W6055" s="40"/>
    </row>
    <row r="6056">
      <c r="F6056" s="30"/>
      <c r="G6056" s="30"/>
      <c r="H6056" s="30"/>
      <c r="I6056" s="30"/>
      <c r="J6056" s="30"/>
      <c r="K6056" s="30"/>
      <c r="L6056" s="30"/>
      <c r="M6056" s="32"/>
      <c r="N6056" s="33"/>
      <c r="O6056" s="33"/>
      <c r="R6056" s="40"/>
      <c r="S6056" s="40"/>
      <c r="T6056" s="40"/>
      <c r="U6056" s="40"/>
      <c r="V6056" s="40"/>
      <c r="W6056" s="40"/>
    </row>
    <row r="6057">
      <c r="F6057" s="30"/>
      <c r="G6057" s="30"/>
      <c r="H6057" s="30"/>
      <c r="I6057" s="30"/>
      <c r="J6057" s="30"/>
      <c r="K6057" s="30"/>
      <c r="L6057" s="30"/>
      <c r="M6057" s="32"/>
      <c r="N6057" s="33"/>
      <c r="O6057" s="33"/>
      <c r="R6057" s="40"/>
      <c r="S6057" s="40"/>
      <c r="T6057" s="40"/>
      <c r="U6057" s="40"/>
      <c r="V6057" s="40"/>
      <c r="W6057" s="40"/>
    </row>
    <row r="6058">
      <c r="F6058" s="30"/>
      <c r="G6058" s="30"/>
      <c r="H6058" s="30"/>
      <c r="I6058" s="30"/>
      <c r="J6058" s="30"/>
      <c r="K6058" s="30"/>
      <c r="L6058" s="30"/>
      <c r="M6058" s="32"/>
      <c r="N6058" s="33"/>
      <c r="O6058" s="33"/>
      <c r="R6058" s="40"/>
      <c r="S6058" s="40"/>
      <c r="T6058" s="40"/>
      <c r="U6058" s="40"/>
      <c r="V6058" s="40"/>
      <c r="W6058" s="40"/>
    </row>
    <row r="6059">
      <c r="F6059" s="30"/>
      <c r="G6059" s="30"/>
      <c r="H6059" s="30"/>
      <c r="I6059" s="30"/>
      <c r="J6059" s="30"/>
      <c r="K6059" s="30"/>
      <c r="L6059" s="30"/>
      <c r="M6059" s="32"/>
      <c r="N6059" s="33"/>
      <c r="O6059" s="33"/>
      <c r="R6059" s="40"/>
      <c r="S6059" s="40"/>
      <c r="T6059" s="40"/>
      <c r="U6059" s="40"/>
      <c r="V6059" s="40"/>
      <c r="W6059" s="40"/>
    </row>
    <row r="6060">
      <c r="F6060" s="30"/>
      <c r="G6060" s="30"/>
      <c r="H6060" s="30"/>
      <c r="I6060" s="30"/>
      <c r="J6060" s="30"/>
      <c r="K6060" s="30"/>
      <c r="L6060" s="30"/>
      <c r="M6060" s="32"/>
      <c r="N6060" s="33"/>
      <c r="O6060" s="64"/>
      <c r="R6060" s="40"/>
      <c r="S6060" s="40"/>
      <c r="T6060" s="40"/>
      <c r="U6060" s="40"/>
      <c r="V6060" s="40"/>
      <c r="W6060" s="40"/>
    </row>
    <row r="6061">
      <c r="F6061" s="30"/>
      <c r="G6061" s="30"/>
      <c r="H6061" s="30"/>
      <c r="I6061" s="30"/>
      <c r="J6061" s="30"/>
      <c r="K6061" s="30"/>
      <c r="L6061" s="30"/>
      <c r="M6061" s="32"/>
      <c r="N6061" s="33"/>
      <c r="O6061" s="33"/>
      <c r="R6061" s="40"/>
      <c r="S6061" s="40"/>
      <c r="T6061" s="40"/>
      <c r="U6061" s="40"/>
      <c r="V6061" s="40"/>
      <c r="W6061" s="40"/>
    </row>
    <row r="6062">
      <c r="F6062" s="30"/>
      <c r="G6062" s="30"/>
      <c r="H6062" s="30"/>
      <c r="I6062" s="30"/>
      <c r="J6062" s="30"/>
      <c r="K6062" s="30"/>
      <c r="L6062" s="30"/>
      <c r="M6062" s="32"/>
      <c r="N6062" s="33"/>
      <c r="O6062" s="33"/>
      <c r="R6062" s="40"/>
      <c r="S6062" s="40"/>
      <c r="T6062" s="40"/>
      <c r="U6062" s="40"/>
      <c r="V6062" s="40"/>
      <c r="W6062" s="40"/>
    </row>
    <row r="6063">
      <c r="F6063" s="30"/>
      <c r="G6063" s="30"/>
      <c r="H6063" s="30"/>
      <c r="I6063" s="30"/>
      <c r="J6063" s="30"/>
      <c r="K6063" s="30"/>
      <c r="L6063" s="30"/>
      <c r="M6063" s="32"/>
      <c r="N6063" s="33"/>
      <c r="O6063" s="33"/>
      <c r="R6063" s="40"/>
      <c r="S6063" s="40"/>
      <c r="T6063" s="40"/>
      <c r="U6063" s="40"/>
      <c r="V6063" s="40"/>
      <c r="W6063" s="40"/>
    </row>
    <row r="6064">
      <c r="F6064" s="30"/>
      <c r="G6064" s="30"/>
      <c r="H6064" s="30"/>
      <c r="I6064" s="30"/>
      <c r="J6064" s="30"/>
      <c r="K6064" s="30"/>
      <c r="L6064" s="30"/>
      <c r="M6064" s="32"/>
      <c r="N6064" s="33"/>
      <c r="O6064" s="64"/>
      <c r="R6064" s="40"/>
      <c r="S6064" s="40"/>
      <c r="T6064" s="40"/>
      <c r="U6064" s="40"/>
      <c r="V6064" s="40"/>
      <c r="W6064" s="40"/>
    </row>
    <row r="6065">
      <c r="F6065" s="30"/>
      <c r="G6065" s="30"/>
      <c r="H6065" s="30"/>
      <c r="I6065" s="30"/>
      <c r="J6065" s="30"/>
      <c r="K6065" s="30"/>
      <c r="L6065" s="30"/>
      <c r="M6065" s="32"/>
      <c r="N6065" s="33"/>
      <c r="O6065" s="33"/>
      <c r="R6065" s="40"/>
      <c r="S6065" s="40"/>
      <c r="T6065" s="40"/>
      <c r="U6065" s="40"/>
      <c r="V6065" s="40"/>
      <c r="W6065" s="40"/>
    </row>
    <row r="6066">
      <c r="F6066" s="30"/>
      <c r="G6066" s="30"/>
      <c r="H6066" s="30"/>
      <c r="I6066" s="30"/>
      <c r="J6066" s="30"/>
      <c r="K6066" s="30"/>
      <c r="L6066" s="30"/>
      <c r="M6066" s="32"/>
      <c r="N6066" s="33"/>
      <c r="O6066" s="33"/>
      <c r="R6066" s="40"/>
      <c r="S6066" s="40"/>
      <c r="T6066" s="40"/>
      <c r="U6066" s="40"/>
      <c r="V6066" s="40"/>
      <c r="W6066" s="40"/>
    </row>
    <row r="6067">
      <c r="F6067" s="30"/>
      <c r="G6067" s="30"/>
      <c r="H6067" s="30"/>
      <c r="I6067" s="30"/>
      <c r="J6067" s="30"/>
      <c r="K6067" s="30"/>
      <c r="L6067" s="30"/>
      <c r="M6067" s="32"/>
      <c r="N6067" s="33"/>
      <c r="O6067" s="64"/>
      <c r="R6067" s="40"/>
      <c r="S6067" s="40"/>
      <c r="T6067" s="40"/>
      <c r="U6067" s="40"/>
      <c r="V6067" s="40"/>
      <c r="W6067" s="40"/>
    </row>
    <row r="6068">
      <c r="F6068" s="30"/>
      <c r="G6068" s="30"/>
      <c r="H6068" s="30"/>
      <c r="I6068" s="30"/>
      <c r="J6068" s="30"/>
      <c r="K6068" s="30"/>
      <c r="L6068" s="30"/>
      <c r="M6068" s="32"/>
      <c r="N6068" s="33"/>
      <c r="O6068" s="33"/>
      <c r="R6068" s="40"/>
      <c r="S6068" s="40"/>
      <c r="T6068" s="40"/>
      <c r="U6068" s="40"/>
      <c r="V6068" s="40"/>
      <c r="W6068" s="40"/>
    </row>
    <row r="6069">
      <c r="F6069" s="30"/>
      <c r="G6069" s="30"/>
      <c r="H6069" s="30"/>
      <c r="I6069" s="30"/>
      <c r="J6069" s="30"/>
      <c r="K6069" s="30"/>
      <c r="L6069" s="30"/>
      <c r="M6069" s="32"/>
      <c r="N6069" s="33"/>
      <c r="O6069" s="33"/>
      <c r="R6069" s="40"/>
      <c r="S6069" s="40"/>
      <c r="T6069" s="40"/>
      <c r="U6069" s="40"/>
      <c r="V6069" s="40"/>
      <c r="W6069" s="40"/>
    </row>
    <row r="6070">
      <c r="F6070" s="30"/>
      <c r="G6070" s="30"/>
      <c r="H6070" s="30"/>
      <c r="I6070" s="30"/>
      <c r="J6070" s="30"/>
      <c r="K6070" s="30"/>
      <c r="L6070" s="30"/>
      <c r="M6070" s="32"/>
      <c r="N6070" s="33"/>
      <c r="O6070" s="33"/>
      <c r="R6070" s="40"/>
      <c r="S6070" s="40"/>
      <c r="T6070" s="40"/>
      <c r="U6070" s="40"/>
      <c r="V6070" s="40"/>
      <c r="W6070" s="40"/>
    </row>
    <row r="6071">
      <c r="F6071" s="30"/>
      <c r="G6071" s="30"/>
      <c r="H6071" s="30"/>
      <c r="I6071" s="30"/>
      <c r="J6071" s="30"/>
      <c r="K6071" s="30"/>
      <c r="L6071" s="30"/>
      <c r="M6071" s="32"/>
      <c r="N6071" s="33"/>
      <c r="O6071" s="33"/>
      <c r="R6071" s="40"/>
      <c r="S6071" s="40"/>
      <c r="T6071" s="40"/>
      <c r="U6071" s="40"/>
      <c r="V6071" s="40"/>
      <c r="W6071" s="40"/>
    </row>
    <row r="6072">
      <c r="F6072" s="30"/>
      <c r="G6072" s="30"/>
      <c r="H6072" s="30"/>
      <c r="I6072" s="30"/>
      <c r="J6072" s="30"/>
      <c r="K6072" s="30"/>
      <c r="L6072" s="30"/>
      <c r="M6072" s="32"/>
      <c r="N6072" s="33"/>
      <c r="O6072" s="33"/>
      <c r="R6072" s="40"/>
      <c r="S6072" s="40"/>
      <c r="T6072" s="40"/>
      <c r="U6072" s="40"/>
      <c r="V6072" s="40"/>
      <c r="W6072" s="40"/>
    </row>
    <row r="6073">
      <c r="F6073" s="30"/>
      <c r="G6073" s="30"/>
      <c r="H6073" s="30"/>
      <c r="I6073" s="30"/>
      <c r="J6073" s="30"/>
      <c r="K6073" s="30"/>
      <c r="L6073" s="30"/>
      <c r="M6073" s="32"/>
      <c r="N6073" s="33"/>
      <c r="O6073" s="58"/>
      <c r="R6073" s="40"/>
      <c r="S6073" s="40"/>
      <c r="T6073" s="40"/>
      <c r="U6073" s="40"/>
      <c r="V6073" s="40"/>
      <c r="W6073" s="40"/>
    </row>
    <row r="6074">
      <c r="F6074" s="30"/>
      <c r="G6074" s="30"/>
      <c r="H6074" s="30"/>
      <c r="I6074" s="30"/>
      <c r="J6074" s="30"/>
      <c r="K6074" s="30"/>
      <c r="L6074" s="30"/>
      <c r="M6074" s="32"/>
      <c r="N6074" s="33"/>
      <c r="O6074" s="33"/>
      <c r="R6074" s="40"/>
      <c r="S6074" s="40"/>
      <c r="T6074" s="40"/>
      <c r="U6074" s="40"/>
      <c r="V6074" s="40"/>
      <c r="W6074" s="40"/>
    </row>
    <row r="6075">
      <c r="F6075" s="30"/>
      <c r="G6075" s="30"/>
      <c r="H6075" s="30"/>
      <c r="I6075" s="30"/>
      <c r="J6075" s="30"/>
      <c r="K6075" s="30"/>
      <c r="L6075" s="30"/>
      <c r="M6075" s="32"/>
      <c r="N6075" s="33"/>
      <c r="O6075" s="33"/>
      <c r="R6075" s="40"/>
      <c r="S6075" s="40"/>
      <c r="T6075" s="40"/>
      <c r="U6075" s="40"/>
      <c r="V6075" s="40"/>
      <c r="W6075" s="40"/>
    </row>
    <row r="6076">
      <c r="F6076" s="30"/>
      <c r="G6076" s="30"/>
      <c r="H6076" s="30"/>
      <c r="I6076" s="30"/>
      <c r="J6076" s="30"/>
      <c r="K6076" s="30"/>
      <c r="L6076" s="30"/>
      <c r="M6076" s="32"/>
      <c r="N6076" s="33"/>
      <c r="O6076" s="33"/>
      <c r="R6076" s="40"/>
      <c r="S6076" s="40"/>
      <c r="T6076" s="40"/>
      <c r="U6076" s="40"/>
      <c r="V6076" s="40"/>
      <c r="W6076" s="40"/>
    </row>
    <row r="6077">
      <c r="F6077" s="30"/>
      <c r="G6077" s="30"/>
      <c r="H6077" s="30"/>
      <c r="I6077" s="30"/>
      <c r="J6077" s="30"/>
      <c r="K6077" s="30"/>
      <c r="L6077" s="30"/>
      <c r="M6077" s="32"/>
      <c r="N6077" s="33"/>
      <c r="O6077" s="64"/>
      <c r="R6077" s="40"/>
      <c r="S6077" s="40"/>
      <c r="T6077" s="40"/>
      <c r="U6077" s="40"/>
      <c r="V6077" s="40"/>
      <c r="W6077" s="40"/>
    </row>
    <row r="6078">
      <c r="F6078" s="30"/>
      <c r="G6078" s="30"/>
      <c r="H6078" s="30"/>
      <c r="I6078" s="30"/>
      <c r="J6078" s="30"/>
      <c r="K6078" s="30"/>
      <c r="L6078" s="30"/>
      <c r="M6078" s="32"/>
      <c r="N6078" s="33"/>
      <c r="O6078" s="33"/>
      <c r="R6078" s="40"/>
      <c r="S6078" s="40"/>
      <c r="T6078" s="40"/>
      <c r="U6078" s="40"/>
      <c r="V6078" s="40"/>
      <c r="W6078" s="40"/>
    </row>
    <row r="6079">
      <c r="F6079" s="30"/>
      <c r="G6079" s="30"/>
      <c r="H6079" s="30"/>
      <c r="I6079" s="30"/>
      <c r="J6079" s="30"/>
      <c r="K6079" s="30"/>
      <c r="L6079" s="30"/>
      <c r="M6079" s="32"/>
      <c r="N6079" s="33"/>
      <c r="O6079" s="33"/>
      <c r="R6079" s="40"/>
      <c r="S6079" s="40"/>
      <c r="T6079" s="40"/>
      <c r="U6079" s="40"/>
      <c r="V6079" s="40"/>
      <c r="W6079" s="40"/>
    </row>
    <row r="6080">
      <c r="F6080" s="30"/>
      <c r="G6080" s="30"/>
      <c r="H6080" s="30"/>
      <c r="I6080" s="30"/>
      <c r="J6080" s="30"/>
      <c r="K6080" s="30"/>
      <c r="L6080" s="30"/>
      <c r="M6080" s="32"/>
      <c r="N6080" s="33"/>
      <c r="O6080" s="33"/>
      <c r="R6080" s="40"/>
      <c r="S6080" s="40"/>
      <c r="T6080" s="40"/>
      <c r="U6080" s="40"/>
      <c r="V6080" s="40"/>
      <c r="W6080" s="40"/>
    </row>
    <row r="6081">
      <c r="F6081" s="30"/>
      <c r="G6081" s="30"/>
      <c r="H6081" s="30"/>
      <c r="I6081" s="30"/>
      <c r="J6081" s="30"/>
      <c r="K6081" s="30"/>
      <c r="L6081" s="30"/>
      <c r="M6081" s="32"/>
      <c r="N6081" s="33"/>
      <c r="O6081" s="33"/>
      <c r="R6081" s="40"/>
      <c r="S6081" s="40"/>
      <c r="T6081" s="40"/>
      <c r="U6081" s="40"/>
      <c r="V6081" s="40"/>
      <c r="W6081" s="40"/>
    </row>
    <row r="6082">
      <c r="F6082" s="30"/>
      <c r="G6082" s="30"/>
      <c r="H6082" s="30"/>
      <c r="I6082" s="30"/>
      <c r="J6082" s="30"/>
      <c r="K6082" s="30"/>
      <c r="L6082" s="30"/>
      <c r="M6082" s="32"/>
      <c r="N6082" s="33"/>
      <c r="O6082" s="64"/>
      <c r="R6082" s="40"/>
      <c r="S6082" s="40"/>
      <c r="T6082" s="40"/>
      <c r="U6082" s="40"/>
      <c r="V6082" s="40"/>
      <c r="W6082" s="40"/>
    </row>
    <row r="6083">
      <c r="F6083" s="30"/>
      <c r="G6083" s="30"/>
      <c r="H6083" s="30"/>
      <c r="I6083" s="30"/>
      <c r="J6083" s="30"/>
      <c r="K6083" s="30"/>
      <c r="L6083" s="30"/>
      <c r="M6083" s="32"/>
      <c r="N6083" s="33"/>
      <c r="O6083" s="33"/>
      <c r="R6083" s="40"/>
      <c r="S6083" s="40"/>
      <c r="T6083" s="40"/>
      <c r="U6083" s="40"/>
      <c r="V6083" s="40"/>
      <c r="W6083" s="40"/>
    </row>
    <row r="6084">
      <c r="F6084" s="30"/>
      <c r="G6084" s="30"/>
      <c r="H6084" s="30"/>
      <c r="I6084" s="30"/>
      <c r="J6084" s="30"/>
      <c r="K6084" s="30"/>
      <c r="L6084" s="30"/>
      <c r="M6084" s="32"/>
      <c r="N6084" s="33"/>
      <c r="O6084" s="33"/>
      <c r="R6084" s="40"/>
      <c r="S6084" s="40"/>
      <c r="T6084" s="40"/>
      <c r="U6084" s="40"/>
      <c r="V6084" s="40"/>
      <c r="W6084" s="40"/>
    </row>
    <row r="6085">
      <c r="F6085" s="30"/>
      <c r="G6085" s="30"/>
      <c r="H6085" s="30"/>
      <c r="I6085" s="30"/>
      <c r="J6085" s="30"/>
      <c r="K6085" s="30"/>
      <c r="L6085" s="30"/>
      <c r="M6085" s="32"/>
      <c r="N6085" s="33"/>
      <c r="O6085" s="33"/>
      <c r="R6085" s="40"/>
      <c r="S6085" s="40"/>
      <c r="T6085" s="40"/>
      <c r="U6085" s="40"/>
      <c r="V6085" s="40"/>
      <c r="W6085" s="40"/>
    </row>
    <row r="6086">
      <c r="F6086" s="30"/>
      <c r="G6086" s="30"/>
      <c r="H6086" s="30"/>
      <c r="I6086" s="30"/>
      <c r="J6086" s="30"/>
      <c r="K6086" s="30"/>
      <c r="L6086" s="30"/>
      <c r="M6086" s="32"/>
      <c r="N6086" s="33"/>
      <c r="O6086" s="58"/>
      <c r="R6086" s="40"/>
      <c r="S6086" s="40"/>
      <c r="T6086" s="40"/>
      <c r="U6086" s="40"/>
      <c r="V6086" s="40"/>
      <c r="W6086" s="40"/>
    </row>
    <row r="6087">
      <c r="F6087" s="30"/>
      <c r="G6087" s="30"/>
      <c r="H6087" s="30"/>
      <c r="I6087" s="30"/>
      <c r="J6087" s="30"/>
      <c r="K6087" s="30"/>
      <c r="L6087" s="30"/>
      <c r="M6087" s="32"/>
      <c r="N6087" s="33"/>
      <c r="O6087" s="33"/>
      <c r="R6087" s="40"/>
      <c r="S6087" s="40"/>
      <c r="T6087" s="40"/>
      <c r="U6087" s="40"/>
      <c r="V6087" s="40"/>
      <c r="W6087" s="40"/>
    </row>
    <row r="6088">
      <c r="F6088" s="30"/>
      <c r="G6088" s="30"/>
      <c r="H6088" s="30"/>
      <c r="I6088" s="30"/>
      <c r="J6088" s="30"/>
      <c r="K6088" s="30"/>
      <c r="L6088" s="30"/>
      <c r="M6088" s="32"/>
      <c r="N6088" s="33"/>
      <c r="O6088" s="33"/>
      <c r="R6088" s="40"/>
      <c r="S6088" s="40"/>
      <c r="T6088" s="40"/>
      <c r="U6088" s="40"/>
      <c r="V6088" s="40"/>
      <c r="W6088" s="40"/>
    </row>
    <row r="6089">
      <c r="F6089" s="30"/>
      <c r="G6089" s="30"/>
      <c r="H6089" s="30"/>
      <c r="I6089" s="30"/>
      <c r="J6089" s="30"/>
      <c r="K6089" s="30"/>
      <c r="L6089" s="30"/>
      <c r="M6089" s="32"/>
      <c r="N6089" s="33"/>
      <c r="O6089" s="33"/>
      <c r="R6089" s="40"/>
      <c r="S6089" s="40"/>
      <c r="T6089" s="40"/>
      <c r="U6089" s="40"/>
      <c r="V6089" s="40"/>
      <c r="W6089" s="40"/>
    </row>
    <row r="6090">
      <c r="F6090" s="30"/>
      <c r="G6090" s="30"/>
      <c r="H6090" s="30"/>
      <c r="I6090" s="30"/>
      <c r="J6090" s="30"/>
      <c r="K6090" s="30"/>
      <c r="L6090" s="30"/>
      <c r="M6090" s="32"/>
      <c r="N6090" s="33"/>
      <c r="O6090" s="33"/>
      <c r="R6090" s="40"/>
      <c r="S6090" s="40"/>
      <c r="T6090" s="40"/>
      <c r="U6090" s="40"/>
      <c r="V6090" s="40"/>
      <c r="W6090" s="40"/>
    </row>
    <row r="6091">
      <c r="F6091" s="30"/>
      <c r="G6091" s="30"/>
      <c r="H6091" s="30"/>
      <c r="I6091" s="30"/>
      <c r="J6091" s="30"/>
      <c r="K6091" s="30"/>
      <c r="L6091" s="30"/>
      <c r="M6091" s="32"/>
      <c r="N6091" s="33"/>
      <c r="O6091" s="33"/>
      <c r="R6091" s="40"/>
      <c r="S6091" s="40"/>
      <c r="T6091" s="40"/>
      <c r="U6091" s="40"/>
      <c r="V6091" s="40"/>
      <c r="W6091" s="40"/>
    </row>
    <row r="6092">
      <c r="F6092" s="30"/>
      <c r="G6092" s="30"/>
      <c r="H6092" s="30"/>
      <c r="I6092" s="30"/>
      <c r="J6092" s="30"/>
      <c r="K6092" s="30"/>
      <c r="L6092" s="30"/>
      <c r="M6092" s="32"/>
      <c r="N6092" s="33"/>
      <c r="O6092" s="33"/>
      <c r="R6092" s="40"/>
      <c r="S6092" s="40"/>
      <c r="T6092" s="40"/>
      <c r="U6092" s="40"/>
      <c r="V6092" s="40"/>
      <c r="W6092" s="40"/>
    </row>
    <row r="6093">
      <c r="F6093" s="30"/>
      <c r="G6093" s="30"/>
      <c r="H6093" s="30"/>
      <c r="I6093" s="30"/>
      <c r="J6093" s="30"/>
      <c r="K6093" s="30"/>
      <c r="L6093" s="30"/>
      <c r="M6093" s="32"/>
      <c r="N6093" s="33"/>
      <c r="O6093" s="33"/>
      <c r="R6093" s="40"/>
      <c r="S6093" s="40"/>
      <c r="T6093" s="40"/>
      <c r="U6093" s="40"/>
      <c r="V6093" s="40"/>
      <c r="W6093" s="40"/>
    </row>
    <row r="6094">
      <c r="F6094" s="30"/>
      <c r="G6094" s="30"/>
      <c r="H6094" s="30"/>
      <c r="I6094" s="30"/>
      <c r="J6094" s="30"/>
      <c r="K6094" s="30"/>
      <c r="L6094" s="30"/>
      <c r="M6094" s="32"/>
      <c r="N6094" s="33"/>
      <c r="O6094" s="33"/>
      <c r="R6094" s="40"/>
      <c r="S6094" s="40"/>
      <c r="T6094" s="40"/>
      <c r="U6094" s="40"/>
      <c r="V6094" s="40"/>
      <c r="W6094" s="40"/>
    </row>
    <row r="6095">
      <c r="F6095" s="30"/>
      <c r="G6095" s="30"/>
      <c r="H6095" s="30"/>
      <c r="I6095" s="30"/>
      <c r="J6095" s="30"/>
      <c r="K6095" s="30"/>
      <c r="L6095" s="30"/>
      <c r="M6095" s="32"/>
      <c r="N6095" s="33"/>
      <c r="O6095" s="64"/>
      <c r="R6095" s="40"/>
      <c r="S6095" s="40"/>
      <c r="T6095" s="40"/>
      <c r="U6095" s="40"/>
      <c r="V6095" s="40"/>
      <c r="W6095" s="40"/>
    </row>
    <row r="6096">
      <c r="F6096" s="30"/>
      <c r="G6096" s="30"/>
      <c r="H6096" s="30"/>
      <c r="I6096" s="30"/>
      <c r="J6096" s="30"/>
      <c r="K6096" s="30"/>
      <c r="L6096" s="30"/>
      <c r="M6096" s="32"/>
      <c r="N6096" s="33"/>
      <c r="O6096" s="33"/>
      <c r="R6096" s="40"/>
      <c r="S6096" s="40"/>
      <c r="T6096" s="40"/>
      <c r="U6096" s="40"/>
      <c r="V6096" s="40"/>
      <c r="W6096" s="40"/>
    </row>
    <row r="6097">
      <c r="F6097" s="30"/>
      <c r="G6097" s="30"/>
      <c r="H6097" s="30"/>
      <c r="I6097" s="30"/>
      <c r="J6097" s="30"/>
      <c r="K6097" s="30"/>
      <c r="L6097" s="30"/>
      <c r="M6097" s="32"/>
      <c r="N6097" s="33"/>
      <c r="O6097" s="33"/>
      <c r="R6097" s="40"/>
      <c r="S6097" s="40"/>
      <c r="T6097" s="40"/>
      <c r="U6097" s="40"/>
      <c r="V6097" s="40"/>
      <c r="W6097" s="40"/>
    </row>
    <row r="6098">
      <c r="F6098" s="30"/>
      <c r="G6098" s="30"/>
      <c r="H6098" s="30"/>
      <c r="I6098" s="30"/>
      <c r="J6098" s="30"/>
      <c r="K6098" s="30"/>
      <c r="L6098" s="30"/>
      <c r="M6098" s="32"/>
      <c r="N6098" s="33"/>
      <c r="O6098" s="33"/>
      <c r="R6098" s="40"/>
      <c r="S6098" s="40"/>
      <c r="T6098" s="40"/>
      <c r="U6098" s="40"/>
      <c r="V6098" s="40"/>
      <c r="W6098" s="40"/>
    </row>
    <row r="6099">
      <c r="F6099" s="30"/>
      <c r="G6099" s="30"/>
      <c r="H6099" s="30"/>
      <c r="I6099" s="30"/>
      <c r="J6099" s="30"/>
      <c r="K6099" s="30"/>
      <c r="L6099" s="30"/>
      <c r="M6099" s="32"/>
      <c r="N6099" s="33"/>
      <c r="O6099" s="33"/>
      <c r="R6099" s="40"/>
      <c r="S6099" s="40"/>
      <c r="T6099" s="40"/>
      <c r="U6099" s="40"/>
      <c r="V6099" s="40"/>
      <c r="W6099" s="40"/>
    </row>
    <row r="6100">
      <c r="F6100" s="30"/>
      <c r="G6100" s="30"/>
      <c r="H6100" s="30"/>
      <c r="I6100" s="30"/>
      <c r="J6100" s="30"/>
      <c r="K6100" s="30"/>
      <c r="L6100" s="30"/>
      <c r="M6100" s="32"/>
      <c r="N6100" s="33"/>
      <c r="O6100" s="33"/>
      <c r="R6100" s="40"/>
      <c r="S6100" s="40"/>
      <c r="T6100" s="40"/>
      <c r="U6100" s="40"/>
      <c r="V6100" s="40"/>
      <c r="W6100" s="40"/>
    </row>
    <row r="6101">
      <c r="F6101" s="30"/>
      <c r="G6101" s="30"/>
      <c r="H6101" s="30"/>
      <c r="I6101" s="30"/>
      <c r="J6101" s="30"/>
      <c r="K6101" s="30"/>
      <c r="L6101" s="30"/>
      <c r="M6101" s="32"/>
      <c r="N6101" s="33"/>
      <c r="O6101" s="64"/>
      <c r="R6101" s="40"/>
      <c r="S6101" s="40"/>
      <c r="T6101" s="40"/>
      <c r="U6101" s="40"/>
      <c r="V6101" s="40"/>
      <c r="W6101" s="40"/>
    </row>
    <row r="6102">
      <c r="F6102" s="30"/>
      <c r="G6102" s="30"/>
      <c r="H6102" s="30"/>
      <c r="I6102" s="30"/>
      <c r="J6102" s="30"/>
      <c r="K6102" s="30"/>
      <c r="L6102" s="30"/>
      <c r="M6102" s="32"/>
      <c r="N6102" s="33"/>
      <c r="O6102" s="33"/>
      <c r="R6102" s="40"/>
      <c r="S6102" s="40"/>
      <c r="T6102" s="40"/>
      <c r="U6102" s="40"/>
      <c r="V6102" s="40"/>
      <c r="W6102" s="40"/>
    </row>
    <row r="6103">
      <c r="F6103" s="30"/>
      <c r="G6103" s="30"/>
      <c r="H6103" s="30"/>
      <c r="I6103" s="30"/>
      <c r="J6103" s="30"/>
      <c r="K6103" s="30"/>
      <c r="L6103" s="30"/>
      <c r="M6103" s="32"/>
      <c r="N6103" s="33"/>
      <c r="O6103" s="33"/>
      <c r="R6103" s="40"/>
      <c r="S6103" s="40"/>
      <c r="T6103" s="40"/>
      <c r="U6103" s="40"/>
      <c r="V6103" s="40"/>
      <c r="W6103" s="40"/>
    </row>
    <row r="6104">
      <c r="F6104" s="30"/>
      <c r="G6104" s="30"/>
      <c r="H6104" s="30"/>
      <c r="I6104" s="30"/>
      <c r="J6104" s="30"/>
      <c r="K6104" s="30"/>
      <c r="L6104" s="30"/>
      <c r="M6104" s="32"/>
      <c r="N6104" s="33"/>
      <c r="O6104" s="58"/>
      <c r="R6104" s="40"/>
      <c r="S6104" s="40"/>
      <c r="T6104" s="40"/>
      <c r="U6104" s="40"/>
      <c r="V6104" s="40"/>
      <c r="W6104" s="40"/>
    </row>
    <row r="6105">
      <c r="F6105" s="30"/>
      <c r="G6105" s="30"/>
      <c r="H6105" s="30"/>
      <c r="I6105" s="30"/>
      <c r="J6105" s="30"/>
      <c r="K6105" s="30"/>
      <c r="L6105" s="30"/>
      <c r="M6105" s="32"/>
      <c r="N6105" s="33"/>
      <c r="O6105" s="33"/>
      <c r="R6105" s="40"/>
      <c r="S6105" s="40"/>
      <c r="T6105" s="40"/>
      <c r="U6105" s="40"/>
      <c r="V6105" s="40"/>
      <c r="W6105" s="40"/>
    </row>
    <row r="6106">
      <c r="F6106" s="30"/>
      <c r="G6106" s="30"/>
      <c r="H6106" s="30"/>
      <c r="I6106" s="30"/>
      <c r="J6106" s="30"/>
      <c r="K6106" s="30"/>
      <c r="L6106" s="30"/>
      <c r="M6106" s="32"/>
      <c r="N6106" s="33"/>
      <c r="O6106" s="33"/>
      <c r="R6106" s="40"/>
      <c r="S6106" s="40"/>
      <c r="T6106" s="40"/>
      <c r="U6106" s="40"/>
      <c r="V6106" s="40"/>
      <c r="W6106" s="40"/>
    </row>
    <row r="6107">
      <c r="F6107" s="30"/>
      <c r="G6107" s="30"/>
      <c r="H6107" s="30"/>
      <c r="I6107" s="30"/>
      <c r="J6107" s="30"/>
      <c r="K6107" s="30"/>
      <c r="L6107" s="30"/>
      <c r="M6107" s="32"/>
      <c r="N6107" s="33"/>
      <c r="O6107" s="58"/>
      <c r="R6107" s="40"/>
      <c r="S6107" s="40"/>
      <c r="T6107" s="40"/>
      <c r="U6107" s="40"/>
      <c r="V6107" s="40"/>
      <c r="W6107" s="40"/>
    </row>
    <row r="6108">
      <c r="F6108" s="30"/>
      <c r="G6108" s="30"/>
      <c r="H6108" s="30"/>
      <c r="I6108" s="30"/>
      <c r="J6108" s="30"/>
      <c r="K6108" s="30"/>
      <c r="L6108" s="30"/>
      <c r="M6108" s="32"/>
      <c r="N6108" s="33"/>
      <c r="O6108" s="33"/>
      <c r="R6108" s="40"/>
      <c r="S6108" s="40"/>
      <c r="T6108" s="40"/>
      <c r="U6108" s="40"/>
      <c r="V6108" s="40"/>
      <c r="W6108" s="40"/>
    </row>
    <row r="6109">
      <c r="F6109" s="30"/>
      <c r="G6109" s="30"/>
      <c r="H6109" s="30"/>
      <c r="I6109" s="30"/>
      <c r="J6109" s="30"/>
      <c r="K6109" s="30"/>
      <c r="L6109" s="30"/>
      <c r="M6109" s="32"/>
      <c r="N6109" s="33"/>
      <c r="O6109" s="33"/>
      <c r="R6109" s="40"/>
      <c r="S6109" s="40"/>
      <c r="T6109" s="40"/>
      <c r="U6109" s="40"/>
      <c r="V6109" s="40"/>
      <c r="W6109" s="40"/>
    </row>
    <row r="6110">
      <c r="F6110" s="30"/>
      <c r="G6110" s="30"/>
      <c r="H6110" s="30"/>
      <c r="I6110" s="30"/>
      <c r="J6110" s="30"/>
      <c r="K6110" s="30"/>
      <c r="L6110" s="30"/>
      <c r="M6110" s="32"/>
      <c r="N6110" s="33"/>
      <c r="O6110" s="33"/>
      <c r="R6110" s="40"/>
      <c r="S6110" s="40"/>
      <c r="T6110" s="40"/>
      <c r="U6110" s="40"/>
      <c r="V6110" s="40"/>
      <c r="W6110" s="40"/>
    </row>
    <row r="6111">
      <c r="F6111" s="30"/>
      <c r="G6111" s="30"/>
      <c r="H6111" s="30"/>
      <c r="I6111" s="30"/>
      <c r="J6111" s="30"/>
      <c r="K6111" s="30"/>
      <c r="L6111" s="30"/>
      <c r="M6111" s="32"/>
      <c r="N6111" s="33"/>
      <c r="O6111" s="64"/>
      <c r="R6111" s="40"/>
      <c r="S6111" s="40"/>
      <c r="T6111" s="40"/>
      <c r="U6111" s="40"/>
      <c r="V6111" s="40"/>
      <c r="W6111" s="40"/>
    </row>
    <row r="6112">
      <c r="F6112" s="30"/>
      <c r="G6112" s="30"/>
      <c r="H6112" s="30"/>
      <c r="I6112" s="30"/>
      <c r="J6112" s="30"/>
      <c r="K6112" s="30"/>
      <c r="L6112" s="30"/>
      <c r="M6112" s="32"/>
      <c r="N6112" s="33"/>
      <c r="O6112" s="33"/>
      <c r="R6112" s="40"/>
      <c r="S6112" s="40"/>
      <c r="T6112" s="40"/>
      <c r="U6112" s="40"/>
      <c r="V6112" s="40"/>
      <c r="W6112" s="40"/>
    </row>
    <row r="6113">
      <c r="F6113" s="30"/>
      <c r="G6113" s="30"/>
      <c r="H6113" s="30"/>
      <c r="I6113" s="30"/>
      <c r="J6113" s="30"/>
      <c r="K6113" s="30"/>
      <c r="L6113" s="30"/>
      <c r="M6113" s="32"/>
      <c r="N6113" s="33"/>
      <c r="O6113" s="33"/>
      <c r="R6113" s="40"/>
      <c r="S6113" s="40"/>
      <c r="T6113" s="40"/>
      <c r="U6113" s="40"/>
      <c r="V6113" s="40"/>
      <c r="W6113" s="40"/>
    </row>
    <row r="6114">
      <c r="F6114" s="30"/>
      <c r="G6114" s="30"/>
      <c r="H6114" s="30"/>
      <c r="I6114" s="30"/>
      <c r="J6114" s="30"/>
      <c r="K6114" s="30"/>
      <c r="L6114" s="30"/>
      <c r="M6114" s="32"/>
      <c r="N6114" s="33"/>
      <c r="O6114" s="33"/>
      <c r="R6114" s="40"/>
      <c r="S6114" s="40"/>
      <c r="T6114" s="40"/>
      <c r="U6114" s="40"/>
      <c r="V6114" s="40"/>
      <c r="W6114" s="40"/>
    </row>
    <row r="6115">
      <c r="F6115" s="30"/>
      <c r="G6115" s="30"/>
      <c r="H6115" s="30"/>
      <c r="I6115" s="30"/>
      <c r="J6115" s="30"/>
      <c r="K6115" s="30"/>
      <c r="L6115" s="30"/>
      <c r="M6115" s="32"/>
      <c r="N6115" s="33"/>
      <c r="O6115" s="33"/>
      <c r="R6115" s="40"/>
      <c r="S6115" s="40"/>
      <c r="T6115" s="40"/>
      <c r="U6115" s="40"/>
      <c r="V6115" s="40"/>
      <c r="W6115" s="40"/>
    </row>
    <row r="6116">
      <c r="F6116" s="30"/>
      <c r="G6116" s="30"/>
      <c r="H6116" s="30"/>
      <c r="I6116" s="30"/>
      <c r="J6116" s="30"/>
      <c r="K6116" s="30"/>
      <c r="L6116" s="30"/>
      <c r="M6116" s="32"/>
      <c r="N6116" s="33"/>
      <c r="O6116" s="64"/>
      <c r="R6116" s="40"/>
      <c r="S6116" s="40"/>
      <c r="T6116" s="40"/>
      <c r="U6116" s="40"/>
      <c r="V6116" s="40"/>
      <c r="W6116" s="40"/>
    </row>
    <row r="6117">
      <c r="F6117" s="30"/>
      <c r="G6117" s="30"/>
      <c r="H6117" s="30"/>
      <c r="I6117" s="30"/>
      <c r="J6117" s="30"/>
      <c r="K6117" s="30"/>
      <c r="L6117" s="30"/>
      <c r="M6117" s="32"/>
      <c r="N6117" s="33"/>
      <c r="O6117" s="58"/>
      <c r="R6117" s="40"/>
      <c r="S6117" s="40"/>
      <c r="T6117" s="40"/>
      <c r="U6117" s="40"/>
      <c r="V6117" s="40"/>
      <c r="W6117" s="40"/>
    </row>
    <row r="6118">
      <c r="F6118" s="30"/>
      <c r="G6118" s="30"/>
      <c r="H6118" s="30"/>
      <c r="I6118" s="30"/>
      <c r="J6118" s="30"/>
      <c r="K6118" s="30"/>
      <c r="L6118" s="30"/>
      <c r="M6118" s="32"/>
      <c r="N6118" s="33"/>
      <c r="O6118" s="33"/>
      <c r="R6118" s="40"/>
      <c r="S6118" s="40"/>
      <c r="T6118" s="40"/>
      <c r="U6118" s="40"/>
      <c r="V6118" s="40"/>
      <c r="W6118" s="40"/>
    </row>
    <row r="6119">
      <c r="F6119" s="30"/>
      <c r="G6119" s="30"/>
      <c r="H6119" s="30"/>
      <c r="I6119" s="30"/>
      <c r="J6119" s="30"/>
      <c r="K6119" s="30"/>
      <c r="L6119" s="30"/>
      <c r="M6119" s="32"/>
      <c r="N6119" s="33"/>
      <c r="O6119" s="33"/>
      <c r="R6119" s="40"/>
      <c r="S6119" s="40"/>
      <c r="T6119" s="40"/>
      <c r="U6119" s="40"/>
      <c r="V6119" s="40"/>
      <c r="W6119" s="40"/>
    </row>
    <row r="6120">
      <c r="F6120" s="30"/>
      <c r="G6120" s="30"/>
      <c r="H6120" s="30"/>
      <c r="I6120" s="30"/>
      <c r="J6120" s="30"/>
      <c r="K6120" s="30"/>
      <c r="L6120" s="30"/>
      <c r="M6120" s="32"/>
      <c r="N6120" s="33"/>
      <c r="O6120" s="33"/>
      <c r="R6120" s="40"/>
      <c r="S6120" s="40"/>
      <c r="T6120" s="40"/>
      <c r="U6120" s="40"/>
      <c r="V6120" s="40"/>
      <c r="W6120" s="40"/>
    </row>
    <row r="6121">
      <c r="F6121" s="30"/>
      <c r="G6121" s="30"/>
      <c r="H6121" s="30"/>
      <c r="I6121" s="30"/>
      <c r="J6121" s="30"/>
      <c r="K6121" s="30"/>
      <c r="L6121" s="30"/>
      <c r="M6121" s="32"/>
      <c r="N6121" s="33"/>
      <c r="O6121" s="33"/>
      <c r="R6121" s="40"/>
      <c r="S6121" s="40"/>
      <c r="T6121" s="40"/>
      <c r="U6121" s="40"/>
      <c r="V6121" s="40"/>
      <c r="W6121" s="40"/>
    </row>
    <row r="6122">
      <c r="F6122" s="30"/>
      <c r="G6122" s="30"/>
      <c r="H6122" s="30"/>
      <c r="I6122" s="30"/>
      <c r="J6122" s="30"/>
      <c r="K6122" s="30"/>
      <c r="L6122" s="30"/>
      <c r="M6122" s="32"/>
      <c r="N6122" s="33"/>
      <c r="O6122" s="33"/>
      <c r="R6122" s="40"/>
      <c r="S6122" s="40"/>
      <c r="T6122" s="40"/>
      <c r="U6122" s="40"/>
      <c r="V6122" s="40"/>
      <c r="W6122" s="40"/>
    </row>
    <row r="6123">
      <c r="F6123" s="30"/>
      <c r="G6123" s="30"/>
      <c r="H6123" s="30"/>
      <c r="I6123" s="30"/>
      <c r="J6123" s="30"/>
      <c r="K6123" s="30"/>
      <c r="L6123" s="30"/>
      <c r="M6123" s="32"/>
      <c r="N6123" s="33"/>
      <c r="O6123" s="33"/>
      <c r="R6123" s="40"/>
      <c r="S6123" s="40"/>
      <c r="T6123" s="40"/>
      <c r="U6123" s="40"/>
      <c r="V6123" s="40"/>
      <c r="W6123" s="40"/>
    </row>
    <row r="6124">
      <c r="F6124" s="30"/>
      <c r="G6124" s="30"/>
      <c r="H6124" s="30"/>
      <c r="I6124" s="30"/>
      <c r="J6124" s="30"/>
      <c r="K6124" s="30"/>
      <c r="L6124" s="30"/>
      <c r="M6124" s="32"/>
      <c r="N6124" s="33"/>
      <c r="O6124" s="33"/>
      <c r="R6124" s="40"/>
      <c r="S6124" s="40"/>
      <c r="T6124" s="40"/>
      <c r="U6124" s="40"/>
      <c r="V6124" s="40"/>
      <c r="W6124" s="40"/>
    </row>
    <row r="6125">
      <c r="F6125" s="30"/>
      <c r="G6125" s="30"/>
      <c r="H6125" s="30"/>
      <c r="I6125" s="30"/>
      <c r="J6125" s="30"/>
      <c r="K6125" s="30"/>
      <c r="L6125" s="30"/>
      <c r="M6125" s="32"/>
      <c r="N6125" s="33"/>
      <c r="O6125" s="33"/>
      <c r="R6125" s="40"/>
      <c r="S6125" s="40"/>
      <c r="T6125" s="40"/>
      <c r="U6125" s="40"/>
      <c r="V6125" s="40"/>
      <c r="W6125" s="40"/>
    </row>
    <row r="6126">
      <c r="F6126" s="30"/>
      <c r="G6126" s="30"/>
      <c r="H6126" s="30"/>
      <c r="I6126" s="30"/>
      <c r="J6126" s="30"/>
      <c r="K6126" s="30"/>
      <c r="L6126" s="30"/>
      <c r="M6126" s="32"/>
      <c r="N6126" s="33"/>
      <c r="O6126" s="33"/>
      <c r="R6126" s="40"/>
      <c r="S6126" s="40"/>
      <c r="T6126" s="40"/>
      <c r="U6126" s="40"/>
      <c r="V6126" s="40"/>
      <c r="W6126" s="40"/>
    </row>
    <row r="6127">
      <c r="F6127" s="30"/>
      <c r="G6127" s="30"/>
      <c r="H6127" s="30"/>
      <c r="I6127" s="30"/>
      <c r="J6127" s="30"/>
      <c r="K6127" s="30"/>
      <c r="L6127" s="30"/>
      <c r="M6127" s="32"/>
      <c r="N6127" s="33"/>
      <c r="O6127" s="33"/>
      <c r="R6127" s="40"/>
      <c r="S6127" s="40"/>
      <c r="T6127" s="40"/>
      <c r="U6127" s="40"/>
      <c r="V6127" s="40"/>
      <c r="W6127" s="40"/>
    </row>
    <row r="6128">
      <c r="F6128" s="30"/>
      <c r="G6128" s="30"/>
      <c r="H6128" s="30"/>
      <c r="I6128" s="30"/>
      <c r="J6128" s="30"/>
      <c r="K6128" s="30"/>
      <c r="L6128" s="30"/>
      <c r="M6128" s="32"/>
      <c r="N6128" s="33"/>
      <c r="O6128" s="33"/>
      <c r="R6128" s="40"/>
      <c r="S6128" s="40"/>
      <c r="T6128" s="40"/>
      <c r="U6128" s="40"/>
      <c r="V6128" s="40"/>
      <c r="W6128" s="40"/>
    </row>
    <row r="6129">
      <c r="F6129" s="30"/>
      <c r="G6129" s="30"/>
      <c r="H6129" s="30"/>
      <c r="I6129" s="30"/>
      <c r="J6129" s="30"/>
      <c r="K6129" s="30"/>
      <c r="L6129" s="30"/>
      <c r="M6129" s="32"/>
      <c r="N6129" s="33"/>
      <c r="O6129" s="58"/>
      <c r="R6129" s="40"/>
      <c r="S6129" s="40"/>
      <c r="T6129" s="40"/>
      <c r="U6129" s="40"/>
      <c r="V6129" s="40"/>
      <c r="W6129" s="40"/>
    </row>
    <row r="6130">
      <c r="F6130" s="30"/>
      <c r="G6130" s="30"/>
      <c r="H6130" s="30"/>
      <c r="I6130" s="30"/>
      <c r="J6130" s="30"/>
      <c r="K6130" s="30"/>
      <c r="L6130" s="30"/>
      <c r="M6130" s="32"/>
      <c r="N6130" s="33"/>
      <c r="O6130" s="33"/>
      <c r="R6130" s="40"/>
      <c r="S6130" s="40"/>
      <c r="T6130" s="40"/>
      <c r="U6130" s="40"/>
      <c r="V6130" s="40"/>
      <c r="W6130" s="40"/>
    </row>
    <row r="6131">
      <c r="F6131" s="30"/>
      <c r="G6131" s="30"/>
      <c r="H6131" s="30"/>
      <c r="I6131" s="30"/>
      <c r="J6131" s="30"/>
      <c r="K6131" s="30"/>
      <c r="L6131" s="30"/>
      <c r="M6131" s="32"/>
      <c r="N6131" s="33"/>
      <c r="O6131" s="64"/>
      <c r="R6131" s="40"/>
      <c r="S6131" s="40"/>
      <c r="T6131" s="40"/>
      <c r="U6131" s="40"/>
      <c r="V6131" s="40"/>
      <c r="W6131" s="40"/>
    </row>
    <row r="6132">
      <c r="F6132" s="30"/>
      <c r="G6132" s="30"/>
      <c r="H6132" s="30"/>
      <c r="I6132" s="30"/>
      <c r="J6132" s="30"/>
      <c r="K6132" s="30"/>
      <c r="L6132" s="30"/>
      <c r="M6132" s="32"/>
      <c r="N6132" s="33"/>
      <c r="O6132" s="58"/>
      <c r="R6132" s="40"/>
      <c r="S6132" s="40"/>
      <c r="T6132" s="40"/>
      <c r="U6132" s="40"/>
      <c r="V6132" s="40"/>
      <c r="W6132" s="40"/>
    </row>
    <row r="6133">
      <c r="F6133" s="30"/>
      <c r="G6133" s="30"/>
      <c r="H6133" s="30"/>
      <c r="I6133" s="30"/>
      <c r="J6133" s="30"/>
      <c r="K6133" s="30"/>
      <c r="L6133" s="30"/>
      <c r="M6133" s="32"/>
      <c r="N6133" s="33"/>
      <c r="O6133" s="33"/>
      <c r="R6133" s="40"/>
      <c r="S6133" s="40"/>
      <c r="T6133" s="40"/>
      <c r="U6133" s="40"/>
      <c r="V6133" s="40"/>
      <c r="W6133" s="40"/>
    </row>
    <row r="6134">
      <c r="F6134" s="30"/>
      <c r="G6134" s="30"/>
      <c r="H6134" s="30"/>
      <c r="I6134" s="30"/>
      <c r="J6134" s="30"/>
      <c r="K6134" s="30"/>
      <c r="L6134" s="30"/>
      <c r="M6134" s="32"/>
      <c r="N6134" s="33"/>
      <c r="O6134" s="33"/>
      <c r="R6134" s="40"/>
      <c r="S6134" s="40"/>
      <c r="T6134" s="40"/>
      <c r="U6134" s="40"/>
      <c r="V6134" s="40"/>
      <c r="W6134" s="40"/>
    </row>
    <row r="6135">
      <c r="F6135" s="30"/>
      <c r="G6135" s="30"/>
      <c r="H6135" s="30"/>
      <c r="I6135" s="30"/>
      <c r="J6135" s="30"/>
      <c r="K6135" s="30"/>
      <c r="L6135" s="30"/>
      <c r="M6135" s="32"/>
      <c r="N6135" s="33"/>
      <c r="O6135" s="33"/>
      <c r="R6135" s="40"/>
      <c r="S6135" s="40"/>
      <c r="T6135" s="40"/>
      <c r="U6135" s="40"/>
      <c r="V6135" s="40"/>
      <c r="W6135" s="40"/>
    </row>
    <row r="6136">
      <c r="F6136" s="30"/>
      <c r="G6136" s="30"/>
      <c r="H6136" s="30"/>
      <c r="I6136" s="30"/>
      <c r="J6136" s="30"/>
      <c r="K6136" s="30"/>
      <c r="L6136" s="30"/>
      <c r="M6136" s="32"/>
      <c r="N6136" s="33"/>
      <c r="O6136" s="33"/>
      <c r="R6136" s="40"/>
      <c r="S6136" s="40"/>
      <c r="T6136" s="40"/>
      <c r="U6136" s="40"/>
      <c r="V6136" s="40"/>
      <c r="W6136" s="40"/>
    </row>
    <row r="6137">
      <c r="F6137" s="30"/>
      <c r="G6137" s="30"/>
      <c r="H6137" s="30"/>
      <c r="I6137" s="30"/>
      <c r="J6137" s="30"/>
      <c r="K6137" s="30"/>
      <c r="L6137" s="30"/>
      <c r="M6137" s="32"/>
      <c r="N6137" s="33"/>
      <c r="O6137" s="33"/>
      <c r="R6137" s="40"/>
      <c r="S6137" s="40"/>
      <c r="T6137" s="40"/>
      <c r="U6137" s="40"/>
      <c r="V6137" s="40"/>
      <c r="W6137" s="40"/>
    </row>
    <row r="6138">
      <c r="F6138" s="30"/>
      <c r="G6138" s="30"/>
      <c r="H6138" s="30"/>
      <c r="I6138" s="30"/>
      <c r="J6138" s="30"/>
      <c r="K6138" s="30"/>
      <c r="L6138" s="30"/>
      <c r="M6138" s="32"/>
      <c r="N6138" s="33"/>
      <c r="O6138" s="33"/>
      <c r="R6138" s="40"/>
      <c r="S6138" s="40"/>
      <c r="T6138" s="40"/>
      <c r="U6138" s="40"/>
      <c r="V6138" s="40"/>
      <c r="W6138" s="40"/>
    </row>
    <row r="6139">
      <c r="F6139" s="30"/>
      <c r="G6139" s="30"/>
      <c r="H6139" s="30"/>
      <c r="I6139" s="30"/>
      <c r="J6139" s="30"/>
      <c r="K6139" s="30"/>
      <c r="L6139" s="30"/>
      <c r="M6139" s="32"/>
      <c r="N6139" s="33"/>
      <c r="O6139" s="33"/>
      <c r="R6139" s="40"/>
      <c r="S6139" s="40"/>
      <c r="T6139" s="40"/>
      <c r="U6139" s="40"/>
      <c r="V6139" s="40"/>
      <c r="W6139" s="40"/>
    </row>
    <row r="6140">
      <c r="F6140" s="30"/>
      <c r="G6140" s="30"/>
      <c r="H6140" s="30"/>
      <c r="I6140" s="30"/>
      <c r="J6140" s="30"/>
      <c r="K6140" s="30"/>
      <c r="L6140" s="30"/>
      <c r="M6140" s="32"/>
      <c r="N6140" s="33"/>
      <c r="O6140" s="33"/>
      <c r="R6140" s="40"/>
      <c r="S6140" s="40"/>
      <c r="T6140" s="40"/>
      <c r="U6140" s="40"/>
      <c r="V6140" s="40"/>
      <c r="W6140" s="40"/>
    </row>
    <row r="6141">
      <c r="F6141" s="30"/>
      <c r="G6141" s="30"/>
      <c r="H6141" s="30"/>
      <c r="I6141" s="30"/>
      <c r="J6141" s="30"/>
      <c r="K6141" s="30"/>
      <c r="L6141" s="30"/>
      <c r="M6141" s="32"/>
      <c r="N6141" s="33"/>
      <c r="O6141" s="33"/>
      <c r="R6141" s="40"/>
      <c r="S6141" s="40"/>
      <c r="T6141" s="40"/>
      <c r="U6141" s="40"/>
      <c r="V6141" s="40"/>
      <c r="W6141" s="40"/>
    </row>
    <row r="6142">
      <c r="F6142" s="30"/>
      <c r="G6142" s="30"/>
      <c r="H6142" s="30"/>
      <c r="I6142" s="30"/>
      <c r="J6142" s="30"/>
      <c r="K6142" s="30"/>
      <c r="L6142" s="30"/>
      <c r="M6142" s="32"/>
      <c r="N6142" s="33"/>
      <c r="O6142" s="33"/>
      <c r="R6142" s="40"/>
      <c r="S6142" s="40"/>
      <c r="T6142" s="40"/>
      <c r="U6142" s="40"/>
      <c r="V6142" s="40"/>
      <c r="W6142" s="40"/>
    </row>
    <row r="6143">
      <c r="F6143" s="30"/>
      <c r="G6143" s="30"/>
      <c r="H6143" s="30"/>
      <c r="I6143" s="30"/>
      <c r="J6143" s="30"/>
      <c r="K6143" s="30"/>
      <c r="L6143" s="30"/>
      <c r="M6143" s="32"/>
      <c r="N6143" s="33"/>
      <c r="O6143" s="33"/>
      <c r="R6143" s="40"/>
      <c r="S6143" s="40"/>
      <c r="T6143" s="40"/>
      <c r="U6143" s="40"/>
      <c r="V6143" s="40"/>
      <c r="W6143" s="40"/>
    </row>
    <row r="6144">
      <c r="F6144" s="30"/>
      <c r="G6144" s="30"/>
      <c r="H6144" s="30"/>
      <c r="I6144" s="30"/>
      <c r="J6144" s="30"/>
      <c r="K6144" s="30"/>
      <c r="L6144" s="30"/>
      <c r="M6144" s="32"/>
      <c r="N6144" s="33"/>
      <c r="O6144" s="33"/>
      <c r="R6144" s="40"/>
      <c r="S6144" s="40"/>
      <c r="T6144" s="40"/>
      <c r="U6144" s="40"/>
      <c r="V6144" s="40"/>
      <c r="W6144" s="40"/>
    </row>
    <row r="6145">
      <c r="F6145" s="30"/>
      <c r="G6145" s="30"/>
      <c r="H6145" s="30"/>
      <c r="I6145" s="30"/>
      <c r="J6145" s="30"/>
      <c r="K6145" s="30"/>
      <c r="L6145" s="30"/>
      <c r="M6145" s="32"/>
      <c r="N6145" s="33"/>
      <c r="O6145" s="33"/>
      <c r="R6145" s="40"/>
      <c r="S6145" s="40"/>
      <c r="T6145" s="40"/>
      <c r="U6145" s="40"/>
      <c r="V6145" s="40"/>
      <c r="W6145" s="40"/>
    </row>
    <row r="6146">
      <c r="F6146" s="30"/>
      <c r="G6146" s="30"/>
      <c r="H6146" s="30"/>
      <c r="I6146" s="30"/>
      <c r="J6146" s="30"/>
      <c r="K6146" s="30"/>
      <c r="L6146" s="30"/>
      <c r="M6146" s="32"/>
      <c r="N6146" s="33"/>
      <c r="O6146" s="64"/>
      <c r="R6146" s="40"/>
      <c r="S6146" s="40"/>
      <c r="T6146" s="40"/>
      <c r="U6146" s="40"/>
      <c r="V6146" s="40"/>
      <c r="W6146" s="40"/>
    </row>
    <row r="6147">
      <c r="F6147" s="30"/>
      <c r="G6147" s="30"/>
      <c r="H6147" s="30"/>
      <c r="I6147" s="30"/>
      <c r="J6147" s="30"/>
      <c r="K6147" s="30"/>
      <c r="L6147" s="30"/>
      <c r="M6147" s="32"/>
      <c r="N6147" s="33"/>
      <c r="O6147" s="33"/>
      <c r="R6147" s="40"/>
      <c r="S6147" s="40"/>
      <c r="T6147" s="40"/>
      <c r="U6147" s="40"/>
      <c r="V6147" s="40"/>
      <c r="W6147" s="40"/>
    </row>
    <row r="6148">
      <c r="F6148" s="30"/>
      <c r="G6148" s="30"/>
      <c r="H6148" s="30"/>
      <c r="I6148" s="30"/>
      <c r="J6148" s="30"/>
      <c r="K6148" s="30"/>
      <c r="L6148" s="30"/>
      <c r="M6148" s="32"/>
      <c r="N6148" s="33"/>
      <c r="O6148" s="33"/>
      <c r="R6148" s="40"/>
      <c r="S6148" s="40"/>
      <c r="T6148" s="40"/>
      <c r="U6148" s="40"/>
      <c r="V6148" s="40"/>
      <c r="W6148" s="40"/>
    </row>
    <row r="6149">
      <c r="F6149" s="30"/>
      <c r="G6149" s="30"/>
      <c r="H6149" s="30"/>
      <c r="I6149" s="30"/>
      <c r="J6149" s="30"/>
      <c r="K6149" s="30"/>
      <c r="L6149" s="30"/>
      <c r="M6149" s="32"/>
      <c r="N6149" s="33"/>
      <c r="O6149" s="33"/>
      <c r="R6149" s="40"/>
      <c r="S6149" s="40"/>
      <c r="T6149" s="40"/>
      <c r="U6149" s="40"/>
      <c r="V6149" s="40"/>
      <c r="W6149" s="40"/>
    </row>
    <row r="6150">
      <c r="F6150" s="30"/>
      <c r="G6150" s="30"/>
      <c r="H6150" s="30"/>
      <c r="I6150" s="30"/>
      <c r="J6150" s="30"/>
      <c r="K6150" s="30"/>
      <c r="L6150" s="30"/>
      <c r="M6150" s="32"/>
      <c r="N6150" s="33"/>
      <c r="O6150" s="33"/>
      <c r="R6150" s="40"/>
      <c r="S6150" s="40"/>
      <c r="T6150" s="40"/>
      <c r="U6150" s="40"/>
      <c r="V6150" s="40"/>
      <c r="W6150" s="40"/>
    </row>
    <row r="6151">
      <c r="F6151" s="30"/>
      <c r="G6151" s="30"/>
      <c r="H6151" s="30"/>
      <c r="I6151" s="30"/>
      <c r="J6151" s="30"/>
      <c r="K6151" s="30"/>
      <c r="L6151" s="30"/>
      <c r="M6151" s="32"/>
      <c r="N6151" s="33"/>
      <c r="O6151" s="33"/>
      <c r="R6151" s="40"/>
      <c r="S6151" s="40"/>
      <c r="T6151" s="40"/>
      <c r="U6151" s="40"/>
      <c r="V6151" s="40"/>
      <c r="W6151" s="40"/>
    </row>
    <row r="6152">
      <c r="F6152" s="30"/>
      <c r="G6152" s="30"/>
      <c r="H6152" s="30"/>
      <c r="I6152" s="30"/>
      <c r="J6152" s="30"/>
      <c r="K6152" s="30"/>
      <c r="L6152" s="30"/>
      <c r="M6152" s="32"/>
      <c r="N6152" s="33"/>
      <c r="O6152" s="33"/>
      <c r="R6152" s="40"/>
      <c r="S6152" s="40"/>
      <c r="T6152" s="40"/>
      <c r="U6152" s="40"/>
      <c r="V6152" s="40"/>
      <c r="W6152" s="40"/>
    </row>
    <row r="6153">
      <c r="F6153" s="30"/>
      <c r="G6153" s="30"/>
      <c r="H6153" s="30"/>
      <c r="I6153" s="30"/>
      <c r="J6153" s="30"/>
      <c r="K6153" s="30"/>
      <c r="L6153" s="30"/>
      <c r="M6153" s="32"/>
      <c r="N6153" s="33"/>
      <c r="O6153" s="33"/>
      <c r="R6153" s="40"/>
      <c r="S6153" s="40"/>
      <c r="T6153" s="40"/>
      <c r="U6153" s="40"/>
      <c r="V6153" s="40"/>
      <c r="W6153" s="40"/>
    </row>
    <row r="6154">
      <c r="F6154" s="30"/>
      <c r="G6154" s="30"/>
      <c r="H6154" s="30"/>
      <c r="I6154" s="30"/>
      <c r="J6154" s="30"/>
      <c r="K6154" s="30"/>
      <c r="L6154" s="30"/>
      <c r="M6154" s="32"/>
      <c r="N6154" s="33"/>
      <c r="O6154" s="33"/>
      <c r="R6154" s="40"/>
      <c r="S6154" s="40"/>
      <c r="T6154" s="40"/>
      <c r="U6154" s="40"/>
      <c r="V6154" s="40"/>
      <c r="W6154" s="40"/>
    </row>
    <row r="6155">
      <c r="F6155" s="30"/>
      <c r="G6155" s="30"/>
      <c r="H6155" s="30"/>
      <c r="I6155" s="30"/>
      <c r="J6155" s="30"/>
      <c r="K6155" s="30"/>
      <c r="L6155" s="30"/>
      <c r="M6155" s="32"/>
      <c r="N6155" s="33"/>
      <c r="O6155" s="33"/>
      <c r="R6155" s="40"/>
      <c r="S6155" s="40"/>
      <c r="T6155" s="40"/>
      <c r="U6155" s="40"/>
      <c r="V6155" s="40"/>
      <c r="W6155" s="40"/>
    </row>
    <row r="6156">
      <c r="F6156" s="30"/>
      <c r="G6156" s="30"/>
      <c r="H6156" s="30"/>
      <c r="I6156" s="30"/>
      <c r="J6156" s="30"/>
      <c r="K6156" s="30"/>
      <c r="L6156" s="30"/>
      <c r="M6156" s="32"/>
      <c r="N6156" s="33"/>
      <c r="O6156" s="33"/>
      <c r="R6156" s="40"/>
      <c r="S6156" s="40"/>
      <c r="T6156" s="40"/>
      <c r="U6156" s="40"/>
      <c r="V6156" s="40"/>
      <c r="W6156" s="40"/>
    </row>
    <row r="6157">
      <c r="F6157" s="30"/>
      <c r="G6157" s="30"/>
      <c r="H6157" s="30"/>
      <c r="I6157" s="30"/>
      <c r="J6157" s="30"/>
      <c r="K6157" s="30"/>
      <c r="L6157" s="30"/>
      <c r="M6157" s="32"/>
      <c r="N6157" s="33"/>
      <c r="O6157" s="58"/>
      <c r="R6157" s="40"/>
      <c r="S6157" s="40"/>
      <c r="T6157" s="40"/>
      <c r="U6157" s="40"/>
      <c r="V6157" s="40"/>
      <c r="W6157" s="40"/>
    </row>
    <row r="6158">
      <c r="F6158" s="30"/>
      <c r="G6158" s="30"/>
      <c r="H6158" s="30"/>
      <c r="I6158" s="30"/>
      <c r="J6158" s="30"/>
      <c r="K6158" s="30"/>
      <c r="L6158" s="30"/>
      <c r="M6158" s="32"/>
      <c r="N6158" s="33"/>
      <c r="O6158" s="33"/>
      <c r="R6158" s="40"/>
      <c r="S6158" s="40"/>
      <c r="T6158" s="40"/>
      <c r="U6158" s="40"/>
      <c r="V6158" s="40"/>
      <c r="W6158" s="40"/>
    </row>
    <row r="6159">
      <c r="F6159" s="30"/>
      <c r="G6159" s="30"/>
      <c r="H6159" s="30"/>
      <c r="I6159" s="30"/>
      <c r="J6159" s="30"/>
      <c r="K6159" s="30"/>
      <c r="L6159" s="30"/>
      <c r="M6159" s="32"/>
      <c r="N6159" s="33"/>
      <c r="O6159" s="33"/>
      <c r="R6159" s="40"/>
      <c r="S6159" s="40"/>
      <c r="T6159" s="40"/>
      <c r="U6159" s="40"/>
      <c r="V6159" s="40"/>
      <c r="W6159" s="40"/>
    </row>
    <row r="6160">
      <c r="F6160" s="30"/>
      <c r="G6160" s="30"/>
      <c r="H6160" s="30"/>
      <c r="I6160" s="30"/>
      <c r="J6160" s="30"/>
      <c r="K6160" s="30"/>
      <c r="L6160" s="30"/>
      <c r="M6160" s="32"/>
      <c r="N6160" s="33"/>
      <c r="O6160" s="33"/>
      <c r="R6160" s="40"/>
      <c r="S6160" s="40"/>
      <c r="T6160" s="40"/>
      <c r="U6160" s="40"/>
      <c r="V6160" s="40"/>
      <c r="W6160" s="40"/>
    </row>
    <row r="6161">
      <c r="F6161" s="30"/>
      <c r="G6161" s="30"/>
      <c r="H6161" s="30"/>
      <c r="I6161" s="30"/>
      <c r="J6161" s="30"/>
      <c r="K6161" s="30"/>
      <c r="L6161" s="30"/>
      <c r="M6161" s="32"/>
      <c r="N6161" s="33"/>
      <c r="O6161" s="58"/>
      <c r="R6161" s="40"/>
      <c r="S6161" s="40"/>
      <c r="T6161" s="40"/>
      <c r="U6161" s="40"/>
      <c r="V6161" s="40"/>
      <c r="W6161" s="40"/>
    </row>
    <row r="6162">
      <c r="F6162" s="30"/>
      <c r="G6162" s="30"/>
      <c r="H6162" s="30"/>
      <c r="I6162" s="30"/>
      <c r="J6162" s="30"/>
      <c r="K6162" s="30"/>
      <c r="L6162" s="30"/>
      <c r="M6162" s="32"/>
      <c r="N6162" s="33"/>
      <c r="O6162" s="33"/>
      <c r="R6162" s="40"/>
      <c r="S6162" s="40"/>
      <c r="T6162" s="40"/>
      <c r="U6162" s="40"/>
      <c r="V6162" s="40"/>
      <c r="W6162" s="40"/>
    </row>
    <row r="6163">
      <c r="F6163" s="30"/>
      <c r="G6163" s="30"/>
      <c r="H6163" s="30"/>
      <c r="I6163" s="30"/>
      <c r="J6163" s="30"/>
      <c r="K6163" s="30"/>
      <c r="L6163" s="30"/>
      <c r="M6163" s="32"/>
      <c r="N6163" s="33"/>
      <c r="O6163" s="33"/>
      <c r="R6163" s="40"/>
      <c r="S6163" s="40"/>
      <c r="T6163" s="40"/>
      <c r="U6163" s="40"/>
      <c r="V6163" s="40"/>
      <c r="W6163" s="40"/>
    </row>
    <row r="6164">
      <c r="F6164" s="30"/>
      <c r="G6164" s="30"/>
      <c r="H6164" s="30"/>
      <c r="I6164" s="30"/>
      <c r="J6164" s="30"/>
      <c r="K6164" s="30"/>
      <c r="L6164" s="30"/>
      <c r="M6164" s="32"/>
      <c r="N6164" s="33"/>
      <c r="O6164" s="33"/>
      <c r="R6164" s="40"/>
      <c r="S6164" s="40"/>
      <c r="T6164" s="40"/>
      <c r="U6164" s="40"/>
      <c r="V6164" s="40"/>
      <c r="W6164" s="40"/>
    </row>
    <row r="6165">
      <c r="F6165" s="30"/>
      <c r="G6165" s="30"/>
      <c r="H6165" s="30"/>
      <c r="I6165" s="30"/>
      <c r="J6165" s="30"/>
      <c r="K6165" s="30"/>
      <c r="L6165" s="30"/>
      <c r="M6165" s="32"/>
      <c r="N6165" s="33"/>
      <c r="O6165" s="33"/>
      <c r="R6165" s="40"/>
      <c r="S6165" s="40"/>
      <c r="T6165" s="40"/>
      <c r="U6165" s="40"/>
      <c r="V6165" s="40"/>
      <c r="W6165" s="40"/>
    </row>
    <row r="6166">
      <c r="F6166" s="30"/>
      <c r="G6166" s="30"/>
      <c r="H6166" s="30"/>
      <c r="I6166" s="30"/>
      <c r="J6166" s="30"/>
      <c r="K6166" s="30"/>
      <c r="L6166" s="30"/>
      <c r="M6166" s="32"/>
      <c r="N6166" s="33"/>
      <c r="O6166" s="64"/>
      <c r="R6166" s="40"/>
      <c r="S6166" s="40"/>
      <c r="T6166" s="40"/>
      <c r="U6166" s="40"/>
      <c r="V6166" s="40"/>
      <c r="W6166" s="40"/>
    </row>
    <row r="6167">
      <c r="F6167" s="30"/>
      <c r="G6167" s="30"/>
      <c r="H6167" s="30"/>
      <c r="I6167" s="30"/>
      <c r="J6167" s="30"/>
      <c r="K6167" s="30"/>
      <c r="L6167" s="30"/>
      <c r="M6167" s="32"/>
      <c r="N6167" s="33"/>
      <c r="O6167" s="58"/>
      <c r="R6167" s="40"/>
      <c r="S6167" s="40"/>
      <c r="T6167" s="40"/>
      <c r="U6167" s="40"/>
      <c r="V6167" s="40"/>
      <c r="W6167" s="40"/>
    </row>
    <row r="6168">
      <c r="F6168" s="30"/>
      <c r="G6168" s="30"/>
      <c r="H6168" s="30"/>
      <c r="I6168" s="30"/>
      <c r="J6168" s="30"/>
      <c r="K6168" s="30"/>
      <c r="L6168" s="30"/>
      <c r="M6168" s="32"/>
      <c r="N6168" s="33"/>
      <c r="O6168" s="33"/>
      <c r="R6168" s="40"/>
      <c r="S6168" s="40"/>
      <c r="T6168" s="40"/>
      <c r="U6168" s="40"/>
      <c r="V6168" s="40"/>
      <c r="W6168" s="40"/>
    </row>
    <row r="6169">
      <c r="F6169" s="30"/>
      <c r="G6169" s="30"/>
      <c r="H6169" s="30"/>
      <c r="I6169" s="30"/>
      <c r="J6169" s="30"/>
      <c r="K6169" s="30"/>
      <c r="L6169" s="30"/>
      <c r="M6169" s="32"/>
      <c r="N6169" s="33"/>
      <c r="O6169" s="64"/>
      <c r="R6169" s="40"/>
      <c r="S6169" s="40"/>
      <c r="T6169" s="40"/>
      <c r="U6169" s="40"/>
      <c r="V6169" s="40"/>
      <c r="W6169" s="40"/>
    </row>
    <row r="6170">
      <c r="F6170" s="30"/>
      <c r="G6170" s="30"/>
      <c r="H6170" s="30"/>
      <c r="I6170" s="30"/>
      <c r="J6170" s="30"/>
      <c r="K6170" s="30"/>
      <c r="L6170" s="30"/>
      <c r="M6170" s="32"/>
      <c r="N6170" s="33"/>
      <c r="O6170" s="33"/>
      <c r="R6170" s="40"/>
      <c r="S6170" s="40"/>
      <c r="T6170" s="40"/>
      <c r="U6170" s="40"/>
      <c r="V6170" s="40"/>
      <c r="W6170" s="40"/>
    </row>
    <row r="6171">
      <c r="F6171" s="30"/>
      <c r="G6171" s="30"/>
      <c r="H6171" s="30"/>
      <c r="I6171" s="30"/>
      <c r="J6171" s="30"/>
      <c r="K6171" s="30"/>
      <c r="L6171" s="30"/>
      <c r="M6171" s="32"/>
      <c r="N6171" s="33"/>
      <c r="O6171" s="33"/>
      <c r="R6171" s="40"/>
      <c r="S6171" s="40"/>
      <c r="T6171" s="40"/>
      <c r="U6171" s="40"/>
      <c r="V6171" s="40"/>
      <c r="W6171" s="40"/>
    </row>
    <row r="6172">
      <c r="F6172" s="30"/>
      <c r="G6172" s="30"/>
      <c r="H6172" s="30"/>
      <c r="I6172" s="30"/>
      <c r="J6172" s="30"/>
      <c r="K6172" s="30"/>
      <c r="L6172" s="30"/>
      <c r="M6172" s="32"/>
      <c r="N6172" s="33"/>
      <c r="O6172" s="33"/>
      <c r="R6172" s="40"/>
      <c r="S6172" s="40"/>
      <c r="T6172" s="40"/>
      <c r="U6172" s="40"/>
      <c r="V6172" s="40"/>
      <c r="W6172" s="40"/>
    </row>
    <row r="6173">
      <c r="F6173" s="30"/>
      <c r="G6173" s="30"/>
      <c r="H6173" s="30"/>
      <c r="I6173" s="30"/>
      <c r="J6173" s="30"/>
      <c r="K6173" s="30"/>
      <c r="L6173" s="30"/>
      <c r="M6173" s="32"/>
      <c r="N6173" s="33"/>
      <c r="O6173" s="33"/>
      <c r="R6173" s="40"/>
      <c r="S6173" s="40"/>
      <c r="T6173" s="40"/>
      <c r="U6173" s="40"/>
      <c r="V6173" s="40"/>
      <c r="W6173" s="40"/>
    </row>
    <row r="6174">
      <c r="F6174" s="30"/>
      <c r="G6174" s="30"/>
      <c r="H6174" s="30"/>
      <c r="I6174" s="30"/>
      <c r="J6174" s="30"/>
      <c r="K6174" s="30"/>
      <c r="L6174" s="30"/>
      <c r="M6174" s="32"/>
      <c r="N6174" s="33"/>
      <c r="O6174" s="33"/>
      <c r="R6174" s="40"/>
      <c r="S6174" s="40"/>
      <c r="T6174" s="40"/>
      <c r="U6174" s="40"/>
      <c r="V6174" s="40"/>
      <c r="W6174" s="40"/>
    </row>
    <row r="6175">
      <c r="F6175" s="30"/>
      <c r="G6175" s="30"/>
      <c r="H6175" s="30"/>
      <c r="I6175" s="30"/>
      <c r="J6175" s="30"/>
      <c r="K6175" s="30"/>
      <c r="L6175" s="30"/>
      <c r="M6175" s="32"/>
      <c r="N6175" s="33"/>
      <c r="O6175" s="33"/>
      <c r="R6175" s="40"/>
      <c r="S6175" s="40"/>
      <c r="T6175" s="40"/>
      <c r="U6175" s="40"/>
      <c r="V6175" s="40"/>
      <c r="W6175" s="40"/>
    </row>
    <row r="6176">
      <c r="F6176" s="30"/>
      <c r="G6176" s="30"/>
      <c r="H6176" s="30"/>
      <c r="I6176" s="30"/>
      <c r="J6176" s="30"/>
      <c r="K6176" s="30"/>
      <c r="L6176" s="30"/>
      <c r="M6176" s="32"/>
      <c r="N6176" s="33"/>
      <c r="O6176" s="33"/>
      <c r="R6176" s="40"/>
      <c r="S6176" s="40"/>
      <c r="T6176" s="40"/>
      <c r="U6176" s="40"/>
      <c r="V6176" s="40"/>
      <c r="W6176" s="40"/>
    </row>
    <row r="6177">
      <c r="F6177" s="30"/>
      <c r="G6177" s="30"/>
      <c r="H6177" s="30"/>
      <c r="I6177" s="30"/>
      <c r="J6177" s="30"/>
      <c r="K6177" s="30"/>
      <c r="L6177" s="30"/>
      <c r="M6177" s="32"/>
      <c r="N6177" s="33"/>
      <c r="O6177" s="58"/>
      <c r="R6177" s="40"/>
      <c r="S6177" s="40"/>
      <c r="T6177" s="40"/>
      <c r="U6177" s="40"/>
      <c r="V6177" s="40"/>
      <c r="W6177" s="40"/>
    </row>
    <row r="6178">
      <c r="F6178" s="30"/>
      <c r="G6178" s="30"/>
      <c r="H6178" s="30"/>
      <c r="I6178" s="30"/>
      <c r="J6178" s="30"/>
      <c r="K6178" s="30"/>
      <c r="L6178" s="30"/>
      <c r="M6178" s="32"/>
      <c r="N6178" s="33"/>
      <c r="O6178" s="33"/>
      <c r="R6178" s="40"/>
      <c r="S6178" s="40"/>
      <c r="T6178" s="40"/>
      <c r="U6178" s="40"/>
      <c r="V6178" s="40"/>
      <c r="W6178" s="40"/>
    </row>
    <row r="6179">
      <c r="F6179" s="30"/>
      <c r="G6179" s="30"/>
      <c r="H6179" s="30"/>
      <c r="I6179" s="30"/>
      <c r="J6179" s="30"/>
      <c r="K6179" s="30"/>
      <c r="L6179" s="30"/>
      <c r="M6179" s="32"/>
      <c r="N6179" s="33"/>
      <c r="O6179" s="33"/>
      <c r="R6179" s="40"/>
      <c r="S6179" s="40"/>
      <c r="T6179" s="40"/>
      <c r="U6179" s="40"/>
      <c r="V6179" s="40"/>
      <c r="W6179" s="40"/>
    </row>
    <row r="6180">
      <c r="F6180" s="30"/>
      <c r="G6180" s="30"/>
      <c r="H6180" s="30"/>
      <c r="I6180" s="30"/>
      <c r="J6180" s="30"/>
      <c r="K6180" s="30"/>
      <c r="L6180" s="30"/>
      <c r="M6180" s="32"/>
      <c r="N6180" s="33"/>
      <c r="O6180" s="33"/>
      <c r="R6180" s="40"/>
      <c r="S6180" s="40"/>
      <c r="T6180" s="40"/>
      <c r="U6180" s="40"/>
      <c r="V6180" s="40"/>
      <c r="W6180" s="40"/>
    </row>
    <row r="6181">
      <c r="F6181" s="30"/>
      <c r="G6181" s="30"/>
      <c r="H6181" s="30"/>
      <c r="I6181" s="30"/>
      <c r="J6181" s="30"/>
      <c r="K6181" s="30"/>
      <c r="L6181" s="30"/>
      <c r="M6181" s="32"/>
      <c r="N6181" s="33"/>
      <c r="O6181" s="64"/>
      <c r="R6181" s="40"/>
      <c r="S6181" s="40"/>
      <c r="T6181" s="40"/>
      <c r="U6181" s="40"/>
      <c r="V6181" s="40"/>
      <c r="W6181" s="40"/>
    </row>
    <row r="6182">
      <c r="F6182" s="30"/>
      <c r="G6182" s="30"/>
      <c r="H6182" s="30"/>
      <c r="I6182" s="30"/>
      <c r="J6182" s="30"/>
      <c r="K6182" s="30"/>
      <c r="L6182" s="30"/>
      <c r="M6182" s="32"/>
      <c r="N6182" s="33"/>
      <c r="O6182" s="64"/>
      <c r="R6182" s="40"/>
      <c r="S6182" s="40"/>
      <c r="T6182" s="40"/>
      <c r="U6182" s="40"/>
      <c r="V6182" s="40"/>
      <c r="W6182" s="40"/>
    </row>
    <row r="6183">
      <c r="F6183" s="30"/>
      <c r="G6183" s="30"/>
      <c r="H6183" s="30"/>
      <c r="I6183" s="30"/>
      <c r="J6183" s="30"/>
      <c r="K6183" s="30"/>
      <c r="L6183" s="30"/>
      <c r="M6183" s="32"/>
      <c r="N6183" s="33"/>
      <c r="O6183" s="33"/>
      <c r="R6183" s="40"/>
      <c r="S6183" s="40"/>
      <c r="T6183" s="40"/>
      <c r="U6183" s="40"/>
      <c r="V6183" s="40"/>
      <c r="W6183" s="40"/>
    </row>
    <row r="6184">
      <c r="F6184" s="30"/>
      <c r="G6184" s="30"/>
      <c r="H6184" s="30"/>
      <c r="I6184" s="30"/>
      <c r="J6184" s="30"/>
      <c r="K6184" s="30"/>
      <c r="L6184" s="30"/>
      <c r="M6184" s="32"/>
      <c r="N6184" s="33"/>
      <c r="O6184" s="58"/>
      <c r="R6184" s="40"/>
      <c r="S6184" s="40"/>
      <c r="T6184" s="40"/>
      <c r="U6184" s="40"/>
      <c r="V6184" s="40"/>
      <c r="W6184" s="40"/>
    </row>
    <row r="6185">
      <c r="F6185" s="30"/>
      <c r="G6185" s="30"/>
      <c r="H6185" s="30"/>
      <c r="I6185" s="30"/>
      <c r="J6185" s="30"/>
      <c r="K6185" s="30"/>
      <c r="L6185" s="30"/>
      <c r="M6185" s="32"/>
      <c r="N6185" s="33"/>
      <c r="O6185" s="33"/>
      <c r="R6185" s="40"/>
      <c r="S6185" s="40"/>
      <c r="T6185" s="40"/>
      <c r="U6185" s="40"/>
      <c r="V6185" s="40"/>
      <c r="W6185" s="40"/>
    </row>
    <row r="6186">
      <c r="F6186" s="30"/>
      <c r="G6186" s="30"/>
      <c r="H6186" s="30"/>
      <c r="I6186" s="30"/>
      <c r="J6186" s="30"/>
      <c r="K6186" s="30"/>
      <c r="L6186" s="30"/>
      <c r="M6186" s="32"/>
      <c r="N6186" s="33"/>
      <c r="O6186" s="33"/>
      <c r="R6186" s="40"/>
      <c r="S6186" s="40"/>
      <c r="T6186" s="40"/>
      <c r="U6186" s="40"/>
      <c r="V6186" s="40"/>
      <c r="W6186" s="40"/>
    </row>
    <row r="6187">
      <c r="F6187" s="30"/>
      <c r="G6187" s="30"/>
      <c r="H6187" s="30"/>
      <c r="I6187" s="30"/>
      <c r="J6187" s="30"/>
      <c r="K6187" s="30"/>
      <c r="L6187" s="30"/>
      <c r="M6187" s="32"/>
      <c r="N6187" s="33"/>
      <c r="O6187" s="33"/>
      <c r="R6187" s="40"/>
      <c r="S6187" s="40"/>
      <c r="T6187" s="40"/>
      <c r="U6187" s="40"/>
      <c r="V6187" s="40"/>
      <c r="W6187" s="40"/>
    </row>
    <row r="6188">
      <c r="F6188" s="30"/>
      <c r="G6188" s="30"/>
      <c r="H6188" s="30"/>
      <c r="I6188" s="30"/>
      <c r="J6188" s="30"/>
      <c r="K6188" s="30"/>
      <c r="L6188" s="30"/>
      <c r="M6188" s="32"/>
      <c r="N6188" s="33"/>
      <c r="O6188" s="58"/>
      <c r="R6188" s="40"/>
      <c r="S6188" s="40"/>
      <c r="T6188" s="40"/>
      <c r="U6188" s="40"/>
      <c r="V6188" s="40"/>
      <c r="W6188" s="40"/>
    </row>
    <row r="6189">
      <c r="F6189" s="30"/>
      <c r="G6189" s="30"/>
      <c r="H6189" s="30"/>
      <c r="I6189" s="30"/>
      <c r="J6189" s="30"/>
      <c r="K6189" s="30"/>
      <c r="L6189" s="30"/>
      <c r="M6189" s="32"/>
      <c r="N6189" s="33"/>
      <c r="O6189" s="33"/>
      <c r="R6189" s="40"/>
      <c r="S6189" s="40"/>
      <c r="T6189" s="40"/>
      <c r="U6189" s="40"/>
      <c r="V6189" s="40"/>
      <c r="W6189" s="40"/>
    </row>
    <row r="6190">
      <c r="F6190" s="30"/>
      <c r="G6190" s="30"/>
      <c r="H6190" s="30"/>
      <c r="I6190" s="30"/>
      <c r="J6190" s="30"/>
      <c r="K6190" s="30"/>
      <c r="L6190" s="30"/>
      <c r="M6190" s="32"/>
      <c r="N6190" s="33"/>
      <c r="O6190" s="33"/>
      <c r="R6190" s="40"/>
      <c r="S6190" s="40"/>
      <c r="T6190" s="40"/>
      <c r="U6190" s="40"/>
      <c r="V6190" s="40"/>
      <c r="W6190" s="40"/>
    </row>
    <row r="6191">
      <c r="F6191" s="30"/>
      <c r="G6191" s="30"/>
      <c r="H6191" s="30"/>
      <c r="I6191" s="30"/>
      <c r="J6191" s="30"/>
      <c r="K6191" s="30"/>
      <c r="L6191" s="30"/>
      <c r="M6191" s="32"/>
      <c r="N6191" s="33"/>
      <c r="O6191" s="33"/>
      <c r="R6191" s="40"/>
      <c r="S6191" s="40"/>
      <c r="T6191" s="40"/>
      <c r="U6191" s="40"/>
      <c r="V6191" s="40"/>
      <c r="W6191" s="40"/>
    </row>
    <row r="6192">
      <c r="F6192" s="30"/>
      <c r="G6192" s="30"/>
      <c r="H6192" s="30"/>
      <c r="I6192" s="30"/>
      <c r="J6192" s="30"/>
      <c r="K6192" s="30"/>
      <c r="L6192" s="30"/>
      <c r="M6192" s="32"/>
      <c r="N6192" s="33"/>
      <c r="O6192" s="33"/>
      <c r="R6192" s="40"/>
      <c r="S6192" s="40"/>
      <c r="T6192" s="40"/>
      <c r="U6192" s="40"/>
      <c r="V6192" s="40"/>
      <c r="W6192" s="40"/>
    </row>
    <row r="6193">
      <c r="F6193" s="30"/>
      <c r="G6193" s="30"/>
      <c r="H6193" s="30"/>
      <c r="I6193" s="30"/>
      <c r="J6193" s="30"/>
      <c r="K6193" s="30"/>
      <c r="L6193" s="30"/>
      <c r="M6193" s="32"/>
      <c r="N6193" s="33"/>
      <c r="O6193" s="33"/>
      <c r="R6193" s="40"/>
      <c r="S6193" s="40"/>
      <c r="T6193" s="40"/>
      <c r="U6193" s="40"/>
      <c r="V6193" s="40"/>
      <c r="W6193" s="40"/>
    </row>
    <row r="6194">
      <c r="F6194" s="30"/>
      <c r="G6194" s="30"/>
      <c r="H6194" s="30"/>
      <c r="I6194" s="30"/>
      <c r="J6194" s="30"/>
      <c r="K6194" s="30"/>
      <c r="L6194" s="30"/>
      <c r="M6194" s="32"/>
      <c r="N6194" s="33"/>
      <c r="O6194" s="58"/>
      <c r="R6194" s="40"/>
      <c r="S6194" s="40"/>
      <c r="T6194" s="40"/>
      <c r="U6194" s="40"/>
      <c r="V6194" s="40"/>
      <c r="W6194" s="40"/>
    </row>
    <row r="6195">
      <c r="F6195" s="30"/>
      <c r="G6195" s="30"/>
      <c r="H6195" s="30"/>
      <c r="I6195" s="30"/>
      <c r="J6195" s="30"/>
      <c r="K6195" s="30"/>
      <c r="L6195" s="30"/>
      <c r="M6195" s="32"/>
      <c r="N6195" s="33"/>
      <c r="O6195" s="33"/>
      <c r="R6195" s="40"/>
      <c r="S6195" s="40"/>
      <c r="T6195" s="40"/>
      <c r="U6195" s="40"/>
      <c r="V6195" s="40"/>
      <c r="W6195" s="40"/>
    </row>
    <row r="6196">
      <c r="F6196" s="30"/>
      <c r="G6196" s="30"/>
      <c r="H6196" s="30"/>
      <c r="I6196" s="30"/>
      <c r="J6196" s="30"/>
      <c r="K6196" s="30"/>
      <c r="L6196" s="30"/>
      <c r="M6196" s="32"/>
      <c r="N6196" s="33"/>
      <c r="O6196" s="33"/>
      <c r="R6196" s="40"/>
      <c r="S6196" s="40"/>
      <c r="T6196" s="40"/>
      <c r="U6196" s="40"/>
      <c r="V6196" s="40"/>
      <c r="W6196" s="40"/>
    </row>
    <row r="6197">
      <c r="F6197" s="30"/>
      <c r="G6197" s="30"/>
      <c r="H6197" s="30"/>
      <c r="I6197" s="30"/>
      <c r="J6197" s="30"/>
      <c r="K6197" s="30"/>
      <c r="L6197" s="30"/>
      <c r="M6197" s="32"/>
      <c r="N6197" s="33"/>
      <c r="O6197" s="33"/>
      <c r="R6197" s="40"/>
      <c r="S6197" s="40"/>
      <c r="T6197" s="40"/>
      <c r="U6197" s="40"/>
      <c r="V6197" s="40"/>
      <c r="W6197" s="40"/>
    </row>
    <row r="6198">
      <c r="F6198" s="30"/>
      <c r="G6198" s="30"/>
      <c r="H6198" s="30"/>
      <c r="I6198" s="30"/>
      <c r="J6198" s="30"/>
      <c r="K6198" s="30"/>
      <c r="L6198" s="30"/>
      <c r="M6198" s="32"/>
      <c r="N6198" s="33"/>
      <c r="O6198" s="33"/>
      <c r="R6198" s="40"/>
      <c r="S6198" s="40"/>
      <c r="T6198" s="40"/>
      <c r="U6198" s="40"/>
      <c r="V6198" s="40"/>
      <c r="W6198" s="40"/>
    </row>
    <row r="6199">
      <c r="F6199" s="30"/>
      <c r="G6199" s="30"/>
      <c r="H6199" s="30"/>
      <c r="I6199" s="30"/>
      <c r="J6199" s="30"/>
      <c r="K6199" s="30"/>
      <c r="L6199" s="30"/>
      <c r="M6199" s="32"/>
      <c r="N6199" s="33"/>
      <c r="O6199" s="64"/>
      <c r="R6199" s="40"/>
      <c r="S6199" s="40"/>
      <c r="T6199" s="40"/>
      <c r="U6199" s="40"/>
      <c r="V6199" s="40"/>
      <c r="W6199" s="40"/>
    </row>
    <row r="6200">
      <c r="F6200" s="30"/>
      <c r="G6200" s="30"/>
      <c r="H6200" s="30"/>
      <c r="I6200" s="30"/>
      <c r="J6200" s="30"/>
      <c r="K6200" s="30"/>
      <c r="L6200" s="30"/>
      <c r="M6200" s="32"/>
      <c r="N6200" s="33"/>
      <c r="O6200" s="33"/>
      <c r="R6200" s="40"/>
      <c r="S6200" s="40"/>
      <c r="T6200" s="40"/>
      <c r="U6200" s="40"/>
      <c r="V6200" s="40"/>
      <c r="W6200" s="40"/>
    </row>
    <row r="6201">
      <c r="F6201" s="30"/>
      <c r="G6201" s="30"/>
      <c r="H6201" s="30"/>
      <c r="I6201" s="30"/>
      <c r="J6201" s="30"/>
      <c r="K6201" s="30"/>
      <c r="L6201" s="30"/>
      <c r="M6201" s="32"/>
      <c r="N6201" s="33"/>
      <c r="O6201" s="33"/>
      <c r="R6201" s="40"/>
      <c r="S6201" s="40"/>
      <c r="T6201" s="40"/>
      <c r="U6201" s="40"/>
      <c r="V6201" s="40"/>
      <c r="W6201" s="40"/>
    </row>
    <row r="6202">
      <c r="F6202" s="30"/>
      <c r="G6202" s="30"/>
      <c r="H6202" s="30"/>
      <c r="I6202" s="30"/>
      <c r="J6202" s="30"/>
      <c r="K6202" s="30"/>
      <c r="L6202" s="30"/>
      <c r="M6202" s="32"/>
      <c r="N6202" s="33"/>
      <c r="O6202" s="58"/>
      <c r="R6202" s="40"/>
      <c r="S6202" s="40"/>
      <c r="T6202" s="40"/>
      <c r="U6202" s="40"/>
      <c r="V6202" s="40"/>
      <c r="W6202" s="40"/>
    </row>
    <row r="6203">
      <c r="F6203" s="30"/>
      <c r="G6203" s="30"/>
      <c r="H6203" s="30"/>
      <c r="I6203" s="30"/>
      <c r="J6203" s="30"/>
      <c r="K6203" s="30"/>
      <c r="L6203" s="30"/>
      <c r="M6203" s="32"/>
      <c r="N6203" s="33"/>
      <c r="O6203" s="64"/>
      <c r="R6203" s="40"/>
      <c r="S6203" s="40"/>
      <c r="T6203" s="40"/>
      <c r="U6203" s="40"/>
      <c r="V6203" s="40"/>
      <c r="W6203" s="40"/>
    </row>
    <row r="6204">
      <c r="F6204" s="30"/>
      <c r="G6204" s="30"/>
      <c r="H6204" s="30"/>
      <c r="I6204" s="30"/>
      <c r="J6204" s="30"/>
      <c r="K6204" s="30"/>
      <c r="L6204" s="30"/>
      <c r="M6204" s="32"/>
      <c r="N6204" s="33"/>
      <c r="O6204" s="33"/>
      <c r="R6204" s="40"/>
      <c r="S6204" s="40"/>
      <c r="T6204" s="40"/>
      <c r="U6204" s="40"/>
      <c r="V6204" s="40"/>
      <c r="W6204" s="40"/>
    </row>
    <row r="6205">
      <c r="F6205" s="30"/>
      <c r="G6205" s="30"/>
      <c r="H6205" s="30"/>
      <c r="I6205" s="30"/>
      <c r="J6205" s="30"/>
      <c r="K6205" s="30"/>
      <c r="L6205" s="30"/>
      <c r="M6205" s="32"/>
      <c r="N6205" s="33"/>
      <c r="O6205" s="33"/>
      <c r="R6205" s="40"/>
      <c r="S6205" s="40"/>
      <c r="T6205" s="40"/>
      <c r="U6205" s="40"/>
      <c r="V6205" s="40"/>
      <c r="W6205" s="40"/>
    </row>
    <row r="6206">
      <c r="F6206" s="30"/>
      <c r="G6206" s="30"/>
      <c r="H6206" s="30"/>
      <c r="I6206" s="30"/>
      <c r="J6206" s="30"/>
      <c r="K6206" s="30"/>
      <c r="L6206" s="30"/>
      <c r="M6206" s="32"/>
      <c r="N6206" s="33"/>
      <c r="O6206" s="33"/>
      <c r="R6206" s="40"/>
      <c r="S6206" s="40"/>
      <c r="T6206" s="40"/>
      <c r="U6206" s="40"/>
      <c r="V6206" s="40"/>
      <c r="W6206" s="40"/>
    </row>
    <row r="6207">
      <c r="F6207" s="30"/>
      <c r="G6207" s="30"/>
      <c r="H6207" s="30"/>
      <c r="I6207" s="30"/>
      <c r="J6207" s="30"/>
      <c r="K6207" s="30"/>
      <c r="L6207" s="30"/>
      <c r="M6207" s="32"/>
      <c r="N6207" s="33"/>
      <c r="O6207" s="33"/>
      <c r="R6207" s="40"/>
      <c r="S6207" s="40"/>
      <c r="T6207" s="40"/>
      <c r="U6207" s="40"/>
      <c r="V6207" s="40"/>
      <c r="W6207" s="40"/>
    </row>
    <row r="6208">
      <c r="F6208" s="30"/>
      <c r="G6208" s="30"/>
      <c r="H6208" s="30"/>
      <c r="I6208" s="30"/>
      <c r="J6208" s="30"/>
      <c r="K6208" s="30"/>
      <c r="L6208" s="30"/>
      <c r="M6208" s="32"/>
      <c r="N6208" s="33"/>
      <c r="O6208" s="33"/>
      <c r="R6208" s="40"/>
      <c r="S6208" s="40"/>
      <c r="T6208" s="40"/>
      <c r="U6208" s="40"/>
      <c r="V6208" s="40"/>
      <c r="W6208" s="40"/>
    </row>
    <row r="6209">
      <c r="F6209" s="30"/>
      <c r="G6209" s="30"/>
      <c r="H6209" s="30"/>
      <c r="I6209" s="30"/>
      <c r="J6209" s="30"/>
      <c r="K6209" s="30"/>
      <c r="L6209" s="30"/>
      <c r="M6209" s="32"/>
      <c r="N6209" s="33"/>
      <c r="O6209" s="33"/>
      <c r="R6209" s="40"/>
      <c r="S6209" s="40"/>
      <c r="T6209" s="40"/>
      <c r="U6209" s="40"/>
      <c r="V6209" s="40"/>
      <c r="W6209" s="40"/>
    </row>
    <row r="6210">
      <c r="F6210" s="30"/>
      <c r="G6210" s="30"/>
      <c r="H6210" s="30"/>
      <c r="I6210" s="30"/>
      <c r="J6210" s="30"/>
      <c r="K6210" s="30"/>
      <c r="L6210" s="30"/>
      <c r="M6210" s="32"/>
      <c r="N6210" s="33"/>
      <c r="O6210" s="33"/>
      <c r="R6210" s="40"/>
      <c r="S6210" s="40"/>
      <c r="T6210" s="40"/>
      <c r="U6210" s="40"/>
      <c r="V6210" s="40"/>
      <c r="W6210" s="40"/>
    </row>
    <row r="6211">
      <c r="F6211" s="30"/>
      <c r="G6211" s="30"/>
      <c r="H6211" s="30"/>
      <c r="I6211" s="30"/>
      <c r="J6211" s="30"/>
      <c r="K6211" s="30"/>
      <c r="L6211" s="30"/>
      <c r="M6211" s="32"/>
      <c r="N6211" s="33"/>
      <c r="O6211" s="33"/>
      <c r="R6211" s="40"/>
      <c r="S6211" s="40"/>
      <c r="T6211" s="40"/>
      <c r="U6211" s="40"/>
      <c r="V6211" s="40"/>
      <c r="W6211" s="40"/>
    </row>
    <row r="6212">
      <c r="F6212" s="30"/>
      <c r="G6212" s="30"/>
      <c r="H6212" s="30"/>
      <c r="I6212" s="30"/>
      <c r="J6212" s="30"/>
      <c r="K6212" s="30"/>
      <c r="L6212" s="30"/>
      <c r="M6212" s="32"/>
      <c r="N6212" s="33"/>
      <c r="O6212" s="33"/>
      <c r="R6212" s="40"/>
      <c r="S6212" s="40"/>
      <c r="T6212" s="40"/>
      <c r="U6212" s="40"/>
      <c r="V6212" s="40"/>
      <c r="W6212" s="40"/>
    </row>
    <row r="6213">
      <c r="F6213" s="30"/>
      <c r="G6213" s="30"/>
      <c r="H6213" s="30"/>
      <c r="I6213" s="30"/>
      <c r="J6213" s="30"/>
      <c r="K6213" s="30"/>
      <c r="L6213" s="30"/>
      <c r="M6213" s="32"/>
      <c r="N6213" s="33"/>
      <c r="O6213" s="64"/>
      <c r="R6213" s="40"/>
      <c r="S6213" s="40"/>
      <c r="T6213" s="40"/>
      <c r="U6213" s="40"/>
      <c r="V6213" s="40"/>
      <c r="W6213" s="40"/>
    </row>
    <row r="6214">
      <c r="F6214" s="30"/>
      <c r="G6214" s="30"/>
      <c r="H6214" s="30"/>
      <c r="I6214" s="30"/>
      <c r="J6214" s="30"/>
      <c r="K6214" s="30"/>
      <c r="L6214" s="30"/>
      <c r="M6214" s="32"/>
      <c r="N6214" s="33"/>
      <c r="O6214" s="33"/>
      <c r="R6214" s="40"/>
      <c r="S6214" s="40"/>
      <c r="T6214" s="40"/>
      <c r="U6214" s="40"/>
      <c r="V6214" s="40"/>
      <c r="W6214" s="40"/>
    </row>
    <row r="6215">
      <c r="F6215" s="30"/>
      <c r="G6215" s="30"/>
      <c r="H6215" s="30"/>
      <c r="I6215" s="30"/>
      <c r="J6215" s="30"/>
      <c r="K6215" s="30"/>
      <c r="L6215" s="30"/>
      <c r="M6215" s="32"/>
      <c r="N6215" s="33"/>
      <c r="O6215" s="33"/>
      <c r="R6215" s="40"/>
      <c r="S6215" s="40"/>
      <c r="T6215" s="40"/>
      <c r="U6215" s="40"/>
      <c r="V6215" s="40"/>
      <c r="W6215" s="40"/>
    </row>
    <row r="6216">
      <c r="F6216" s="30"/>
      <c r="G6216" s="30"/>
      <c r="H6216" s="30"/>
      <c r="I6216" s="30"/>
      <c r="J6216" s="30"/>
      <c r="K6216" s="30"/>
      <c r="L6216" s="30"/>
      <c r="M6216" s="32"/>
      <c r="N6216" s="33"/>
      <c r="O6216" s="33"/>
      <c r="R6216" s="40"/>
      <c r="S6216" s="40"/>
      <c r="T6216" s="40"/>
      <c r="U6216" s="40"/>
      <c r="V6216" s="40"/>
      <c r="W6216" s="40"/>
    </row>
    <row r="6217">
      <c r="F6217" s="30"/>
      <c r="G6217" s="30"/>
      <c r="H6217" s="30"/>
      <c r="I6217" s="30"/>
      <c r="J6217" s="30"/>
      <c r="K6217" s="30"/>
      <c r="L6217" s="30"/>
      <c r="M6217" s="32"/>
      <c r="N6217" s="33"/>
      <c r="O6217" s="33"/>
      <c r="R6217" s="40"/>
      <c r="S6217" s="40"/>
      <c r="T6217" s="40"/>
      <c r="U6217" s="40"/>
      <c r="V6217" s="40"/>
      <c r="W6217" s="40"/>
    </row>
    <row r="6218">
      <c r="F6218" s="30"/>
      <c r="G6218" s="30"/>
      <c r="H6218" s="30"/>
      <c r="I6218" s="30"/>
      <c r="J6218" s="30"/>
      <c r="K6218" s="30"/>
      <c r="L6218" s="30"/>
      <c r="M6218" s="32"/>
      <c r="N6218" s="33"/>
      <c r="O6218" s="58"/>
      <c r="R6218" s="40"/>
      <c r="S6218" s="40"/>
      <c r="T6218" s="40"/>
      <c r="U6218" s="40"/>
      <c r="V6218" s="40"/>
      <c r="W6218" s="40"/>
    </row>
    <row r="6219">
      <c r="F6219" s="30"/>
      <c r="G6219" s="30"/>
      <c r="H6219" s="30"/>
      <c r="I6219" s="30"/>
      <c r="J6219" s="30"/>
      <c r="K6219" s="30"/>
      <c r="L6219" s="30"/>
      <c r="M6219" s="32"/>
      <c r="N6219" s="33"/>
      <c r="O6219" s="33"/>
      <c r="R6219" s="40"/>
      <c r="S6219" s="40"/>
      <c r="T6219" s="40"/>
      <c r="U6219" s="40"/>
      <c r="V6219" s="40"/>
      <c r="W6219" s="40"/>
    </row>
    <row r="6220">
      <c r="F6220" s="30"/>
      <c r="G6220" s="30"/>
      <c r="H6220" s="30"/>
      <c r="I6220" s="30"/>
      <c r="J6220" s="30"/>
      <c r="K6220" s="30"/>
      <c r="L6220" s="30"/>
      <c r="M6220" s="32"/>
      <c r="N6220" s="33"/>
      <c r="O6220" s="33"/>
      <c r="R6220" s="40"/>
      <c r="S6220" s="40"/>
      <c r="T6220" s="40"/>
      <c r="U6220" s="40"/>
      <c r="V6220" s="40"/>
      <c r="W6220" s="40"/>
    </row>
    <row r="6221">
      <c r="F6221" s="30"/>
      <c r="G6221" s="30"/>
      <c r="H6221" s="30"/>
      <c r="I6221" s="30"/>
      <c r="J6221" s="30"/>
      <c r="K6221" s="30"/>
      <c r="L6221" s="30"/>
      <c r="M6221" s="32"/>
      <c r="N6221" s="33"/>
      <c r="O6221" s="33"/>
      <c r="R6221" s="40"/>
      <c r="S6221" s="40"/>
      <c r="T6221" s="40"/>
      <c r="U6221" s="40"/>
      <c r="V6221" s="40"/>
      <c r="W6221" s="40"/>
    </row>
    <row r="6222">
      <c r="F6222" s="30"/>
      <c r="G6222" s="30"/>
      <c r="H6222" s="30"/>
      <c r="I6222" s="30"/>
      <c r="J6222" s="30"/>
      <c r="K6222" s="30"/>
      <c r="L6222" s="30"/>
      <c r="M6222" s="32"/>
      <c r="N6222" s="33"/>
      <c r="O6222" s="58"/>
      <c r="R6222" s="40"/>
      <c r="S6222" s="40"/>
      <c r="T6222" s="40"/>
      <c r="U6222" s="40"/>
      <c r="V6222" s="40"/>
      <c r="W6222" s="40"/>
    </row>
    <row r="6223">
      <c r="F6223" s="30"/>
      <c r="G6223" s="30"/>
      <c r="H6223" s="30"/>
      <c r="I6223" s="30"/>
      <c r="J6223" s="30"/>
      <c r="K6223" s="30"/>
      <c r="L6223" s="30"/>
      <c r="M6223" s="32"/>
      <c r="N6223" s="33"/>
      <c r="O6223" s="33"/>
      <c r="R6223" s="40"/>
      <c r="S6223" s="40"/>
      <c r="T6223" s="40"/>
      <c r="U6223" s="40"/>
      <c r="V6223" s="40"/>
      <c r="W6223" s="40"/>
    </row>
    <row r="6224">
      <c r="F6224" s="30"/>
      <c r="G6224" s="30"/>
      <c r="H6224" s="30"/>
      <c r="I6224" s="30"/>
      <c r="J6224" s="30"/>
      <c r="K6224" s="30"/>
      <c r="L6224" s="30"/>
      <c r="M6224" s="32"/>
      <c r="N6224" s="33"/>
      <c r="O6224" s="33"/>
      <c r="R6224" s="40"/>
      <c r="S6224" s="40"/>
      <c r="T6224" s="40"/>
      <c r="U6224" s="40"/>
      <c r="V6224" s="40"/>
      <c r="W6224" s="40"/>
    </row>
    <row r="6225">
      <c r="F6225" s="30"/>
      <c r="G6225" s="30"/>
      <c r="H6225" s="30"/>
      <c r="I6225" s="30"/>
      <c r="J6225" s="30"/>
      <c r="K6225" s="30"/>
      <c r="L6225" s="30"/>
      <c r="M6225" s="32"/>
      <c r="N6225" s="33"/>
      <c r="O6225" s="33"/>
      <c r="R6225" s="40"/>
      <c r="S6225" s="40"/>
      <c r="T6225" s="40"/>
      <c r="U6225" s="40"/>
      <c r="V6225" s="40"/>
      <c r="W6225" s="40"/>
    </row>
    <row r="6226">
      <c r="F6226" s="30"/>
      <c r="G6226" s="30"/>
      <c r="H6226" s="30"/>
      <c r="I6226" s="30"/>
      <c r="J6226" s="30"/>
      <c r="K6226" s="30"/>
      <c r="L6226" s="30"/>
      <c r="M6226" s="32"/>
      <c r="N6226" s="33"/>
      <c r="O6226" s="33"/>
      <c r="R6226" s="40"/>
      <c r="S6226" s="40"/>
      <c r="T6226" s="40"/>
      <c r="U6226" s="40"/>
      <c r="V6226" s="40"/>
      <c r="W6226" s="40"/>
    </row>
    <row r="6227">
      <c r="F6227" s="30"/>
      <c r="G6227" s="30"/>
      <c r="H6227" s="30"/>
      <c r="I6227" s="30"/>
      <c r="J6227" s="30"/>
      <c r="K6227" s="30"/>
      <c r="L6227" s="30"/>
      <c r="M6227" s="32"/>
      <c r="N6227" s="33"/>
      <c r="O6227" s="33"/>
      <c r="R6227" s="40"/>
      <c r="S6227" s="40"/>
      <c r="T6227" s="40"/>
      <c r="U6227" s="40"/>
      <c r="V6227" s="40"/>
      <c r="W6227" s="40"/>
    </row>
    <row r="6228">
      <c r="F6228" s="30"/>
      <c r="G6228" s="30"/>
      <c r="H6228" s="30"/>
      <c r="I6228" s="30"/>
      <c r="J6228" s="30"/>
      <c r="K6228" s="30"/>
      <c r="L6228" s="30"/>
      <c r="M6228" s="32"/>
      <c r="N6228" s="33"/>
      <c r="O6228" s="33"/>
      <c r="R6228" s="40"/>
      <c r="S6228" s="40"/>
      <c r="T6228" s="40"/>
      <c r="U6228" s="40"/>
      <c r="V6228" s="40"/>
      <c r="W6228" s="40"/>
    </row>
    <row r="6229">
      <c r="F6229" s="30"/>
      <c r="G6229" s="30"/>
      <c r="H6229" s="30"/>
      <c r="I6229" s="30"/>
      <c r="J6229" s="30"/>
      <c r="K6229" s="30"/>
      <c r="L6229" s="30"/>
      <c r="M6229" s="32"/>
      <c r="N6229" s="33"/>
      <c r="O6229" s="33"/>
      <c r="R6229" s="40"/>
      <c r="S6229" s="40"/>
      <c r="T6229" s="40"/>
      <c r="U6229" s="40"/>
      <c r="V6229" s="40"/>
      <c r="W6229" s="40"/>
    </row>
    <row r="6230">
      <c r="F6230" s="30"/>
      <c r="G6230" s="30"/>
      <c r="H6230" s="30"/>
      <c r="I6230" s="30"/>
      <c r="J6230" s="30"/>
      <c r="K6230" s="30"/>
      <c r="L6230" s="30"/>
      <c r="M6230" s="32"/>
      <c r="N6230" s="33"/>
      <c r="O6230" s="64"/>
      <c r="R6230" s="40"/>
      <c r="S6230" s="40"/>
      <c r="T6230" s="40"/>
      <c r="U6230" s="40"/>
      <c r="V6230" s="40"/>
      <c r="W6230" s="40"/>
    </row>
    <row r="6231">
      <c r="F6231" s="30"/>
      <c r="G6231" s="30"/>
      <c r="H6231" s="30"/>
      <c r="I6231" s="30"/>
      <c r="J6231" s="30"/>
      <c r="K6231" s="30"/>
      <c r="L6231" s="30"/>
      <c r="M6231" s="32"/>
      <c r="N6231" s="33"/>
      <c r="O6231" s="33"/>
      <c r="R6231" s="40"/>
      <c r="S6231" s="40"/>
      <c r="T6231" s="40"/>
      <c r="U6231" s="40"/>
      <c r="V6231" s="40"/>
      <c r="W6231" s="40"/>
    </row>
    <row r="6232">
      <c r="F6232" s="30"/>
      <c r="G6232" s="30"/>
      <c r="H6232" s="30"/>
      <c r="I6232" s="30"/>
      <c r="J6232" s="30"/>
      <c r="K6232" s="30"/>
      <c r="L6232" s="30"/>
      <c r="M6232" s="32"/>
      <c r="N6232" s="33"/>
      <c r="O6232" s="33"/>
      <c r="R6232" s="40"/>
      <c r="S6232" s="40"/>
      <c r="T6232" s="40"/>
      <c r="U6232" s="40"/>
      <c r="V6232" s="40"/>
      <c r="W6232" s="40"/>
    </row>
    <row r="6233">
      <c r="F6233" s="30"/>
      <c r="G6233" s="30"/>
      <c r="H6233" s="30"/>
      <c r="I6233" s="30"/>
      <c r="J6233" s="30"/>
      <c r="K6233" s="30"/>
      <c r="L6233" s="30"/>
      <c r="M6233" s="32"/>
      <c r="N6233" s="33"/>
      <c r="O6233" s="33"/>
      <c r="R6233" s="40"/>
      <c r="S6233" s="40"/>
      <c r="T6233" s="40"/>
      <c r="U6233" s="40"/>
      <c r="V6233" s="40"/>
      <c r="W6233" s="40"/>
    </row>
    <row r="6234">
      <c r="F6234" s="30"/>
      <c r="G6234" s="30"/>
      <c r="H6234" s="30"/>
      <c r="I6234" s="30"/>
      <c r="J6234" s="30"/>
      <c r="K6234" s="30"/>
      <c r="L6234" s="30"/>
      <c r="M6234" s="32"/>
      <c r="N6234" s="33"/>
      <c r="O6234" s="33"/>
      <c r="R6234" s="40"/>
      <c r="S6234" s="40"/>
      <c r="T6234" s="40"/>
      <c r="U6234" s="40"/>
      <c r="V6234" s="40"/>
      <c r="W6234" s="40"/>
    </row>
    <row r="6235">
      <c r="F6235" s="30"/>
      <c r="G6235" s="30"/>
      <c r="H6235" s="30"/>
      <c r="I6235" s="30"/>
      <c r="J6235" s="30"/>
      <c r="K6235" s="30"/>
      <c r="L6235" s="30"/>
      <c r="M6235" s="32"/>
      <c r="N6235" s="33"/>
      <c r="O6235" s="33"/>
      <c r="R6235" s="40"/>
      <c r="S6235" s="40"/>
      <c r="T6235" s="40"/>
      <c r="U6235" s="40"/>
      <c r="V6235" s="40"/>
      <c r="W6235" s="40"/>
    </row>
    <row r="6236">
      <c r="F6236" s="30"/>
      <c r="G6236" s="30"/>
      <c r="H6236" s="30"/>
      <c r="I6236" s="30"/>
      <c r="J6236" s="30"/>
      <c r="K6236" s="30"/>
      <c r="L6236" s="30"/>
      <c r="M6236" s="32"/>
      <c r="N6236" s="33"/>
      <c r="O6236" s="58"/>
      <c r="R6236" s="40"/>
      <c r="S6236" s="40"/>
      <c r="T6236" s="40"/>
      <c r="U6236" s="40"/>
      <c r="V6236" s="40"/>
      <c r="W6236" s="40"/>
    </row>
    <row r="6237">
      <c r="F6237" s="30"/>
      <c r="G6237" s="30"/>
      <c r="H6237" s="30"/>
      <c r="I6237" s="30"/>
      <c r="J6237" s="30"/>
      <c r="K6237" s="30"/>
      <c r="L6237" s="30"/>
      <c r="M6237" s="32"/>
      <c r="N6237" s="33"/>
      <c r="O6237" s="64"/>
      <c r="R6237" s="40"/>
      <c r="S6237" s="40"/>
      <c r="T6237" s="40"/>
      <c r="U6237" s="40"/>
      <c r="V6237" s="40"/>
      <c r="W6237" s="40"/>
    </row>
    <row r="6238">
      <c r="F6238" s="30"/>
      <c r="G6238" s="30"/>
      <c r="H6238" s="30"/>
      <c r="I6238" s="30"/>
      <c r="J6238" s="30"/>
      <c r="K6238" s="30"/>
      <c r="L6238" s="30"/>
      <c r="M6238" s="32"/>
      <c r="N6238" s="33"/>
      <c r="O6238" s="33"/>
      <c r="R6238" s="40"/>
      <c r="S6238" s="40"/>
      <c r="T6238" s="40"/>
      <c r="U6238" s="40"/>
      <c r="V6238" s="40"/>
      <c r="W6238" s="40"/>
    </row>
    <row r="6239">
      <c r="F6239" s="30"/>
      <c r="G6239" s="30"/>
      <c r="H6239" s="30"/>
      <c r="I6239" s="30"/>
      <c r="J6239" s="30"/>
      <c r="K6239" s="30"/>
      <c r="L6239" s="30"/>
      <c r="M6239" s="32"/>
      <c r="N6239" s="33"/>
      <c r="O6239" s="33"/>
      <c r="R6239" s="40"/>
      <c r="S6239" s="40"/>
      <c r="T6239" s="40"/>
      <c r="U6239" s="40"/>
      <c r="V6239" s="40"/>
      <c r="W6239" s="40"/>
    </row>
    <row r="6240">
      <c r="F6240" s="30"/>
      <c r="G6240" s="30"/>
      <c r="H6240" s="30"/>
      <c r="I6240" s="30"/>
      <c r="J6240" s="30"/>
      <c r="K6240" s="30"/>
      <c r="L6240" s="30"/>
      <c r="M6240" s="32"/>
      <c r="N6240" s="33"/>
      <c r="O6240" s="64"/>
      <c r="R6240" s="40"/>
      <c r="S6240" s="40"/>
      <c r="T6240" s="40"/>
      <c r="U6240" s="40"/>
      <c r="V6240" s="40"/>
      <c r="W6240" s="40"/>
    </row>
    <row r="6241">
      <c r="F6241" s="30"/>
      <c r="G6241" s="30"/>
      <c r="H6241" s="30"/>
      <c r="I6241" s="30"/>
      <c r="J6241" s="30"/>
      <c r="K6241" s="30"/>
      <c r="L6241" s="30"/>
      <c r="M6241" s="32"/>
      <c r="N6241" s="33"/>
      <c r="O6241" s="33"/>
      <c r="R6241" s="40"/>
      <c r="S6241" s="40"/>
      <c r="T6241" s="40"/>
      <c r="U6241" s="40"/>
      <c r="V6241" s="40"/>
      <c r="W6241" s="40"/>
    </row>
    <row r="6242">
      <c r="F6242" s="30"/>
      <c r="G6242" s="30"/>
      <c r="H6242" s="30"/>
      <c r="I6242" s="30"/>
      <c r="J6242" s="30"/>
      <c r="K6242" s="30"/>
      <c r="L6242" s="30"/>
      <c r="M6242" s="32"/>
      <c r="N6242" s="33"/>
      <c r="O6242" s="33"/>
      <c r="R6242" s="40"/>
      <c r="S6242" s="40"/>
      <c r="T6242" s="40"/>
      <c r="U6242" s="40"/>
      <c r="V6242" s="40"/>
      <c r="W6242" s="40"/>
    </row>
    <row r="6243">
      <c r="F6243" s="30"/>
      <c r="G6243" s="30"/>
      <c r="H6243" s="30"/>
      <c r="I6243" s="30"/>
      <c r="J6243" s="30"/>
      <c r="K6243" s="30"/>
      <c r="L6243" s="30"/>
      <c r="M6243" s="32"/>
      <c r="N6243" s="33"/>
      <c r="O6243" s="33"/>
      <c r="R6243" s="40"/>
      <c r="S6243" s="40"/>
      <c r="T6243" s="40"/>
      <c r="U6243" s="40"/>
      <c r="V6243" s="40"/>
      <c r="W6243" s="40"/>
    </row>
    <row r="6244">
      <c r="F6244" s="30"/>
      <c r="G6244" s="30"/>
      <c r="H6244" s="30"/>
      <c r="I6244" s="30"/>
      <c r="J6244" s="30"/>
      <c r="K6244" s="30"/>
      <c r="L6244" s="30"/>
      <c r="M6244" s="32"/>
      <c r="N6244" s="33"/>
      <c r="O6244" s="33"/>
      <c r="R6244" s="40"/>
      <c r="S6244" s="40"/>
      <c r="T6244" s="40"/>
      <c r="U6244" s="40"/>
      <c r="V6244" s="40"/>
      <c r="W6244" s="40"/>
    </row>
    <row r="6245">
      <c r="F6245" s="30"/>
      <c r="G6245" s="30"/>
      <c r="H6245" s="30"/>
      <c r="I6245" s="30"/>
      <c r="J6245" s="30"/>
      <c r="K6245" s="30"/>
      <c r="L6245" s="30"/>
      <c r="M6245" s="32"/>
      <c r="N6245" s="33"/>
      <c r="O6245" s="33"/>
      <c r="R6245" s="40"/>
      <c r="S6245" s="40"/>
      <c r="T6245" s="40"/>
      <c r="U6245" s="40"/>
      <c r="V6245" s="40"/>
      <c r="W6245" s="40"/>
    </row>
    <row r="6246">
      <c r="F6246" s="30"/>
      <c r="G6246" s="30"/>
      <c r="H6246" s="30"/>
      <c r="I6246" s="30"/>
      <c r="J6246" s="30"/>
      <c r="K6246" s="30"/>
      <c r="L6246" s="30"/>
      <c r="M6246" s="32"/>
      <c r="N6246" s="33"/>
      <c r="O6246" s="33"/>
      <c r="R6246" s="40"/>
      <c r="S6246" s="40"/>
      <c r="T6246" s="40"/>
      <c r="U6246" s="40"/>
      <c r="V6246" s="40"/>
      <c r="W6246" s="40"/>
    </row>
    <row r="6247">
      <c r="F6247" s="30"/>
      <c r="G6247" s="30"/>
      <c r="H6247" s="30"/>
      <c r="I6247" s="30"/>
      <c r="J6247" s="30"/>
      <c r="K6247" s="30"/>
      <c r="L6247" s="30"/>
      <c r="M6247" s="32"/>
      <c r="N6247" s="33"/>
      <c r="O6247" s="58"/>
      <c r="R6247" s="40"/>
      <c r="S6247" s="40"/>
      <c r="T6247" s="40"/>
      <c r="U6247" s="40"/>
      <c r="V6247" s="40"/>
      <c r="W6247" s="40"/>
    </row>
    <row r="6248">
      <c r="F6248" s="30"/>
      <c r="G6248" s="30"/>
      <c r="H6248" s="30"/>
      <c r="I6248" s="30"/>
      <c r="J6248" s="30"/>
      <c r="K6248" s="30"/>
      <c r="L6248" s="30"/>
      <c r="M6248" s="32"/>
      <c r="N6248" s="33"/>
      <c r="O6248" s="33"/>
      <c r="R6248" s="40"/>
      <c r="S6248" s="40"/>
      <c r="T6248" s="40"/>
      <c r="U6248" s="40"/>
      <c r="V6248" s="40"/>
      <c r="W6248" s="40"/>
    </row>
    <row r="6249">
      <c r="F6249" s="30"/>
      <c r="G6249" s="30"/>
      <c r="H6249" s="30"/>
      <c r="I6249" s="30"/>
      <c r="J6249" s="30"/>
      <c r="K6249" s="30"/>
      <c r="L6249" s="30"/>
      <c r="M6249" s="32"/>
      <c r="N6249" s="33"/>
      <c r="O6249" s="58"/>
      <c r="R6249" s="40"/>
      <c r="S6249" s="40"/>
      <c r="T6249" s="40"/>
      <c r="U6249" s="40"/>
      <c r="V6249" s="40"/>
      <c r="W6249" s="40"/>
    </row>
    <row r="6250">
      <c r="F6250" s="30"/>
      <c r="G6250" s="30"/>
      <c r="H6250" s="30"/>
      <c r="I6250" s="30"/>
      <c r="J6250" s="30"/>
      <c r="K6250" s="30"/>
      <c r="L6250" s="30"/>
      <c r="M6250" s="32"/>
      <c r="N6250" s="33"/>
      <c r="O6250" s="64"/>
      <c r="R6250" s="40"/>
      <c r="S6250" s="40"/>
      <c r="T6250" s="40"/>
      <c r="U6250" s="40"/>
      <c r="V6250" s="40"/>
      <c r="W6250" s="40"/>
    </row>
    <row r="6251">
      <c r="F6251" s="30"/>
      <c r="G6251" s="30"/>
      <c r="H6251" s="30"/>
      <c r="I6251" s="30"/>
      <c r="J6251" s="30"/>
      <c r="K6251" s="30"/>
      <c r="L6251" s="30"/>
      <c r="M6251" s="32"/>
      <c r="N6251" s="33"/>
      <c r="O6251" s="33"/>
      <c r="R6251" s="40"/>
      <c r="S6251" s="40"/>
      <c r="T6251" s="40"/>
      <c r="U6251" s="40"/>
      <c r="V6251" s="40"/>
      <c r="W6251" s="40"/>
    </row>
    <row r="6252">
      <c r="F6252" s="30"/>
      <c r="G6252" s="30"/>
      <c r="H6252" s="30"/>
      <c r="I6252" s="30"/>
      <c r="J6252" s="30"/>
      <c r="K6252" s="30"/>
      <c r="L6252" s="30"/>
      <c r="M6252" s="32"/>
      <c r="N6252" s="33"/>
      <c r="O6252" s="58"/>
      <c r="R6252" s="40"/>
      <c r="S6252" s="40"/>
      <c r="T6252" s="40"/>
      <c r="U6252" s="40"/>
      <c r="V6252" s="40"/>
      <c r="W6252" s="40"/>
    </row>
    <row r="6253">
      <c r="F6253" s="30"/>
      <c r="G6253" s="30"/>
      <c r="H6253" s="30"/>
      <c r="I6253" s="30"/>
      <c r="J6253" s="30"/>
      <c r="K6253" s="30"/>
      <c r="L6253" s="30"/>
      <c r="M6253" s="32"/>
      <c r="N6253" s="33"/>
      <c r="O6253" s="33"/>
      <c r="R6253" s="40"/>
      <c r="S6253" s="40"/>
      <c r="T6253" s="40"/>
      <c r="U6253" s="40"/>
      <c r="V6253" s="40"/>
      <c r="W6253" s="40"/>
    </row>
    <row r="6254">
      <c r="F6254" s="30"/>
      <c r="G6254" s="30"/>
      <c r="H6254" s="30"/>
      <c r="I6254" s="30"/>
      <c r="J6254" s="30"/>
      <c r="K6254" s="30"/>
      <c r="L6254" s="30"/>
      <c r="M6254" s="32"/>
      <c r="N6254" s="33"/>
      <c r="O6254" s="33"/>
      <c r="R6254" s="40"/>
      <c r="S6254" s="40"/>
      <c r="T6254" s="40"/>
      <c r="U6254" s="40"/>
      <c r="V6254" s="40"/>
      <c r="W6254" s="40"/>
    </row>
    <row r="6255">
      <c r="F6255" s="30"/>
      <c r="G6255" s="30"/>
      <c r="H6255" s="30"/>
      <c r="I6255" s="30"/>
      <c r="J6255" s="30"/>
      <c r="K6255" s="30"/>
      <c r="L6255" s="30"/>
      <c r="M6255" s="32"/>
      <c r="N6255" s="33"/>
      <c r="O6255" s="33"/>
      <c r="R6255" s="40"/>
      <c r="S6255" s="40"/>
      <c r="T6255" s="40"/>
      <c r="U6255" s="40"/>
      <c r="V6255" s="40"/>
      <c r="W6255" s="40"/>
    </row>
    <row r="6256">
      <c r="F6256" s="30"/>
      <c r="G6256" s="30"/>
      <c r="H6256" s="30"/>
      <c r="I6256" s="30"/>
      <c r="J6256" s="30"/>
      <c r="K6256" s="30"/>
      <c r="L6256" s="30"/>
      <c r="M6256" s="32"/>
      <c r="N6256" s="33"/>
      <c r="O6256" s="33"/>
      <c r="R6256" s="40"/>
      <c r="S6256" s="40"/>
      <c r="T6256" s="40"/>
      <c r="U6256" s="40"/>
      <c r="V6256" s="40"/>
      <c r="W6256" s="40"/>
    </row>
    <row r="6257">
      <c r="F6257" s="30"/>
      <c r="G6257" s="30"/>
      <c r="H6257" s="30"/>
      <c r="I6257" s="30"/>
      <c r="J6257" s="30"/>
      <c r="K6257" s="30"/>
      <c r="L6257" s="30"/>
      <c r="M6257" s="32"/>
      <c r="N6257" s="33"/>
      <c r="O6257" s="33"/>
      <c r="R6257" s="40"/>
      <c r="S6257" s="40"/>
      <c r="T6257" s="40"/>
      <c r="U6257" s="40"/>
      <c r="V6257" s="40"/>
      <c r="W6257" s="40"/>
    </row>
    <row r="6258">
      <c r="F6258" s="30"/>
      <c r="G6258" s="30"/>
      <c r="H6258" s="30"/>
      <c r="I6258" s="30"/>
      <c r="J6258" s="30"/>
      <c r="K6258" s="30"/>
      <c r="L6258" s="30"/>
      <c r="M6258" s="32"/>
      <c r="N6258" s="33"/>
      <c r="O6258" s="58"/>
      <c r="R6258" s="40"/>
      <c r="S6258" s="40"/>
      <c r="T6258" s="40"/>
      <c r="U6258" s="40"/>
      <c r="V6258" s="40"/>
      <c r="W6258" s="40"/>
    </row>
    <row r="6259">
      <c r="F6259" s="30"/>
      <c r="G6259" s="30"/>
      <c r="H6259" s="30"/>
      <c r="I6259" s="30"/>
      <c r="J6259" s="30"/>
      <c r="K6259" s="30"/>
      <c r="L6259" s="30"/>
      <c r="M6259" s="32"/>
      <c r="N6259" s="33"/>
      <c r="O6259" s="64"/>
      <c r="R6259" s="40"/>
      <c r="S6259" s="40"/>
      <c r="T6259" s="40"/>
      <c r="U6259" s="40"/>
      <c r="V6259" s="40"/>
      <c r="W6259" s="40"/>
    </row>
    <row r="6260">
      <c r="F6260" s="30"/>
      <c r="G6260" s="30"/>
      <c r="H6260" s="30"/>
      <c r="I6260" s="30"/>
      <c r="J6260" s="30"/>
      <c r="K6260" s="30"/>
      <c r="L6260" s="30"/>
      <c r="M6260" s="32"/>
      <c r="N6260" s="33"/>
      <c r="O6260" s="33"/>
      <c r="R6260" s="40"/>
      <c r="S6260" s="40"/>
      <c r="T6260" s="40"/>
      <c r="U6260" s="40"/>
      <c r="V6260" s="40"/>
      <c r="W6260" s="40"/>
    </row>
    <row r="6261">
      <c r="F6261" s="30"/>
      <c r="G6261" s="30"/>
      <c r="H6261" s="30"/>
      <c r="I6261" s="30"/>
      <c r="J6261" s="30"/>
      <c r="K6261" s="30"/>
      <c r="L6261" s="30"/>
      <c r="M6261" s="32"/>
      <c r="N6261" s="33"/>
      <c r="O6261" s="33"/>
      <c r="R6261" s="40"/>
      <c r="S6261" s="40"/>
      <c r="T6261" s="40"/>
      <c r="U6261" s="40"/>
      <c r="V6261" s="40"/>
      <c r="W6261" s="40"/>
    </row>
    <row r="6262">
      <c r="F6262" s="30"/>
      <c r="G6262" s="30"/>
      <c r="H6262" s="30"/>
      <c r="I6262" s="30"/>
      <c r="J6262" s="30"/>
      <c r="K6262" s="30"/>
      <c r="L6262" s="30"/>
      <c r="M6262" s="32"/>
      <c r="N6262" s="33"/>
      <c r="O6262" s="33"/>
      <c r="R6262" s="40"/>
      <c r="S6262" s="40"/>
      <c r="T6262" s="40"/>
      <c r="U6262" s="40"/>
      <c r="V6262" s="40"/>
      <c r="W6262" s="40"/>
    </row>
    <row r="6263">
      <c r="F6263" s="30"/>
      <c r="G6263" s="30"/>
      <c r="H6263" s="30"/>
      <c r="I6263" s="30"/>
      <c r="J6263" s="30"/>
      <c r="K6263" s="30"/>
      <c r="L6263" s="30"/>
      <c r="M6263" s="32"/>
      <c r="N6263" s="33"/>
      <c r="O6263" s="33"/>
      <c r="R6263" s="40"/>
      <c r="S6263" s="40"/>
      <c r="T6263" s="40"/>
      <c r="U6263" s="40"/>
      <c r="V6263" s="40"/>
      <c r="W6263" s="40"/>
    </row>
    <row r="6264">
      <c r="F6264" s="30"/>
      <c r="G6264" s="30"/>
      <c r="H6264" s="30"/>
      <c r="I6264" s="30"/>
      <c r="J6264" s="30"/>
      <c r="K6264" s="30"/>
      <c r="L6264" s="30"/>
      <c r="M6264" s="32"/>
      <c r="N6264" s="33"/>
      <c r="O6264" s="33"/>
      <c r="R6264" s="40"/>
      <c r="S6264" s="40"/>
      <c r="T6264" s="40"/>
      <c r="U6264" s="40"/>
      <c r="V6264" s="40"/>
      <c r="W6264" s="40"/>
    </row>
    <row r="6265">
      <c r="F6265" s="30"/>
      <c r="G6265" s="30"/>
      <c r="H6265" s="30"/>
      <c r="I6265" s="30"/>
      <c r="J6265" s="30"/>
      <c r="K6265" s="30"/>
      <c r="L6265" s="30"/>
      <c r="M6265" s="32"/>
      <c r="N6265" s="33"/>
      <c r="O6265" s="33"/>
      <c r="R6265" s="40"/>
      <c r="S6265" s="40"/>
      <c r="T6265" s="40"/>
      <c r="U6265" s="40"/>
      <c r="V6265" s="40"/>
      <c r="W6265" s="40"/>
    </row>
    <row r="6266">
      <c r="F6266" s="30"/>
      <c r="G6266" s="30"/>
      <c r="H6266" s="30"/>
      <c r="I6266" s="30"/>
      <c r="J6266" s="30"/>
      <c r="K6266" s="30"/>
      <c r="L6266" s="30"/>
      <c r="M6266" s="32"/>
      <c r="N6266" s="33"/>
      <c r="O6266" s="33"/>
      <c r="R6266" s="40"/>
      <c r="S6266" s="40"/>
      <c r="T6266" s="40"/>
      <c r="U6266" s="40"/>
      <c r="V6266" s="40"/>
      <c r="W6266" s="40"/>
    </row>
    <row r="6267">
      <c r="F6267" s="30"/>
      <c r="G6267" s="30"/>
      <c r="H6267" s="30"/>
      <c r="I6267" s="30"/>
      <c r="J6267" s="30"/>
      <c r="K6267" s="30"/>
      <c r="L6267" s="30"/>
      <c r="M6267" s="32"/>
      <c r="N6267" s="33"/>
      <c r="O6267" s="33"/>
      <c r="R6267" s="40"/>
      <c r="S6267" s="40"/>
      <c r="T6267" s="40"/>
      <c r="U6267" s="40"/>
      <c r="V6267" s="40"/>
      <c r="W6267" s="40"/>
    </row>
    <row r="6268">
      <c r="F6268" s="30"/>
      <c r="G6268" s="30"/>
      <c r="H6268" s="30"/>
      <c r="I6268" s="30"/>
      <c r="J6268" s="30"/>
      <c r="K6268" s="30"/>
      <c r="L6268" s="30"/>
      <c r="M6268" s="32"/>
      <c r="N6268" s="33"/>
      <c r="O6268" s="33"/>
      <c r="R6268" s="40"/>
      <c r="S6268" s="40"/>
      <c r="T6268" s="40"/>
      <c r="U6268" s="40"/>
      <c r="V6268" s="40"/>
      <c r="W6268" s="40"/>
    </row>
    <row r="6269">
      <c r="F6269" s="30"/>
      <c r="G6269" s="30"/>
      <c r="H6269" s="30"/>
      <c r="I6269" s="30"/>
      <c r="J6269" s="30"/>
      <c r="K6269" s="30"/>
      <c r="L6269" s="30"/>
      <c r="M6269" s="32"/>
      <c r="N6269" s="33"/>
      <c r="O6269" s="58"/>
      <c r="R6269" s="40"/>
      <c r="S6269" s="40"/>
      <c r="T6269" s="40"/>
      <c r="U6269" s="40"/>
      <c r="V6269" s="40"/>
      <c r="W6269" s="40"/>
    </row>
    <row r="6270">
      <c r="F6270" s="30"/>
      <c r="G6270" s="30"/>
      <c r="H6270" s="30"/>
      <c r="I6270" s="30"/>
      <c r="J6270" s="30"/>
      <c r="K6270" s="30"/>
      <c r="L6270" s="30"/>
      <c r="M6270" s="32"/>
      <c r="N6270" s="33"/>
      <c r="O6270" s="33"/>
      <c r="R6270" s="40"/>
      <c r="S6270" s="40"/>
      <c r="T6270" s="40"/>
      <c r="U6270" s="40"/>
      <c r="V6270" s="40"/>
      <c r="W6270" s="40"/>
    </row>
    <row r="6271">
      <c r="F6271" s="30"/>
      <c r="G6271" s="30"/>
      <c r="H6271" s="30"/>
      <c r="I6271" s="30"/>
      <c r="J6271" s="30"/>
      <c r="K6271" s="30"/>
      <c r="L6271" s="30"/>
      <c r="M6271" s="32"/>
      <c r="N6271" s="33"/>
      <c r="O6271" s="33"/>
      <c r="R6271" s="40"/>
      <c r="S6271" s="40"/>
      <c r="T6271" s="40"/>
      <c r="U6271" s="40"/>
      <c r="V6271" s="40"/>
      <c r="W6271" s="40"/>
    </row>
    <row r="6272">
      <c r="F6272" s="30"/>
      <c r="G6272" s="30"/>
      <c r="H6272" s="30"/>
      <c r="I6272" s="30"/>
      <c r="J6272" s="30"/>
      <c r="K6272" s="30"/>
      <c r="L6272" s="30"/>
      <c r="M6272" s="32"/>
      <c r="N6272" s="33"/>
      <c r="O6272" s="64"/>
      <c r="R6272" s="40"/>
      <c r="S6272" s="40"/>
      <c r="T6272" s="40"/>
      <c r="U6272" s="40"/>
      <c r="V6272" s="40"/>
      <c r="W6272" s="40"/>
    </row>
    <row r="6273">
      <c r="F6273" s="30"/>
      <c r="G6273" s="30"/>
      <c r="H6273" s="30"/>
      <c r="I6273" s="30"/>
      <c r="J6273" s="30"/>
      <c r="K6273" s="30"/>
      <c r="L6273" s="30"/>
      <c r="M6273" s="32"/>
      <c r="N6273" s="33"/>
      <c r="O6273" s="58"/>
      <c r="R6273" s="40"/>
      <c r="S6273" s="40"/>
      <c r="T6273" s="40"/>
      <c r="U6273" s="40"/>
      <c r="V6273" s="40"/>
      <c r="W6273" s="40"/>
    </row>
    <row r="6274">
      <c r="F6274" s="30"/>
      <c r="G6274" s="30"/>
      <c r="H6274" s="30"/>
      <c r="I6274" s="30"/>
      <c r="J6274" s="30"/>
      <c r="K6274" s="30"/>
      <c r="L6274" s="30"/>
      <c r="M6274" s="32"/>
      <c r="N6274" s="33"/>
      <c r="O6274" s="33"/>
      <c r="R6274" s="40"/>
      <c r="S6274" s="40"/>
      <c r="T6274" s="40"/>
      <c r="U6274" s="40"/>
      <c r="V6274" s="40"/>
      <c r="W6274" s="40"/>
    </row>
    <row r="6275">
      <c r="F6275" s="30"/>
      <c r="G6275" s="30"/>
      <c r="H6275" s="30"/>
      <c r="I6275" s="30"/>
      <c r="J6275" s="30"/>
      <c r="K6275" s="30"/>
      <c r="L6275" s="30"/>
      <c r="M6275" s="32"/>
      <c r="N6275" s="33"/>
      <c r="O6275" s="64"/>
      <c r="R6275" s="40"/>
      <c r="S6275" s="40"/>
      <c r="T6275" s="40"/>
      <c r="U6275" s="40"/>
      <c r="V6275" s="40"/>
      <c r="W6275" s="40"/>
    </row>
    <row r="6276">
      <c r="F6276" s="30"/>
      <c r="G6276" s="30"/>
      <c r="H6276" s="30"/>
      <c r="I6276" s="30"/>
      <c r="J6276" s="30"/>
      <c r="K6276" s="30"/>
      <c r="L6276" s="30"/>
      <c r="M6276" s="32"/>
      <c r="N6276" s="33"/>
      <c r="O6276" s="33"/>
      <c r="R6276" s="40"/>
      <c r="S6276" s="40"/>
      <c r="T6276" s="40"/>
      <c r="U6276" s="40"/>
      <c r="V6276" s="40"/>
      <c r="W6276" s="40"/>
    </row>
    <row r="6277">
      <c r="F6277" s="30"/>
      <c r="G6277" s="30"/>
      <c r="H6277" s="30"/>
      <c r="I6277" s="30"/>
      <c r="J6277" s="30"/>
      <c r="K6277" s="30"/>
      <c r="L6277" s="30"/>
      <c r="M6277" s="32"/>
      <c r="N6277" s="33"/>
      <c r="O6277" s="33"/>
      <c r="R6277" s="40"/>
      <c r="S6277" s="40"/>
      <c r="T6277" s="40"/>
      <c r="U6277" s="40"/>
      <c r="V6277" s="40"/>
      <c r="W6277" s="40"/>
    </row>
    <row r="6278">
      <c r="F6278" s="30"/>
      <c r="G6278" s="30"/>
      <c r="H6278" s="30"/>
      <c r="I6278" s="30"/>
      <c r="J6278" s="30"/>
      <c r="K6278" s="30"/>
      <c r="L6278" s="30"/>
      <c r="M6278" s="32"/>
      <c r="N6278" s="33"/>
      <c r="O6278" s="33"/>
      <c r="R6278" s="40"/>
      <c r="S6278" s="40"/>
      <c r="T6278" s="40"/>
      <c r="U6278" s="40"/>
      <c r="V6278" s="40"/>
      <c r="W6278" s="40"/>
    </row>
    <row r="6279">
      <c r="F6279" s="30"/>
      <c r="G6279" s="30"/>
      <c r="H6279" s="30"/>
      <c r="I6279" s="30"/>
      <c r="J6279" s="30"/>
      <c r="K6279" s="30"/>
      <c r="L6279" s="30"/>
      <c r="M6279" s="32"/>
      <c r="N6279" s="33"/>
      <c r="O6279" s="33"/>
      <c r="R6279" s="40"/>
      <c r="S6279" s="40"/>
      <c r="T6279" s="40"/>
      <c r="U6279" s="40"/>
      <c r="V6279" s="40"/>
      <c r="W6279" s="40"/>
    </row>
    <row r="6280">
      <c r="F6280" s="30"/>
      <c r="G6280" s="30"/>
      <c r="H6280" s="30"/>
      <c r="I6280" s="30"/>
      <c r="J6280" s="30"/>
      <c r="K6280" s="30"/>
      <c r="L6280" s="30"/>
      <c r="M6280" s="32"/>
      <c r="N6280" s="33"/>
      <c r="O6280" s="33"/>
      <c r="R6280" s="40"/>
      <c r="S6280" s="40"/>
      <c r="T6280" s="40"/>
      <c r="U6280" s="40"/>
      <c r="V6280" s="40"/>
      <c r="W6280" s="40"/>
    </row>
    <row r="6281">
      <c r="F6281" s="30"/>
      <c r="G6281" s="30"/>
      <c r="H6281" s="30"/>
      <c r="I6281" s="30"/>
      <c r="J6281" s="30"/>
      <c r="K6281" s="30"/>
      <c r="L6281" s="30"/>
      <c r="M6281" s="32"/>
      <c r="N6281" s="33"/>
      <c r="O6281" s="33"/>
      <c r="R6281" s="40"/>
      <c r="S6281" s="40"/>
      <c r="T6281" s="40"/>
      <c r="U6281" s="40"/>
      <c r="V6281" s="40"/>
      <c r="W6281" s="40"/>
    </row>
    <row r="6282">
      <c r="F6282" s="30"/>
      <c r="G6282" s="30"/>
      <c r="H6282" s="30"/>
      <c r="I6282" s="30"/>
      <c r="J6282" s="30"/>
      <c r="K6282" s="30"/>
      <c r="L6282" s="30"/>
      <c r="M6282" s="32"/>
      <c r="N6282" s="33"/>
      <c r="O6282" s="33"/>
      <c r="R6282" s="40"/>
      <c r="S6282" s="40"/>
      <c r="T6282" s="40"/>
      <c r="U6282" s="40"/>
      <c r="V6282" s="40"/>
      <c r="W6282" s="40"/>
    </row>
    <row r="6283">
      <c r="F6283" s="30"/>
      <c r="G6283" s="30"/>
      <c r="H6283" s="30"/>
      <c r="I6283" s="30"/>
      <c r="J6283" s="30"/>
      <c r="K6283" s="30"/>
      <c r="L6283" s="30"/>
      <c r="M6283" s="32"/>
      <c r="N6283" s="33"/>
      <c r="O6283" s="33"/>
      <c r="R6283" s="40"/>
      <c r="S6283" s="40"/>
      <c r="T6283" s="40"/>
      <c r="U6283" s="40"/>
      <c r="V6283" s="40"/>
      <c r="W6283" s="40"/>
    </row>
    <row r="6284">
      <c r="F6284" s="30"/>
      <c r="G6284" s="30"/>
      <c r="H6284" s="30"/>
      <c r="I6284" s="30"/>
      <c r="J6284" s="30"/>
      <c r="K6284" s="30"/>
      <c r="L6284" s="30"/>
      <c r="M6284" s="32"/>
      <c r="N6284" s="33"/>
      <c r="O6284" s="33"/>
      <c r="R6284" s="40"/>
      <c r="S6284" s="40"/>
      <c r="T6284" s="40"/>
      <c r="U6284" s="40"/>
      <c r="V6284" s="40"/>
      <c r="W6284" s="40"/>
    </row>
    <row r="6285">
      <c r="F6285" s="30"/>
      <c r="G6285" s="30"/>
      <c r="H6285" s="30"/>
      <c r="I6285" s="30"/>
      <c r="J6285" s="30"/>
      <c r="K6285" s="30"/>
      <c r="L6285" s="30"/>
      <c r="M6285" s="32"/>
      <c r="N6285" s="33"/>
      <c r="O6285" s="33"/>
      <c r="R6285" s="40"/>
      <c r="S6285" s="40"/>
      <c r="T6285" s="40"/>
      <c r="U6285" s="40"/>
      <c r="V6285" s="40"/>
      <c r="W6285" s="40"/>
    </row>
    <row r="6286">
      <c r="F6286" s="30"/>
      <c r="G6286" s="30"/>
      <c r="H6286" s="30"/>
      <c r="I6286" s="30"/>
      <c r="J6286" s="30"/>
      <c r="K6286" s="30"/>
      <c r="L6286" s="30"/>
      <c r="M6286" s="32"/>
      <c r="N6286" s="33"/>
      <c r="O6286" s="33"/>
      <c r="R6286" s="40"/>
      <c r="S6286" s="40"/>
      <c r="T6286" s="40"/>
      <c r="U6286" s="40"/>
      <c r="V6286" s="40"/>
      <c r="W6286" s="40"/>
    </row>
    <row r="6287">
      <c r="F6287" s="30"/>
      <c r="G6287" s="30"/>
      <c r="H6287" s="30"/>
      <c r="I6287" s="30"/>
      <c r="J6287" s="30"/>
      <c r="K6287" s="30"/>
      <c r="L6287" s="30"/>
      <c r="M6287" s="32"/>
      <c r="N6287" s="33"/>
      <c r="O6287" s="33"/>
      <c r="R6287" s="40"/>
      <c r="S6287" s="40"/>
      <c r="T6287" s="40"/>
      <c r="U6287" s="40"/>
      <c r="V6287" s="40"/>
      <c r="W6287" s="40"/>
    </row>
    <row r="6288">
      <c r="F6288" s="30"/>
      <c r="G6288" s="30"/>
      <c r="H6288" s="30"/>
      <c r="I6288" s="30"/>
      <c r="J6288" s="30"/>
      <c r="K6288" s="30"/>
      <c r="L6288" s="30"/>
      <c r="M6288" s="32"/>
      <c r="N6288" s="33"/>
      <c r="O6288" s="33"/>
      <c r="R6288" s="40"/>
      <c r="S6288" s="40"/>
      <c r="T6288" s="40"/>
      <c r="U6288" s="40"/>
      <c r="V6288" s="40"/>
      <c r="W6288" s="40"/>
    </row>
    <row r="6289">
      <c r="F6289" s="30"/>
      <c r="G6289" s="30"/>
      <c r="H6289" s="30"/>
      <c r="I6289" s="30"/>
      <c r="J6289" s="30"/>
      <c r="K6289" s="30"/>
      <c r="L6289" s="30"/>
      <c r="M6289" s="32"/>
      <c r="N6289" s="33"/>
      <c r="O6289" s="33"/>
      <c r="R6289" s="40"/>
      <c r="S6289" s="40"/>
      <c r="T6289" s="40"/>
      <c r="U6289" s="40"/>
      <c r="V6289" s="40"/>
      <c r="W6289" s="40"/>
    </row>
    <row r="6290">
      <c r="F6290" s="30"/>
      <c r="G6290" s="30"/>
      <c r="H6290" s="30"/>
      <c r="I6290" s="30"/>
      <c r="J6290" s="30"/>
      <c r="K6290" s="30"/>
      <c r="L6290" s="30"/>
      <c r="M6290" s="32"/>
      <c r="N6290" s="33"/>
      <c r="O6290" s="58"/>
      <c r="R6290" s="40"/>
      <c r="S6290" s="40"/>
      <c r="T6290" s="40"/>
      <c r="U6290" s="40"/>
      <c r="V6290" s="40"/>
      <c r="W6290" s="40"/>
    </row>
    <row r="6291">
      <c r="F6291" s="30"/>
      <c r="G6291" s="30"/>
      <c r="H6291" s="30"/>
      <c r="I6291" s="30"/>
      <c r="J6291" s="30"/>
      <c r="K6291" s="30"/>
      <c r="L6291" s="30"/>
      <c r="M6291" s="32"/>
      <c r="N6291" s="33"/>
      <c r="O6291" s="33"/>
      <c r="R6291" s="40"/>
      <c r="S6291" s="40"/>
      <c r="T6291" s="40"/>
      <c r="U6291" s="40"/>
      <c r="V6291" s="40"/>
      <c r="W6291" s="40"/>
    </row>
    <row r="6292">
      <c r="F6292" s="30"/>
      <c r="G6292" s="30"/>
      <c r="H6292" s="30"/>
      <c r="I6292" s="30"/>
      <c r="J6292" s="30"/>
      <c r="K6292" s="30"/>
      <c r="L6292" s="30"/>
      <c r="M6292" s="32"/>
      <c r="N6292" s="33"/>
      <c r="O6292" s="33"/>
      <c r="R6292" s="40"/>
      <c r="S6292" s="40"/>
      <c r="T6292" s="40"/>
      <c r="U6292" s="40"/>
      <c r="V6292" s="40"/>
      <c r="W6292" s="40"/>
    </row>
    <row r="6293">
      <c r="F6293" s="30"/>
      <c r="G6293" s="30"/>
      <c r="H6293" s="30"/>
      <c r="I6293" s="30"/>
      <c r="J6293" s="30"/>
      <c r="K6293" s="30"/>
      <c r="L6293" s="30"/>
      <c r="M6293" s="32"/>
      <c r="N6293" s="33"/>
      <c r="O6293" s="33"/>
      <c r="R6293" s="40"/>
      <c r="S6293" s="40"/>
      <c r="T6293" s="40"/>
      <c r="U6293" s="40"/>
      <c r="V6293" s="40"/>
      <c r="W6293" s="40"/>
    </row>
    <row r="6294">
      <c r="F6294" s="30"/>
      <c r="G6294" s="30"/>
      <c r="H6294" s="30"/>
      <c r="I6294" s="30"/>
      <c r="J6294" s="30"/>
      <c r="K6294" s="30"/>
      <c r="L6294" s="30"/>
      <c r="M6294" s="32"/>
      <c r="N6294" s="33"/>
      <c r="O6294" s="33"/>
      <c r="R6294" s="40"/>
      <c r="S6294" s="40"/>
      <c r="T6294" s="40"/>
      <c r="U6294" s="40"/>
      <c r="V6294" s="40"/>
      <c r="W6294" s="40"/>
    </row>
    <row r="6295">
      <c r="F6295" s="30"/>
      <c r="G6295" s="30"/>
      <c r="H6295" s="30"/>
      <c r="I6295" s="30"/>
      <c r="J6295" s="30"/>
      <c r="K6295" s="30"/>
      <c r="L6295" s="30"/>
      <c r="M6295" s="32"/>
      <c r="N6295" s="33"/>
      <c r="O6295" s="33"/>
      <c r="R6295" s="40"/>
      <c r="S6295" s="40"/>
      <c r="T6295" s="40"/>
      <c r="U6295" s="40"/>
      <c r="V6295" s="40"/>
      <c r="W6295" s="40"/>
    </row>
    <row r="6296">
      <c r="F6296" s="30"/>
      <c r="G6296" s="30"/>
      <c r="H6296" s="30"/>
      <c r="I6296" s="30"/>
      <c r="J6296" s="30"/>
      <c r="K6296" s="30"/>
      <c r="L6296" s="30"/>
      <c r="M6296" s="32"/>
      <c r="N6296" s="33"/>
      <c r="O6296" s="33"/>
      <c r="R6296" s="40"/>
      <c r="S6296" s="40"/>
      <c r="T6296" s="40"/>
      <c r="U6296" s="40"/>
      <c r="V6296" s="40"/>
      <c r="W6296" s="40"/>
    </row>
    <row r="6297">
      <c r="F6297" s="30"/>
      <c r="G6297" s="30"/>
      <c r="H6297" s="30"/>
      <c r="I6297" s="30"/>
      <c r="J6297" s="30"/>
      <c r="K6297" s="30"/>
      <c r="L6297" s="30"/>
      <c r="M6297" s="32"/>
      <c r="N6297" s="33"/>
      <c r="O6297" s="33"/>
      <c r="R6297" s="40"/>
      <c r="S6297" s="40"/>
      <c r="T6297" s="40"/>
      <c r="U6297" s="40"/>
      <c r="V6297" s="40"/>
      <c r="W6297" s="40"/>
    </row>
    <row r="6298">
      <c r="F6298" s="30"/>
      <c r="G6298" s="30"/>
      <c r="H6298" s="30"/>
      <c r="I6298" s="30"/>
      <c r="J6298" s="30"/>
      <c r="K6298" s="30"/>
      <c r="L6298" s="30"/>
      <c r="M6298" s="32"/>
      <c r="N6298" s="33"/>
      <c r="O6298" s="33"/>
      <c r="R6298" s="40"/>
      <c r="S6298" s="40"/>
      <c r="T6298" s="40"/>
      <c r="U6298" s="40"/>
      <c r="V6298" s="40"/>
      <c r="W6298" s="40"/>
    </row>
    <row r="6299">
      <c r="F6299" s="30"/>
      <c r="G6299" s="30"/>
      <c r="H6299" s="30"/>
      <c r="I6299" s="30"/>
      <c r="J6299" s="30"/>
      <c r="K6299" s="30"/>
      <c r="L6299" s="30"/>
      <c r="M6299" s="32"/>
      <c r="N6299" s="33"/>
      <c r="O6299" s="64"/>
      <c r="R6299" s="40"/>
      <c r="S6299" s="40"/>
      <c r="T6299" s="40"/>
      <c r="U6299" s="40"/>
      <c r="V6299" s="40"/>
      <c r="W6299" s="40"/>
    </row>
    <row r="6300">
      <c r="F6300" s="30"/>
      <c r="G6300" s="30"/>
      <c r="H6300" s="30"/>
      <c r="I6300" s="30"/>
      <c r="J6300" s="30"/>
      <c r="K6300" s="30"/>
      <c r="L6300" s="30"/>
      <c r="M6300" s="32"/>
      <c r="N6300" s="33"/>
      <c r="O6300" s="58"/>
      <c r="R6300" s="40"/>
      <c r="S6300" s="40"/>
      <c r="T6300" s="40"/>
      <c r="U6300" s="40"/>
      <c r="V6300" s="40"/>
      <c r="W6300" s="40"/>
    </row>
    <row r="6301">
      <c r="F6301" s="30"/>
      <c r="G6301" s="30"/>
      <c r="H6301" s="30"/>
      <c r="I6301" s="30"/>
      <c r="J6301" s="30"/>
      <c r="K6301" s="30"/>
      <c r="L6301" s="30"/>
      <c r="M6301" s="32"/>
      <c r="N6301" s="33"/>
      <c r="O6301" s="33"/>
      <c r="R6301" s="40"/>
      <c r="S6301" s="40"/>
      <c r="T6301" s="40"/>
      <c r="U6301" s="40"/>
      <c r="V6301" s="40"/>
      <c r="W6301" s="40"/>
    </row>
    <row r="6302">
      <c r="F6302" s="30"/>
      <c r="G6302" s="30"/>
      <c r="H6302" s="30"/>
      <c r="I6302" s="30"/>
      <c r="J6302" s="30"/>
      <c r="K6302" s="30"/>
      <c r="L6302" s="30"/>
      <c r="M6302" s="32"/>
      <c r="N6302" s="33"/>
      <c r="O6302" s="33"/>
      <c r="R6302" s="40"/>
      <c r="S6302" s="40"/>
      <c r="T6302" s="40"/>
      <c r="U6302" s="40"/>
      <c r="V6302" s="40"/>
      <c r="W6302" s="40"/>
    </row>
    <row r="6303">
      <c r="F6303" s="30"/>
      <c r="G6303" s="30"/>
      <c r="H6303" s="30"/>
      <c r="I6303" s="30"/>
      <c r="J6303" s="30"/>
      <c r="K6303" s="30"/>
      <c r="L6303" s="30"/>
      <c r="M6303" s="32"/>
      <c r="N6303" s="33"/>
      <c r="O6303" s="33"/>
      <c r="R6303" s="40"/>
      <c r="S6303" s="40"/>
      <c r="T6303" s="40"/>
      <c r="U6303" s="40"/>
      <c r="V6303" s="40"/>
      <c r="W6303" s="40"/>
    </row>
    <row r="6304">
      <c r="F6304" s="30"/>
      <c r="G6304" s="30"/>
      <c r="H6304" s="30"/>
      <c r="I6304" s="30"/>
      <c r="J6304" s="30"/>
      <c r="K6304" s="30"/>
      <c r="L6304" s="30"/>
      <c r="M6304" s="32"/>
      <c r="N6304" s="33"/>
      <c r="O6304" s="33"/>
      <c r="R6304" s="40"/>
      <c r="S6304" s="40"/>
      <c r="T6304" s="40"/>
      <c r="U6304" s="40"/>
      <c r="V6304" s="40"/>
      <c r="W6304" s="40"/>
    </row>
    <row r="6305">
      <c r="F6305" s="30"/>
      <c r="G6305" s="30"/>
      <c r="H6305" s="30"/>
      <c r="I6305" s="30"/>
      <c r="J6305" s="30"/>
      <c r="K6305" s="30"/>
      <c r="L6305" s="30"/>
      <c r="M6305" s="32"/>
      <c r="N6305" s="33"/>
      <c r="O6305" s="33"/>
      <c r="R6305" s="40"/>
      <c r="S6305" s="40"/>
      <c r="T6305" s="40"/>
      <c r="U6305" s="40"/>
      <c r="V6305" s="40"/>
      <c r="W6305" s="40"/>
    </row>
    <row r="6306">
      <c r="F6306" s="30"/>
      <c r="G6306" s="30"/>
      <c r="H6306" s="30"/>
      <c r="I6306" s="30"/>
      <c r="J6306" s="30"/>
      <c r="K6306" s="30"/>
      <c r="L6306" s="30"/>
      <c r="M6306" s="32"/>
      <c r="N6306" s="33"/>
      <c r="O6306" s="33"/>
      <c r="R6306" s="40"/>
      <c r="S6306" s="40"/>
      <c r="T6306" s="40"/>
      <c r="U6306" s="40"/>
      <c r="V6306" s="40"/>
      <c r="W6306" s="40"/>
    </row>
    <row r="6307">
      <c r="F6307" s="30"/>
      <c r="G6307" s="30"/>
      <c r="H6307" s="30"/>
      <c r="I6307" s="30"/>
      <c r="J6307" s="30"/>
      <c r="K6307" s="30"/>
      <c r="L6307" s="30"/>
      <c r="M6307" s="32"/>
      <c r="N6307" s="33"/>
      <c r="O6307" s="33"/>
      <c r="R6307" s="40"/>
      <c r="S6307" s="40"/>
      <c r="T6307" s="40"/>
      <c r="U6307" s="40"/>
      <c r="V6307" s="40"/>
      <c r="W6307" s="40"/>
    </row>
    <row r="6308">
      <c r="F6308" s="30"/>
      <c r="G6308" s="30"/>
      <c r="H6308" s="30"/>
      <c r="I6308" s="30"/>
      <c r="J6308" s="30"/>
      <c r="K6308" s="30"/>
      <c r="L6308" s="30"/>
      <c r="M6308" s="32"/>
      <c r="N6308" s="33"/>
      <c r="O6308" s="33"/>
      <c r="R6308" s="40"/>
      <c r="S6308" s="40"/>
      <c r="T6308" s="40"/>
      <c r="U6308" s="40"/>
      <c r="V6308" s="40"/>
      <c r="W6308" s="40"/>
    </row>
    <row r="6309">
      <c r="F6309" s="30"/>
      <c r="G6309" s="30"/>
      <c r="H6309" s="30"/>
      <c r="I6309" s="30"/>
      <c r="J6309" s="30"/>
      <c r="K6309" s="30"/>
      <c r="L6309" s="30"/>
      <c r="M6309" s="32"/>
      <c r="N6309" s="33"/>
      <c r="O6309" s="33"/>
      <c r="R6309" s="40"/>
      <c r="S6309" s="40"/>
      <c r="T6309" s="40"/>
      <c r="U6309" s="40"/>
      <c r="V6309" s="40"/>
      <c r="W6309" s="40"/>
    </row>
    <row r="6310">
      <c r="F6310" s="30"/>
      <c r="G6310" s="30"/>
      <c r="H6310" s="30"/>
      <c r="I6310" s="30"/>
      <c r="J6310" s="30"/>
      <c r="K6310" s="30"/>
      <c r="L6310" s="30"/>
      <c r="M6310" s="32"/>
      <c r="N6310" s="33"/>
      <c r="O6310" s="33"/>
      <c r="R6310" s="40"/>
      <c r="S6310" s="40"/>
      <c r="T6310" s="40"/>
      <c r="U6310" s="40"/>
      <c r="V6310" s="40"/>
      <c r="W6310" s="40"/>
    </row>
    <row r="6311">
      <c r="F6311" s="30"/>
      <c r="G6311" s="30"/>
      <c r="H6311" s="30"/>
      <c r="I6311" s="30"/>
      <c r="J6311" s="30"/>
      <c r="K6311" s="30"/>
      <c r="L6311" s="30"/>
      <c r="M6311" s="32"/>
      <c r="N6311" s="33"/>
      <c r="O6311" s="33"/>
      <c r="R6311" s="40"/>
      <c r="S6311" s="40"/>
      <c r="T6311" s="40"/>
      <c r="U6311" s="40"/>
      <c r="V6311" s="40"/>
      <c r="W6311" s="40"/>
    </row>
    <row r="6312">
      <c r="F6312" s="30"/>
      <c r="G6312" s="30"/>
      <c r="H6312" s="30"/>
      <c r="I6312" s="30"/>
      <c r="J6312" s="30"/>
      <c r="K6312" s="30"/>
      <c r="L6312" s="30"/>
      <c r="M6312" s="32"/>
      <c r="N6312" s="33"/>
      <c r="O6312" s="33"/>
      <c r="R6312" s="40"/>
      <c r="S6312" s="40"/>
      <c r="T6312" s="40"/>
      <c r="U6312" s="40"/>
      <c r="V6312" s="40"/>
      <c r="W6312" s="40"/>
    </row>
    <row r="6313">
      <c r="F6313" s="30"/>
      <c r="G6313" s="30"/>
      <c r="H6313" s="30"/>
      <c r="I6313" s="30"/>
      <c r="J6313" s="30"/>
      <c r="K6313" s="30"/>
      <c r="L6313" s="30"/>
      <c r="M6313" s="32"/>
      <c r="N6313" s="33"/>
      <c r="O6313" s="33"/>
      <c r="R6313" s="40"/>
      <c r="S6313" s="40"/>
      <c r="T6313" s="40"/>
      <c r="U6313" s="40"/>
      <c r="V6313" s="40"/>
      <c r="W6313" s="40"/>
    </row>
    <row r="6314">
      <c r="F6314" s="30"/>
      <c r="G6314" s="30"/>
      <c r="H6314" s="30"/>
      <c r="I6314" s="30"/>
      <c r="J6314" s="30"/>
      <c r="K6314" s="30"/>
      <c r="L6314" s="30"/>
      <c r="M6314" s="32"/>
      <c r="N6314" s="33"/>
      <c r="O6314" s="33"/>
      <c r="R6314" s="40"/>
      <c r="S6314" s="40"/>
      <c r="T6314" s="40"/>
      <c r="U6314" s="40"/>
      <c r="V6314" s="40"/>
      <c r="W6314" s="40"/>
    </row>
    <row r="6315">
      <c r="F6315" s="30"/>
      <c r="G6315" s="30"/>
      <c r="H6315" s="30"/>
      <c r="I6315" s="30"/>
      <c r="J6315" s="30"/>
      <c r="K6315" s="30"/>
      <c r="L6315" s="30"/>
      <c r="M6315" s="32"/>
      <c r="N6315" s="33"/>
      <c r="O6315" s="33"/>
      <c r="R6315" s="40"/>
      <c r="S6315" s="40"/>
      <c r="T6315" s="40"/>
      <c r="U6315" s="40"/>
      <c r="V6315" s="40"/>
      <c r="W6315" s="40"/>
    </row>
    <row r="6316">
      <c r="F6316" s="30"/>
      <c r="G6316" s="30"/>
      <c r="H6316" s="30"/>
      <c r="I6316" s="30"/>
      <c r="J6316" s="30"/>
      <c r="K6316" s="30"/>
      <c r="L6316" s="30"/>
      <c r="M6316" s="32"/>
      <c r="N6316" s="33"/>
      <c r="O6316" s="33"/>
      <c r="R6316" s="40"/>
      <c r="S6316" s="40"/>
      <c r="T6316" s="40"/>
      <c r="U6316" s="40"/>
      <c r="V6316" s="40"/>
      <c r="W6316" s="40"/>
    </row>
    <row r="6317">
      <c r="F6317" s="30"/>
      <c r="G6317" s="30"/>
      <c r="H6317" s="30"/>
      <c r="I6317" s="30"/>
      <c r="J6317" s="30"/>
      <c r="K6317" s="30"/>
      <c r="L6317" s="30"/>
      <c r="M6317" s="32"/>
      <c r="N6317" s="33"/>
      <c r="O6317" s="33"/>
      <c r="R6317" s="40"/>
      <c r="S6317" s="40"/>
      <c r="T6317" s="40"/>
      <c r="U6317" s="40"/>
      <c r="V6317" s="40"/>
      <c r="W6317" s="40"/>
    </row>
    <row r="6318">
      <c r="F6318" s="30"/>
      <c r="G6318" s="30"/>
      <c r="H6318" s="30"/>
      <c r="I6318" s="30"/>
      <c r="J6318" s="30"/>
      <c r="K6318" s="30"/>
      <c r="L6318" s="30"/>
      <c r="M6318" s="32"/>
      <c r="N6318" s="33"/>
      <c r="O6318" s="33"/>
      <c r="R6318" s="40"/>
      <c r="S6318" s="40"/>
      <c r="T6318" s="40"/>
      <c r="U6318" s="40"/>
      <c r="V6318" s="40"/>
      <c r="W6318" s="40"/>
    </row>
    <row r="6319">
      <c r="F6319" s="30"/>
      <c r="G6319" s="30"/>
      <c r="H6319" s="30"/>
      <c r="I6319" s="30"/>
      <c r="J6319" s="30"/>
      <c r="K6319" s="30"/>
      <c r="L6319" s="30"/>
      <c r="M6319" s="32"/>
      <c r="N6319" s="33"/>
      <c r="O6319" s="33"/>
      <c r="R6319" s="40"/>
      <c r="S6319" s="40"/>
      <c r="T6319" s="40"/>
      <c r="U6319" s="40"/>
      <c r="V6319" s="40"/>
      <c r="W6319" s="40"/>
    </row>
    <row r="6320">
      <c r="F6320" s="30"/>
      <c r="G6320" s="30"/>
      <c r="H6320" s="30"/>
      <c r="I6320" s="30"/>
      <c r="J6320" s="30"/>
      <c r="K6320" s="30"/>
      <c r="L6320" s="30"/>
      <c r="M6320" s="32"/>
      <c r="N6320" s="33"/>
      <c r="O6320" s="33"/>
      <c r="R6320" s="40"/>
      <c r="S6320" s="40"/>
      <c r="T6320" s="40"/>
      <c r="U6320" s="40"/>
      <c r="V6320" s="40"/>
      <c r="W6320" s="40"/>
    </row>
    <row r="6321">
      <c r="F6321" s="30"/>
      <c r="G6321" s="30"/>
      <c r="H6321" s="30"/>
      <c r="I6321" s="30"/>
      <c r="J6321" s="30"/>
      <c r="K6321" s="30"/>
      <c r="L6321" s="30"/>
      <c r="M6321" s="32"/>
      <c r="N6321" s="33"/>
      <c r="O6321" s="33"/>
      <c r="R6321" s="40"/>
      <c r="S6321" s="40"/>
      <c r="T6321" s="40"/>
      <c r="U6321" s="40"/>
      <c r="V6321" s="40"/>
      <c r="W6321" s="40"/>
    </row>
    <row r="6322">
      <c r="F6322" s="30"/>
      <c r="G6322" s="30"/>
      <c r="H6322" s="30"/>
      <c r="I6322" s="30"/>
      <c r="J6322" s="30"/>
      <c r="K6322" s="30"/>
      <c r="L6322" s="30"/>
      <c r="M6322" s="32"/>
      <c r="N6322" s="33"/>
      <c r="O6322" s="33"/>
      <c r="R6322" s="40"/>
      <c r="S6322" s="40"/>
      <c r="T6322" s="40"/>
      <c r="U6322" s="40"/>
      <c r="V6322" s="40"/>
      <c r="W6322" s="40"/>
    </row>
    <row r="6323">
      <c r="F6323" s="30"/>
      <c r="G6323" s="30"/>
      <c r="H6323" s="30"/>
      <c r="I6323" s="30"/>
      <c r="J6323" s="30"/>
      <c r="K6323" s="30"/>
      <c r="L6323" s="30"/>
      <c r="M6323" s="32"/>
      <c r="N6323" s="33"/>
      <c r="O6323" s="58"/>
      <c r="R6323" s="40"/>
      <c r="S6323" s="40"/>
      <c r="T6323" s="40"/>
      <c r="U6323" s="40"/>
      <c r="V6323" s="40"/>
      <c r="W6323" s="40"/>
    </row>
    <row r="6324">
      <c r="F6324" s="30"/>
      <c r="G6324" s="30"/>
      <c r="H6324" s="30"/>
      <c r="I6324" s="30"/>
      <c r="J6324" s="30"/>
      <c r="K6324" s="30"/>
      <c r="L6324" s="30"/>
      <c r="M6324" s="32"/>
      <c r="N6324" s="33"/>
      <c r="O6324" s="64"/>
      <c r="R6324" s="40"/>
      <c r="S6324" s="40"/>
      <c r="T6324" s="40"/>
      <c r="U6324" s="40"/>
      <c r="V6324" s="40"/>
      <c r="W6324" s="40"/>
    </row>
    <row r="6325">
      <c r="F6325" s="30"/>
      <c r="G6325" s="30"/>
      <c r="H6325" s="30"/>
      <c r="I6325" s="30"/>
      <c r="J6325" s="30"/>
      <c r="K6325" s="30"/>
      <c r="L6325" s="30"/>
      <c r="M6325" s="32"/>
      <c r="N6325" s="33"/>
      <c r="O6325" s="33"/>
      <c r="R6325" s="40"/>
      <c r="S6325" s="40"/>
      <c r="T6325" s="40"/>
      <c r="U6325" s="40"/>
      <c r="V6325" s="40"/>
      <c r="W6325" s="40"/>
    </row>
    <row r="6326">
      <c r="F6326" s="30"/>
      <c r="G6326" s="30"/>
      <c r="H6326" s="30"/>
      <c r="I6326" s="30"/>
      <c r="J6326" s="30"/>
      <c r="K6326" s="30"/>
      <c r="L6326" s="30"/>
      <c r="M6326" s="32"/>
      <c r="N6326" s="33"/>
      <c r="O6326" s="33"/>
      <c r="R6326" s="40"/>
      <c r="S6326" s="40"/>
      <c r="T6326" s="40"/>
      <c r="U6326" s="40"/>
      <c r="V6326" s="40"/>
      <c r="W6326" s="40"/>
    </row>
    <row r="6327">
      <c r="F6327" s="30"/>
      <c r="G6327" s="30"/>
      <c r="H6327" s="30"/>
      <c r="I6327" s="30"/>
      <c r="J6327" s="30"/>
      <c r="K6327" s="30"/>
      <c r="L6327" s="30"/>
      <c r="M6327" s="32"/>
      <c r="N6327" s="33"/>
      <c r="O6327" s="33"/>
      <c r="R6327" s="40"/>
      <c r="S6327" s="40"/>
      <c r="T6327" s="40"/>
      <c r="U6327" s="40"/>
      <c r="V6327" s="40"/>
      <c r="W6327" s="40"/>
    </row>
    <row r="6328">
      <c r="F6328" s="30"/>
      <c r="G6328" s="30"/>
      <c r="H6328" s="30"/>
      <c r="I6328" s="30"/>
      <c r="J6328" s="30"/>
      <c r="K6328" s="30"/>
      <c r="L6328" s="30"/>
      <c r="M6328" s="32"/>
      <c r="N6328" s="33"/>
      <c r="O6328" s="33"/>
      <c r="R6328" s="40"/>
      <c r="S6328" s="40"/>
      <c r="T6328" s="40"/>
      <c r="U6328" s="40"/>
      <c r="V6328" s="40"/>
      <c r="W6328" s="40"/>
    </row>
    <row r="6329">
      <c r="F6329" s="30"/>
      <c r="G6329" s="30"/>
      <c r="H6329" s="30"/>
      <c r="I6329" s="30"/>
      <c r="J6329" s="30"/>
      <c r="K6329" s="30"/>
      <c r="L6329" s="30"/>
      <c r="M6329" s="32"/>
      <c r="N6329" s="33"/>
      <c r="O6329" s="64"/>
      <c r="R6329" s="40"/>
      <c r="S6329" s="40"/>
      <c r="T6329" s="40"/>
      <c r="U6329" s="40"/>
      <c r="V6329" s="40"/>
      <c r="W6329" s="40"/>
    </row>
    <row r="6330">
      <c r="F6330" s="30"/>
      <c r="G6330" s="30"/>
      <c r="H6330" s="30"/>
      <c r="I6330" s="30"/>
      <c r="J6330" s="30"/>
      <c r="K6330" s="30"/>
      <c r="L6330" s="30"/>
      <c r="M6330" s="32"/>
      <c r="N6330" s="33"/>
      <c r="O6330" s="33"/>
      <c r="R6330" s="40"/>
      <c r="S6330" s="40"/>
      <c r="T6330" s="40"/>
      <c r="U6330" s="40"/>
      <c r="V6330" s="40"/>
      <c r="W6330" s="40"/>
    </row>
    <row r="6331">
      <c r="F6331" s="30"/>
      <c r="G6331" s="30"/>
      <c r="H6331" s="30"/>
      <c r="I6331" s="30"/>
      <c r="J6331" s="30"/>
      <c r="K6331" s="30"/>
      <c r="L6331" s="30"/>
      <c r="M6331" s="32"/>
      <c r="N6331" s="33"/>
      <c r="O6331" s="33"/>
      <c r="R6331" s="40"/>
      <c r="S6331" s="40"/>
      <c r="T6331" s="40"/>
      <c r="U6331" s="40"/>
      <c r="V6331" s="40"/>
      <c r="W6331" s="40"/>
    </row>
    <row r="6332">
      <c r="F6332" s="30"/>
      <c r="G6332" s="30"/>
      <c r="H6332" s="30"/>
      <c r="I6332" s="30"/>
      <c r="J6332" s="30"/>
      <c r="K6332" s="30"/>
      <c r="L6332" s="30"/>
      <c r="M6332" s="32"/>
      <c r="N6332" s="33"/>
      <c r="O6332" s="33"/>
      <c r="R6332" s="40"/>
      <c r="S6332" s="40"/>
      <c r="T6332" s="40"/>
      <c r="U6332" s="40"/>
      <c r="V6332" s="40"/>
      <c r="W6332" s="40"/>
    </row>
    <row r="6333">
      <c r="F6333" s="30"/>
      <c r="G6333" s="30"/>
      <c r="H6333" s="30"/>
      <c r="I6333" s="30"/>
      <c r="J6333" s="30"/>
      <c r="K6333" s="30"/>
      <c r="L6333" s="30"/>
      <c r="M6333" s="32"/>
      <c r="N6333" s="33"/>
      <c r="O6333" s="33"/>
      <c r="R6333" s="40"/>
      <c r="S6333" s="40"/>
      <c r="T6333" s="40"/>
      <c r="U6333" s="40"/>
      <c r="V6333" s="40"/>
      <c r="W6333" s="40"/>
    </row>
    <row r="6334">
      <c r="F6334" s="30"/>
      <c r="G6334" s="30"/>
      <c r="H6334" s="30"/>
      <c r="I6334" s="30"/>
      <c r="J6334" s="30"/>
      <c r="K6334" s="30"/>
      <c r="L6334" s="30"/>
      <c r="M6334" s="32"/>
      <c r="N6334" s="33"/>
      <c r="O6334" s="33"/>
      <c r="R6334" s="40"/>
      <c r="S6334" s="40"/>
      <c r="T6334" s="40"/>
      <c r="U6334" s="40"/>
      <c r="V6334" s="40"/>
      <c r="W6334" s="40"/>
    </row>
    <row r="6335">
      <c r="F6335" s="30"/>
      <c r="G6335" s="30"/>
      <c r="H6335" s="30"/>
      <c r="I6335" s="30"/>
      <c r="J6335" s="30"/>
      <c r="K6335" s="30"/>
      <c r="L6335" s="30"/>
      <c r="M6335" s="32"/>
      <c r="N6335" s="33"/>
      <c r="O6335" s="33"/>
      <c r="R6335" s="40"/>
      <c r="S6335" s="40"/>
      <c r="T6335" s="40"/>
      <c r="U6335" s="40"/>
      <c r="V6335" s="40"/>
      <c r="W6335" s="40"/>
    </row>
    <row r="6336">
      <c r="F6336" s="30"/>
      <c r="G6336" s="30"/>
      <c r="H6336" s="30"/>
      <c r="I6336" s="30"/>
      <c r="J6336" s="30"/>
      <c r="K6336" s="30"/>
      <c r="L6336" s="30"/>
      <c r="M6336" s="32"/>
      <c r="N6336" s="33"/>
      <c r="O6336" s="33"/>
      <c r="R6336" s="40"/>
      <c r="S6336" s="40"/>
      <c r="T6336" s="40"/>
      <c r="U6336" s="40"/>
      <c r="V6336" s="40"/>
      <c r="W6336" s="40"/>
    </row>
    <row r="6337">
      <c r="F6337" s="30"/>
      <c r="G6337" s="30"/>
      <c r="H6337" s="30"/>
      <c r="I6337" s="30"/>
      <c r="J6337" s="30"/>
      <c r="K6337" s="30"/>
      <c r="L6337" s="30"/>
      <c r="M6337" s="32"/>
      <c r="N6337" s="33"/>
      <c r="O6337" s="64"/>
      <c r="R6337" s="40"/>
      <c r="S6337" s="40"/>
      <c r="T6337" s="40"/>
      <c r="U6337" s="40"/>
      <c r="V6337" s="40"/>
      <c r="W6337" s="40"/>
    </row>
    <row r="6338">
      <c r="F6338" s="30"/>
      <c r="G6338" s="30"/>
      <c r="H6338" s="30"/>
      <c r="I6338" s="30"/>
      <c r="J6338" s="30"/>
      <c r="K6338" s="30"/>
      <c r="L6338" s="30"/>
      <c r="M6338" s="32"/>
      <c r="N6338" s="33"/>
      <c r="O6338" s="58"/>
      <c r="R6338" s="40"/>
      <c r="S6338" s="40"/>
      <c r="T6338" s="40"/>
      <c r="U6338" s="40"/>
      <c r="V6338" s="40"/>
      <c r="W6338" s="40"/>
    </row>
    <row r="6339">
      <c r="F6339" s="30"/>
      <c r="G6339" s="30"/>
      <c r="H6339" s="30"/>
      <c r="I6339" s="30"/>
      <c r="J6339" s="30"/>
      <c r="K6339" s="30"/>
      <c r="L6339" s="30"/>
      <c r="M6339" s="32"/>
      <c r="N6339" s="33"/>
      <c r="O6339" s="33"/>
      <c r="R6339" s="40"/>
      <c r="S6339" s="40"/>
      <c r="T6339" s="40"/>
      <c r="U6339" s="40"/>
      <c r="V6339" s="40"/>
      <c r="W6339" s="40"/>
    </row>
    <row r="6340">
      <c r="F6340" s="30"/>
      <c r="G6340" s="30"/>
      <c r="H6340" s="30"/>
      <c r="I6340" s="30"/>
      <c r="J6340" s="30"/>
      <c r="K6340" s="30"/>
      <c r="L6340" s="30"/>
      <c r="M6340" s="32"/>
      <c r="N6340" s="33"/>
      <c r="O6340" s="33"/>
      <c r="R6340" s="40"/>
      <c r="S6340" s="40"/>
      <c r="T6340" s="40"/>
      <c r="U6340" s="40"/>
      <c r="V6340" s="40"/>
      <c r="W6340" s="40"/>
    </row>
    <row r="6341">
      <c r="F6341" s="30"/>
      <c r="G6341" s="30"/>
      <c r="H6341" s="30"/>
      <c r="I6341" s="30"/>
      <c r="J6341" s="30"/>
      <c r="K6341" s="30"/>
      <c r="L6341" s="30"/>
      <c r="M6341" s="32"/>
      <c r="N6341" s="33"/>
      <c r="O6341" s="64"/>
      <c r="R6341" s="40"/>
      <c r="S6341" s="40"/>
      <c r="T6341" s="40"/>
      <c r="U6341" s="40"/>
      <c r="V6341" s="40"/>
      <c r="W6341" s="40"/>
    </row>
    <row r="6342">
      <c r="F6342" s="30"/>
      <c r="G6342" s="30"/>
      <c r="H6342" s="30"/>
      <c r="I6342" s="30"/>
      <c r="J6342" s="30"/>
      <c r="K6342" s="30"/>
      <c r="L6342" s="30"/>
      <c r="M6342" s="32"/>
      <c r="N6342" s="33"/>
      <c r="O6342" s="33"/>
      <c r="R6342" s="40"/>
      <c r="S6342" s="40"/>
      <c r="T6342" s="40"/>
      <c r="U6342" s="40"/>
      <c r="V6342" s="40"/>
      <c r="W6342" s="40"/>
    </row>
    <row r="6343">
      <c r="F6343" s="30"/>
      <c r="G6343" s="30"/>
      <c r="H6343" s="30"/>
      <c r="I6343" s="30"/>
      <c r="J6343" s="30"/>
      <c r="K6343" s="30"/>
      <c r="L6343" s="30"/>
      <c r="M6343" s="32"/>
      <c r="N6343" s="33"/>
      <c r="O6343" s="33"/>
      <c r="R6343" s="40"/>
      <c r="S6343" s="40"/>
      <c r="T6343" s="40"/>
      <c r="U6343" s="40"/>
      <c r="V6343" s="40"/>
      <c r="W6343" s="40"/>
    </row>
    <row r="6344">
      <c r="F6344" s="30"/>
      <c r="G6344" s="30"/>
      <c r="H6344" s="30"/>
      <c r="I6344" s="30"/>
      <c r="J6344" s="30"/>
      <c r="K6344" s="30"/>
      <c r="L6344" s="30"/>
      <c r="M6344" s="32"/>
      <c r="N6344" s="33"/>
      <c r="O6344" s="33"/>
      <c r="R6344" s="40"/>
      <c r="S6344" s="40"/>
      <c r="T6344" s="40"/>
      <c r="U6344" s="40"/>
      <c r="V6344" s="40"/>
      <c r="W6344" s="40"/>
    </row>
    <row r="6345">
      <c r="F6345" s="30"/>
      <c r="G6345" s="30"/>
      <c r="H6345" s="30"/>
      <c r="I6345" s="30"/>
      <c r="J6345" s="30"/>
      <c r="K6345" s="30"/>
      <c r="L6345" s="30"/>
      <c r="M6345" s="32"/>
      <c r="N6345" s="33"/>
      <c r="O6345" s="33"/>
      <c r="R6345" s="40"/>
      <c r="S6345" s="40"/>
      <c r="T6345" s="40"/>
      <c r="U6345" s="40"/>
      <c r="V6345" s="40"/>
      <c r="W6345" s="40"/>
    </row>
    <row r="6346">
      <c r="F6346" s="30"/>
      <c r="G6346" s="30"/>
      <c r="H6346" s="30"/>
      <c r="I6346" s="30"/>
      <c r="J6346" s="30"/>
      <c r="K6346" s="30"/>
      <c r="L6346" s="30"/>
      <c r="M6346" s="32"/>
      <c r="N6346" s="33"/>
      <c r="O6346" s="58"/>
      <c r="R6346" s="40"/>
      <c r="S6346" s="40"/>
      <c r="T6346" s="40"/>
      <c r="U6346" s="40"/>
      <c r="V6346" s="40"/>
      <c r="W6346" s="40"/>
    </row>
    <row r="6347">
      <c r="F6347" s="30"/>
      <c r="G6347" s="30"/>
      <c r="H6347" s="30"/>
      <c r="I6347" s="30"/>
      <c r="J6347" s="30"/>
      <c r="K6347" s="30"/>
      <c r="L6347" s="30"/>
      <c r="M6347" s="32"/>
      <c r="N6347" s="33"/>
      <c r="O6347" s="64"/>
      <c r="R6347" s="40"/>
      <c r="S6347" s="40"/>
      <c r="T6347" s="40"/>
      <c r="U6347" s="40"/>
      <c r="V6347" s="40"/>
      <c r="W6347" s="40"/>
    </row>
    <row r="6348">
      <c r="F6348" s="30"/>
      <c r="G6348" s="30"/>
      <c r="H6348" s="30"/>
      <c r="I6348" s="30"/>
      <c r="J6348" s="30"/>
      <c r="K6348" s="30"/>
      <c r="L6348" s="30"/>
      <c r="M6348" s="32"/>
      <c r="N6348" s="33"/>
      <c r="O6348" s="33"/>
      <c r="R6348" s="40"/>
      <c r="S6348" s="40"/>
      <c r="T6348" s="40"/>
      <c r="U6348" s="40"/>
      <c r="V6348" s="40"/>
      <c r="W6348" s="40"/>
    </row>
    <row r="6349">
      <c r="F6349" s="30"/>
      <c r="G6349" s="30"/>
      <c r="H6349" s="30"/>
      <c r="I6349" s="30"/>
      <c r="J6349" s="30"/>
      <c r="K6349" s="30"/>
      <c r="L6349" s="30"/>
      <c r="M6349" s="32"/>
      <c r="N6349" s="33"/>
      <c r="O6349" s="64"/>
      <c r="R6349" s="40"/>
      <c r="S6349" s="40"/>
      <c r="T6349" s="40"/>
      <c r="U6349" s="40"/>
      <c r="V6349" s="40"/>
      <c r="W6349" s="40"/>
    </row>
    <row r="6350">
      <c r="F6350" s="30"/>
      <c r="G6350" s="30"/>
      <c r="H6350" s="30"/>
      <c r="I6350" s="30"/>
      <c r="J6350" s="30"/>
      <c r="K6350" s="30"/>
      <c r="L6350" s="30"/>
      <c r="M6350" s="32"/>
      <c r="N6350" s="33"/>
      <c r="O6350" s="58"/>
      <c r="R6350" s="40"/>
      <c r="S6350" s="40"/>
      <c r="T6350" s="40"/>
      <c r="U6350" s="40"/>
      <c r="V6350" s="40"/>
      <c r="W6350" s="40"/>
    </row>
    <row r="6351">
      <c r="F6351" s="30"/>
      <c r="G6351" s="30"/>
      <c r="H6351" s="30"/>
      <c r="I6351" s="30"/>
      <c r="J6351" s="30"/>
      <c r="K6351" s="30"/>
      <c r="L6351" s="30"/>
      <c r="M6351" s="32"/>
      <c r="N6351" s="33"/>
      <c r="O6351" s="33"/>
      <c r="R6351" s="40"/>
      <c r="S6351" s="40"/>
      <c r="T6351" s="40"/>
      <c r="U6351" s="40"/>
      <c r="V6351" s="40"/>
      <c r="W6351" s="40"/>
    </row>
    <row r="6352">
      <c r="F6352" s="30"/>
      <c r="G6352" s="30"/>
      <c r="H6352" s="30"/>
      <c r="I6352" s="30"/>
      <c r="J6352" s="30"/>
      <c r="K6352" s="30"/>
      <c r="L6352" s="30"/>
      <c r="M6352" s="32"/>
      <c r="N6352" s="33"/>
      <c r="O6352" s="33"/>
      <c r="R6352" s="40"/>
      <c r="S6352" s="40"/>
      <c r="T6352" s="40"/>
      <c r="U6352" s="40"/>
      <c r="V6352" s="40"/>
      <c r="W6352" s="40"/>
    </row>
    <row r="6353">
      <c r="F6353" s="30"/>
      <c r="G6353" s="30"/>
      <c r="H6353" s="30"/>
      <c r="I6353" s="30"/>
      <c r="J6353" s="30"/>
      <c r="K6353" s="30"/>
      <c r="L6353" s="30"/>
      <c r="M6353" s="32"/>
      <c r="N6353" s="33"/>
      <c r="O6353" s="33"/>
      <c r="R6353" s="40"/>
      <c r="S6353" s="40"/>
      <c r="T6353" s="40"/>
      <c r="U6353" s="40"/>
      <c r="V6353" s="40"/>
      <c r="W6353" s="40"/>
    </row>
    <row r="6354">
      <c r="F6354" s="30"/>
      <c r="G6354" s="30"/>
      <c r="H6354" s="30"/>
      <c r="I6354" s="30"/>
      <c r="J6354" s="30"/>
      <c r="K6354" s="30"/>
      <c r="L6354" s="30"/>
      <c r="M6354" s="32"/>
      <c r="N6354" s="33"/>
      <c r="O6354" s="33"/>
      <c r="R6354" s="40"/>
      <c r="S6354" s="40"/>
      <c r="T6354" s="40"/>
      <c r="U6354" s="40"/>
      <c r="V6354" s="40"/>
      <c r="W6354" s="40"/>
    </row>
    <row r="6355">
      <c r="F6355" s="30"/>
      <c r="G6355" s="30"/>
      <c r="H6355" s="30"/>
      <c r="I6355" s="30"/>
      <c r="J6355" s="30"/>
      <c r="K6355" s="30"/>
      <c r="L6355" s="30"/>
      <c r="M6355" s="32"/>
      <c r="N6355" s="33"/>
      <c r="O6355" s="64"/>
      <c r="R6355" s="40"/>
      <c r="S6355" s="40"/>
      <c r="T6355" s="40"/>
      <c r="U6355" s="40"/>
      <c r="V6355" s="40"/>
      <c r="W6355" s="40"/>
    </row>
    <row r="6356">
      <c r="F6356" s="30"/>
      <c r="G6356" s="30"/>
      <c r="H6356" s="30"/>
      <c r="I6356" s="30"/>
      <c r="J6356" s="30"/>
      <c r="K6356" s="30"/>
      <c r="L6356" s="30"/>
      <c r="M6356" s="32"/>
      <c r="N6356" s="33"/>
      <c r="O6356" s="33"/>
      <c r="R6356" s="40"/>
      <c r="S6356" s="40"/>
      <c r="T6356" s="40"/>
      <c r="U6356" s="40"/>
      <c r="V6356" s="40"/>
      <c r="W6356" s="40"/>
    </row>
    <row r="6357">
      <c r="F6357" s="30"/>
      <c r="G6357" s="30"/>
      <c r="H6357" s="30"/>
      <c r="I6357" s="30"/>
      <c r="J6357" s="30"/>
      <c r="K6357" s="30"/>
      <c r="L6357" s="30"/>
      <c r="M6357" s="32"/>
      <c r="N6357" s="33"/>
      <c r="O6357" s="33"/>
      <c r="R6357" s="40"/>
      <c r="S6357" s="40"/>
      <c r="T6357" s="40"/>
      <c r="U6357" s="40"/>
      <c r="V6357" s="40"/>
      <c r="W6357" s="40"/>
    </row>
    <row r="6358">
      <c r="F6358" s="30"/>
      <c r="G6358" s="30"/>
      <c r="H6358" s="30"/>
      <c r="I6358" s="30"/>
      <c r="J6358" s="30"/>
      <c r="K6358" s="30"/>
      <c r="L6358" s="30"/>
      <c r="M6358" s="32"/>
      <c r="N6358" s="33"/>
      <c r="O6358" s="58"/>
      <c r="R6358" s="40"/>
      <c r="S6358" s="40"/>
      <c r="T6358" s="40"/>
      <c r="U6358" s="40"/>
      <c r="V6358" s="40"/>
      <c r="W6358" s="40"/>
    </row>
    <row r="6359">
      <c r="F6359" s="30"/>
      <c r="G6359" s="30"/>
      <c r="H6359" s="30"/>
      <c r="I6359" s="30"/>
      <c r="J6359" s="30"/>
      <c r="K6359" s="30"/>
      <c r="L6359" s="30"/>
      <c r="M6359" s="32"/>
      <c r="N6359" s="33"/>
      <c r="O6359" s="33"/>
      <c r="R6359" s="40"/>
      <c r="S6359" s="40"/>
      <c r="T6359" s="40"/>
      <c r="U6359" s="40"/>
      <c r="V6359" s="40"/>
      <c r="W6359" s="40"/>
    </row>
    <row r="6360">
      <c r="F6360" s="30"/>
      <c r="G6360" s="30"/>
      <c r="H6360" s="30"/>
      <c r="I6360" s="30"/>
      <c r="J6360" s="30"/>
      <c r="K6360" s="30"/>
      <c r="L6360" s="30"/>
      <c r="M6360" s="32"/>
      <c r="N6360" s="33"/>
      <c r="O6360" s="33"/>
      <c r="R6360" s="40"/>
      <c r="S6360" s="40"/>
      <c r="T6360" s="40"/>
      <c r="U6360" s="40"/>
      <c r="V6360" s="40"/>
      <c r="W6360" s="40"/>
    </row>
    <row r="6361">
      <c r="F6361" s="30"/>
      <c r="G6361" s="30"/>
      <c r="H6361" s="30"/>
      <c r="I6361" s="30"/>
      <c r="J6361" s="30"/>
      <c r="K6361" s="30"/>
      <c r="L6361" s="30"/>
      <c r="M6361" s="32"/>
      <c r="N6361" s="33"/>
      <c r="O6361" s="33"/>
      <c r="R6361" s="40"/>
      <c r="S6361" s="40"/>
      <c r="T6361" s="40"/>
      <c r="U6361" s="40"/>
      <c r="V6361" s="40"/>
      <c r="W6361" s="40"/>
    </row>
    <row r="6362">
      <c r="F6362" s="30"/>
      <c r="G6362" s="30"/>
      <c r="H6362" s="30"/>
      <c r="I6362" s="30"/>
      <c r="J6362" s="30"/>
      <c r="K6362" s="30"/>
      <c r="L6362" s="30"/>
      <c r="M6362" s="32"/>
      <c r="N6362" s="33"/>
      <c r="O6362" s="58"/>
      <c r="R6362" s="40"/>
      <c r="S6362" s="40"/>
      <c r="T6362" s="40"/>
      <c r="U6362" s="40"/>
      <c r="V6362" s="40"/>
      <c r="W6362" s="40"/>
    </row>
    <row r="6363">
      <c r="F6363" s="30"/>
      <c r="G6363" s="30"/>
      <c r="H6363" s="30"/>
      <c r="I6363" s="30"/>
      <c r="J6363" s="30"/>
      <c r="K6363" s="30"/>
      <c r="L6363" s="30"/>
      <c r="M6363" s="32"/>
      <c r="N6363" s="33"/>
      <c r="O6363" s="33"/>
      <c r="R6363" s="40"/>
      <c r="S6363" s="40"/>
      <c r="T6363" s="40"/>
      <c r="U6363" s="40"/>
      <c r="V6363" s="40"/>
      <c r="W6363" s="40"/>
    </row>
    <row r="6364">
      <c r="F6364" s="30"/>
      <c r="G6364" s="30"/>
      <c r="H6364" s="30"/>
      <c r="I6364" s="30"/>
      <c r="J6364" s="30"/>
      <c r="K6364" s="30"/>
      <c r="L6364" s="30"/>
      <c r="M6364" s="32"/>
      <c r="N6364" s="33"/>
      <c r="O6364" s="33"/>
      <c r="R6364" s="40"/>
      <c r="S6364" s="40"/>
      <c r="T6364" s="40"/>
      <c r="U6364" s="40"/>
      <c r="V6364" s="40"/>
      <c r="W6364" s="40"/>
    </row>
    <row r="6365">
      <c r="F6365" s="30"/>
      <c r="G6365" s="30"/>
      <c r="H6365" s="30"/>
      <c r="I6365" s="30"/>
      <c r="J6365" s="30"/>
      <c r="K6365" s="30"/>
      <c r="L6365" s="30"/>
      <c r="M6365" s="32"/>
      <c r="N6365" s="33"/>
      <c r="O6365" s="33"/>
      <c r="R6365" s="40"/>
      <c r="S6365" s="40"/>
      <c r="T6365" s="40"/>
      <c r="U6365" s="40"/>
      <c r="V6365" s="40"/>
      <c r="W6365" s="40"/>
    </row>
    <row r="6366">
      <c r="F6366" s="30"/>
      <c r="G6366" s="30"/>
      <c r="H6366" s="30"/>
      <c r="I6366" s="30"/>
      <c r="J6366" s="30"/>
      <c r="K6366" s="30"/>
      <c r="L6366" s="30"/>
      <c r="M6366" s="32"/>
      <c r="N6366" s="33"/>
      <c r="O6366" s="64"/>
      <c r="R6366" s="40"/>
      <c r="S6366" s="40"/>
      <c r="T6366" s="40"/>
      <c r="U6366" s="40"/>
      <c r="V6366" s="40"/>
      <c r="W6366" s="40"/>
    </row>
    <row r="6367">
      <c r="F6367" s="30"/>
      <c r="G6367" s="30"/>
      <c r="H6367" s="30"/>
      <c r="I6367" s="30"/>
      <c r="J6367" s="30"/>
      <c r="K6367" s="30"/>
      <c r="L6367" s="30"/>
      <c r="M6367" s="32"/>
      <c r="N6367" s="33"/>
      <c r="O6367" s="33"/>
      <c r="R6367" s="40"/>
      <c r="S6367" s="40"/>
      <c r="T6367" s="40"/>
      <c r="U6367" s="40"/>
      <c r="V6367" s="40"/>
      <c r="W6367" s="40"/>
    </row>
    <row r="6368">
      <c r="F6368" s="30"/>
      <c r="G6368" s="30"/>
      <c r="H6368" s="30"/>
      <c r="I6368" s="30"/>
      <c r="J6368" s="30"/>
      <c r="K6368" s="30"/>
      <c r="L6368" s="30"/>
      <c r="M6368" s="32"/>
      <c r="N6368" s="33"/>
      <c r="O6368" s="64"/>
      <c r="R6368" s="40"/>
      <c r="S6368" s="40"/>
      <c r="T6368" s="40"/>
      <c r="U6368" s="40"/>
      <c r="V6368" s="40"/>
      <c r="W6368" s="40"/>
    </row>
    <row r="6369">
      <c r="F6369" s="30"/>
      <c r="G6369" s="30"/>
      <c r="H6369" s="30"/>
      <c r="I6369" s="30"/>
      <c r="J6369" s="30"/>
      <c r="K6369" s="30"/>
      <c r="L6369" s="30"/>
      <c r="M6369" s="32"/>
      <c r="N6369" s="33"/>
      <c r="O6369" s="33"/>
      <c r="R6369" s="40"/>
      <c r="S6369" s="40"/>
      <c r="T6369" s="40"/>
      <c r="U6369" s="40"/>
      <c r="V6369" s="40"/>
      <c r="W6369" s="40"/>
    </row>
    <row r="6370">
      <c r="F6370" s="30"/>
      <c r="G6370" s="30"/>
      <c r="H6370" s="30"/>
      <c r="I6370" s="30"/>
      <c r="J6370" s="30"/>
      <c r="K6370" s="30"/>
      <c r="L6370" s="30"/>
      <c r="M6370" s="32"/>
      <c r="N6370" s="33"/>
      <c r="O6370" s="33"/>
      <c r="R6370" s="40"/>
      <c r="S6370" s="40"/>
      <c r="T6370" s="40"/>
      <c r="U6370" s="40"/>
      <c r="V6370" s="40"/>
      <c r="W6370" s="40"/>
    </row>
    <row r="6371">
      <c r="F6371" s="30"/>
      <c r="G6371" s="30"/>
      <c r="H6371" s="30"/>
      <c r="I6371" s="30"/>
      <c r="J6371" s="30"/>
      <c r="K6371" s="30"/>
      <c r="L6371" s="30"/>
      <c r="M6371" s="32"/>
      <c r="N6371" s="33"/>
      <c r="O6371" s="58"/>
      <c r="R6371" s="40"/>
      <c r="S6371" s="40"/>
      <c r="T6371" s="40"/>
      <c r="U6371" s="40"/>
      <c r="V6371" s="40"/>
      <c r="W6371" s="40"/>
    </row>
    <row r="6372">
      <c r="F6372" s="30"/>
      <c r="G6372" s="30"/>
      <c r="H6372" s="30"/>
      <c r="I6372" s="30"/>
      <c r="J6372" s="30"/>
      <c r="K6372" s="30"/>
      <c r="L6372" s="30"/>
      <c r="M6372" s="32"/>
      <c r="N6372" s="33"/>
      <c r="O6372" s="33"/>
      <c r="R6372" s="40"/>
      <c r="S6372" s="40"/>
      <c r="T6372" s="40"/>
      <c r="U6372" s="40"/>
      <c r="V6372" s="40"/>
      <c r="W6372" s="40"/>
    </row>
    <row r="6373">
      <c r="F6373" s="30"/>
      <c r="G6373" s="30"/>
      <c r="H6373" s="30"/>
      <c r="I6373" s="30"/>
      <c r="J6373" s="30"/>
      <c r="K6373" s="30"/>
      <c r="L6373" s="30"/>
      <c r="M6373" s="32"/>
      <c r="N6373" s="33"/>
      <c r="O6373" s="33"/>
      <c r="R6373" s="40"/>
      <c r="S6373" s="40"/>
      <c r="T6373" s="40"/>
      <c r="U6373" s="40"/>
      <c r="V6373" s="40"/>
      <c r="W6373" s="40"/>
    </row>
    <row r="6374">
      <c r="F6374" s="30"/>
      <c r="G6374" s="30"/>
      <c r="H6374" s="30"/>
      <c r="I6374" s="30"/>
      <c r="J6374" s="30"/>
      <c r="K6374" s="30"/>
      <c r="L6374" s="30"/>
      <c r="M6374" s="32"/>
      <c r="N6374" s="33"/>
      <c r="O6374" s="33"/>
      <c r="R6374" s="40"/>
      <c r="S6374" s="40"/>
      <c r="T6374" s="40"/>
      <c r="U6374" s="40"/>
      <c r="V6374" s="40"/>
      <c r="W6374" s="40"/>
    </row>
    <row r="6375">
      <c r="F6375" s="30"/>
      <c r="G6375" s="30"/>
      <c r="H6375" s="30"/>
      <c r="I6375" s="30"/>
      <c r="J6375" s="30"/>
      <c r="K6375" s="30"/>
      <c r="L6375" s="30"/>
      <c r="M6375" s="32"/>
      <c r="N6375" s="33"/>
      <c r="O6375" s="58"/>
      <c r="R6375" s="40"/>
      <c r="S6375" s="40"/>
      <c r="T6375" s="40"/>
      <c r="U6375" s="40"/>
      <c r="V6375" s="40"/>
      <c r="W6375" s="40"/>
    </row>
    <row r="6376">
      <c r="F6376" s="30"/>
      <c r="G6376" s="30"/>
      <c r="H6376" s="30"/>
      <c r="I6376" s="30"/>
      <c r="J6376" s="30"/>
      <c r="K6376" s="30"/>
      <c r="L6376" s="30"/>
      <c r="M6376" s="32"/>
      <c r="N6376" s="33"/>
      <c r="O6376" s="33"/>
      <c r="R6376" s="40"/>
      <c r="S6376" s="40"/>
      <c r="T6376" s="40"/>
      <c r="U6376" s="40"/>
      <c r="V6376" s="40"/>
      <c r="W6376" s="40"/>
    </row>
    <row r="6377">
      <c r="F6377" s="30"/>
      <c r="G6377" s="30"/>
      <c r="H6377" s="30"/>
      <c r="I6377" s="30"/>
      <c r="J6377" s="30"/>
      <c r="K6377" s="30"/>
      <c r="L6377" s="30"/>
      <c r="M6377" s="32"/>
      <c r="N6377" s="33"/>
      <c r="O6377" s="33"/>
      <c r="R6377" s="40"/>
      <c r="S6377" s="40"/>
      <c r="T6377" s="40"/>
      <c r="U6377" s="40"/>
      <c r="V6377" s="40"/>
      <c r="W6377" s="40"/>
    </row>
    <row r="6378">
      <c r="F6378" s="30"/>
      <c r="G6378" s="30"/>
      <c r="H6378" s="30"/>
      <c r="I6378" s="30"/>
      <c r="J6378" s="30"/>
      <c r="K6378" s="30"/>
      <c r="L6378" s="30"/>
      <c r="M6378" s="32"/>
      <c r="N6378" s="33"/>
      <c r="O6378" s="33"/>
      <c r="R6378" s="40"/>
      <c r="S6378" s="40"/>
      <c r="T6378" s="40"/>
      <c r="U6378" s="40"/>
      <c r="V6378" s="40"/>
      <c r="W6378" s="40"/>
    </row>
    <row r="6379">
      <c r="F6379" s="30"/>
      <c r="G6379" s="30"/>
      <c r="H6379" s="30"/>
      <c r="I6379" s="30"/>
      <c r="J6379" s="30"/>
      <c r="K6379" s="30"/>
      <c r="L6379" s="30"/>
      <c r="M6379" s="32"/>
      <c r="N6379" s="33"/>
      <c r="O6379" s="58"/>
      <c r="R6379" s="40"/>
      <c r="S6379" s="40"/>
      <c r="T6379" s="40"/>
      <c r="U6379" s="40"/>
      <c r="V6379" s="40"/>
      <c r="W6379" s="40"/>
    </row>
    <row r="6380">
      <c r="F6380" s="30"/>
      <c r="G6380" s="30"/>
      <c r="H6380" s="30"/>
      <c r="I6380" s="30"/>
      <c r="J6380" s="30"/>
      <c r="K6380" s="30"/>
      <c r="L6380" s="30"/>
      <c r="M6380" s="32"/>
      <c r="N6380" s="33"/>
      <c r="O6380" s="33"/>
      <c r="R6380" s="40"/>
      <c r="S6380" s="40"/>
      <c r="T6380" s="40"/>
      <c r="U6380" s="40"/>
      <c r="V6380" s="40"/>
      <c r="W6380" s="40"/>
    </row>
    <row r="6381">
      <c r="F6381" s="30"/>
      <c r="G6381" s="30"/>
      <c r="H6381" s="30"/>
      <c r="I6381" s="30"/>
      <c r="J6381" s="30"/>
      <c r="K6381" s="30"/>
      <c r="L6381" s="30"/>
      <c r="M6381" s="32"/>
      <c r="N6381" s="33"/>
      <c r="O6381" s="33"/>
      <c r="R6381" s="40"/>
      <c r="S6381" s="40"/>
      <c r="T6381" s="40"/>
      <c r="U6381" s="40"/>
      <c r="V6381" s="40"/>
      <c r="W6381" s="40"/>
    </row>
    <row r="6382">
      <c r="F6382" s="30"/>
      <c r="G6382" s="30"/>
      <c r="H6382" s="30"/>
      <c r="I6382" s="30"/>
      <c r="J6382" s="30"/>
      <c r="K6382" s="30"/>
      <c r="L6382" s="30"/>
      <c r="M6382" s="32"/>
      <c r="N6382" s="33"/>
      <c r="O6382" s="33"/>
      <c r="R6382" s="40"/>
      <c r="S6382" s="40"/>
      <c r="T6382" s="40"/>
      <c r="U6382" s="40"/>
      <c r="V6382" s="40"/>
      <c r="W6382" s="40"/>
    </row>
    <row r="6383">
      <c r="F6383" s="30"/>
      <c r="G6383" s="30"/>
      <c r="H6383" s="30"/>
      <c r="I6383" s="30"/>
      <c r="J6383" s="30"/>
      <c r="K6383" s="30"/>
      <c r="L6383" s="30"/>
      <c r="M6383" s="32"/>
      <c r="N6383" s="33"/>
      <c r="O6383" s="33"/>
      <c r="R6383" s="40"/>
      <c r="S6383" s="40"/>
      <c r="T6383" s="40"/>
      <c r="U6383" s="40"/>
      <c r="V6383" s="40"/>
      <c r="W6383" s="40"/>
    </row>
    <row r="6384">
      <c r="F6384" s="30"/>
      <c r="G6384" s="30"/>
      <c r="H6384" s="30"/>
      <c r="I6384" s="30"/>
      <c r="J6384" s="30"/>
      <c r="K6384" s="30"/>
      <c r="L6384" s="30"/>
      <c r="M6384" s="32"/>
      <c r="N6384" s="33"/>
      <c r="O6384" s="58"/>
      <c r="R6384" s="40"/>
      <c r="S6384" s="40"/>
      <c r="T6384" s="40"/>
      <c r="U6384" s="40"/>
      <c r="V6384" s="40"/>
      <c r="W6384" s="40"/>
    </row>
    <row r="6385">
      <c r="F6385" s="30"/>
      <c r="G6385" s="30"/>
      <c r="H6385" s="30"/>
      <c r="I6385" s="30"/>
      <c r="J6385" s="30"/>
      <c r="K6385" s="30"/>
      <c r="L6385" s="30"/>
      <c r="M6385" s="32"/>
      <c r="N6385" s="33"/>
      <c r="O6385" s="64"/>
      <c r="R6385" s="40"/>
      <c r="S6385" s="40"/>
      <c r="T6385" s="40"/>
      <c r="U6385" s="40"/>
      <c r="V6385" s="40"/>
      <c r="W6385" s="40"/>
    </row>
    <row r="6386">
      <c r="F6386" s="30"/>
      <c r="G6386" s="30"/>
      <c r="H6386" s="30"/>
      <c r="I6386" s="30"/>
      <c r="J6386" s="30"/>
      <c r="K6386" s="30"/>
      <c r="L6386" s="30"/>
      <c r="M6386" s="32"/>
      <c r="N6386" s="33"/>
      <c r="O6386" s="58"/>
      <c r="R6386" s="40"/>
      <c r="S6386" s="40"/>
      <c r="T6386" s="40"/>
      <c r="U6386" s="40"/>
      <c r="V6386" s="40"/>
      <c r="W6386" s="40"/>
    </row>
    <row r="6387">
      <c r="F6387" s="30"/>
      <c r="G6387" s="30"/>
      <c r="H6387" s="30"/>
      <c r="I6387" s="30"/>
      <c r="J6387" s="30"/>
      <c r="K6387" s="30"/>
      <c r="L6387" s="30"/>
      <c r="M6387" s="32"/>
      <c r="N6387" s="33"/>
      <c r="O6387" s="33"/>
      <c r="R6387" s="40"/>
      <c r="S6387" s="40"/>
      <c r="T6387" s="40"/>
      <c r="U6387" s="40"/>
      <c r="V6387" s="40"/>
      <c r="W6387" s="40"/>
    </row>
    <row r="6388">
      <c r="F6388" s="30"/>
      <c r="G6388" s="30"/>
      <c r="H6388" s="30"/>
      <c r="I6388" s="30"/>
      <c r="J6388" s="30"/>
      <c r="K6388" s="30"/>
      <c r="L6388" s="30"/>
      <c r="M6388" s="32"/>
      <c r="N6388" s="33"/>
      <c r="O6388" s="64"/>
      <c r="R6388" s="40"/>
      <c r="S6388" s="40"/>
      <c r="T6388" s="40"/>
      <c r="U6388" s="40"/>
      <c r="V6388" s="40"/>
      <c r="W6388" s="40"/>
    </row>
    <row r="6389">
      <c r="F6389" s="30"/>
      <c r="G6389" s="30"/>
      <c r="H6389" s="30"/>
      <c r="I6389" s="30"/>
      <c r="J6389" s="30"/>
      <c r="K6389" s="30"/>
      <c r="L6389" s="30"/>
      <c r="M6389" s="32"/>
      <c r="N6389" s="33"/>
      <c r="O6389" s="33"/>
      <c r="R6389" s="40"/>
      <c r="S6389" s="40"/>
      <c r="T6389" s="40"/>
      <c r="U6389" s="40"/>
      <c r="V6389" s="40"/>
      <c r="W6389" s="40"/>
    </row>
    <row r="6390">
      <c r="F6390" s="30"/>
      <c r="G6390" s="30"/>
      <c r="H6390" s="30"/>
      <c r="I6390" s="30"/>
      <c r="J6390" s="30"/>
      <c r="K6390" s="30"/>
      <c r="L6390" s="30"/>
      <c r="M6390" s="32"/>
      <c r="N6390" s="33"/>
      <c r="O6390" s="58"/>
      <c r="R6390" s="40"/>
      <c r="S6390" s="40"/>
      <c r="T6390" s="40"/>
      <c r="U6390" s="40"/>
      <c r="V6390" s="40"/>
      <c r="W6390" s="40"/>
    </row>
    <row r="6391">
      <c r="F6391" s="30"/>
      <c r="G6391" s="30"/>
      <c r="H6391" s="30"/>
      <c r="I6391" s="30"/>
      <c r="J6391" s="30"/>
      <c r="K6391" s="30"/>
      <c r="L6391" s="30"/>
      <c r="M6391" s="32"/>
      <c r="N6391" s="33"/>
      <c r="O6391" s="33"/>
      <c r="R6391" s="40"/>
      <c r="S6391" s="40"/>
      <c r="T6391" s="40"/>
      <c r="U6391" s="40"/>
      <c r="V6391" s="40"/>
      <c r="W6391" s="40"/>
    </row>
    <row r="6392">
      <c r="F6392" s="30"/>
      <c r="G6392" s="30"/>
      <c r="H6392" s="30"/>
      <c r="I6392" s="30"/>
      <c r="J6392" s="30"/>
      <c r="K6392" s="30"/>
      <c r="L6392" s="30"/>
      <c r="M6392" s="32"/>
      <c r="N6392" s="33"/>
      <c r="O6392" s="33"/>
      <c r="R6392" s="40"/>
      <c r="S6392" s="40"/>
      <c r="T6392" s="40"/>
      <c r="U6392" s="40"/>
      <c r="V6392" s="40"/>
      <c r="W6392" s="40"/>
    </row>
    <row r="6393">
      <c r="F6393" s="30"/>
      <c r="G6393" s="30"/>
      <c r="H6393" s="30"/>
      <c r="I6393" s="30"/>
      <c r="J6393" s="30"/>
      <c r="K6393" s="30"/>
      <c r="L6393" s="30"/>
      <c r="M6393" s="32"/>
      <c r="N6393" s="33"/>
      <c r="O6393" s="33"/>
      <c r="R6393" s="40"/>
      <c r="S6393" s="40"/>
      <c r="T6393" s="40"/>
      <c r="U6393" s="40"/>
      <c r="V6393" s="40"/>
      <c r="W6393" s="40"/>
    </row>
    <row r="6394">
      <c r="F6394" s="30"/>
      <c r="G6394" s="30"/>
      <c r="H6394" s="30"/>
      <c r="I6394" s="30"/>
      <c r="J6394" s="30"/>
      <c r="K6394" s="30"/>
      <c r="L6394" s="30"/>
      <c r="M6394" s="32"/>
      <c r="N6394" s="33"/>
      <c r="O6394" s="33"/>
      <c r="R6394" s="40"/>
      <c r="S6394" s="40"/>
      <c r="T6394" s="40"/>
      <c r="U6394" s="40"/>
      <c r="V6394" s="40"/>
      <c r="W6394" s="40"/>
    </row>
    <row r="6395">
      <c r="F6395" s="30"/>
      <c r="G6395" s="30"/>
      <c r="H6395" s="30"/>
      <c r="I6395" s="30"/>
      <c r="J6395" s="30"/>
      <c r="K6395" s="30"/>
      <c r="L6395" s="30"/>
      <c r="M6395" s="32"/>
      <c r="N6395" s="33"/>
      <c r="O6395" s="33"/>
      <c r="R6395" s="40"/>
      <c r="S6395" s="40"/>
      <c r="T6395" s="40"/>
      <c r="U6395" s="40"/>
      <c r="V6395" s="40"/>
      <c r="W6395" s="40"/>
    </row>
    <row r="6396">
      <c r="F6396" s="30"/>
      <c r="G6396" s="30"/>
      <c r="H6396" s="30"/>
      <c r="I6396" s="30"/>
      <c r="J6396" s="30"/>
      <c r="K6396" s="30"/>
      <c r="L6396" s="30"/>
      <c r="M6396" s="32"/>
      <c r="N6396" s="33"/>
      <c r="O6396" s="33"/>
      <c r="R6396" s="40"/>
      <c r="S6396" s="40"/>
      <c r="T6396" s="40"/>
      <c r="U6396" s="40"/>
      <c r="V6396" s="40"/>
      <c r="W6396" s="40"/>
    </row>
    <row r="6397">
      <c r="F6397" s="30"/>
      <c r="G6397" s="30"/>
      <c r="H6397" s="30"/>
      <c r="I6397" s="30"/>
      <c r="J6397" s="30"/>
      <c r="K6397" s="30"/>
      <c r="L6397" s="30"/>
      <c r="M6397" s="32"/>
      <c r="N6397" s="33"/>
      <c r="O6397" s="33"/>
      <c r="R6397" s="40"/>
      <c r="S6397" s="40"/>
      <c r="T6397" s="40"/>
      <c r="U6397" s="40"/>
      <c r="V6397" s="40"/>
      <c r="W6397" s="40"/>
    </row>
    <row r="6398">
      <c r="F6398" s="30"/>
      <c r="G6398" s="30"/>
      <c r="H6398" s="30"/>
      <c r="I6398" s="30"/>
      <c r="J6398" s="30"/>
      <c r="K6398" s="30"/>
      <c r="L6398" s="30"/>
      <c r="M6398" s="32"/>
      <c r="N6398" s="33"/>
      <c r="O6398" s="33"/>
      <c r="R6398" s="40"/>
      <c r="S6398" s="40"/>
      <c r="T6398" s="40"/>
      <c r="U6398" s="40"/>
      <c r="V6398" s="40"/>
      <c r="W6398" s="40"/>
    </row>
    <row r="6399">
      <c r="F6399" s="30"/>
      <c r="G6399" s="30"/>
      <c r="H6399" s="30"/>
      <c r="I6399" s="30"/>
      <c r="J6399" s="30"/>
      <c r="K6399" s="30"/>
      <c r="L6399" s="30"/>
      <c r="M6399" s="32"/>
      <c r="N6399" s="33"/>
      <c r="O6399" s="33"/>
      <c r="R6399" s="40"/>
      <c r="S6399" s="40"/>
      <c r="T6399" s="40"/>
      <c r="U6399" s="40"/>
      <c r="V6399" s="40"/>
      <c r="W6399" s="40"/>
    </row>
    <row r="6400">
      <c r="F6400" s="30"/>
      <c r="G6400" s="30"/>
      <c r="H6400" s="30"/>
      <c r="I6400" s="30"/>
      <c r="J6400" s="30"/>
      <c r="K6400" s="30"/>
      <c r="L6400" s="30"/>
      <c r="M6400" s="32"/>
      <c r="N6400" s="33"/>
      <c r="O6400" s="58"/>
      <c r="R6400" s="40"/>
      <c r="S6400" s="40"/>
      <c r="T6400" s="40"/>
      <c r="U6400" s="40"/>
      <c r="V6400" s="40"/>
      <c r="W6400" s="40"/>
    </row>
    <row r="6401">
      <c r="F6401" s="30"/>
      <c r="G6401" s="30"/>
      <c r="H6401" s="30"/>
      <c r="I6401" s="30"/>
      <c r="J6401" s="30"/>
      <c r="K6401" s="30"/>
      <c r="L6401" s="30"/>
      <c r="M6401" s="32"/>
      <c r="N6401" s="33"/>
      <c r="O6401" s="33"/>
      <c r="R6401" s="40"/>
      <c r="S6401" s="40"/>
      <c r="T6401" s="40"/>
      <c r="U6401" s="40"/>
      <c r="V6401" s="40"/>
      <c r="W6401" s="40"/>
    </row>
    <row r="6402">
      <c r="F6402" s="30"/>
      <c r="G6402" s="30"/>
      <c r="H6402" s="30"/>
      <c r="I6402" s="30"/>
      <c r="J6402" s="30"/>
      <c r="K6402" s="30"/>
      <c r="L6402" s="30"/>
      <c r="M6402" s="32"/>
      <c r="N6402" s="33"/>
      <c r="O6402" s="33"/>
      <c r="R6402" s="40"/>
      <c r="S6402" s="40"/>
      <c r="T6402" s="40"/>
      <c r="U6402" s="40"/>
      <c r="V6402" s="40"/>
      <c r="W6402" s="40"/>
    </row>
    <row r="6403">
      <c r="F6403" s="30"/>
      <c r="G6403" s="30"/>
      <c r="H6403" s="30"/>
      <c r="I6403" s="30"/>
      <c r="J6403" s="30"/>
      <c r="K6403" s="30"/>
      <c r="L6403" s="30"/>
      <c r="M6403" s="32"/>
      <c r="N6403" s="33"/>
      <c r="O6403" s="33"/>
      <c r="R6403" s="40"/>
      <c r="S6403" s="40"/>
      <c r="T6403" s="40"/>
      <c r="U6403" s="40"/>
      <c r="V6403" s="40"/>
      <c r="W6403" s="40"/>
    </row>
    <row r="6404">
      <c r="F6404" s="30"/>
      <c r="G6404" s="30"/>
      <c r="H6404" s="30"/>
      <c r="I6404" s="30"/>
      <c r="J6404" s="30"/>
      <c r="K6404" s="30"/>
      <c r="L6404" s="30"/>
      <c r="M6404" s="32"/>
      <c r="N6404" s="33"/>
      <c r="O6404" s="33"/>
      <c r="R6404" s="40"/>
      <c r="S6404" s="40"/>
      <c r="T6404" s="40"/>
      <c r="U6404" s="40"/>
      <c r="V6404" s="40"/>
      <c r="W6404" s="40"/>
    </row>
    <row r="6405">
      <c r="F6405" s="30"/>
      <c r="G6405" s="30"/>
      <c r="H6405" s="30"/>
      <c r="I6405" s="30"/>
      <c r="J6405" s="30"/>
      <c r="K6405" s="30"/>
      <c r="L6405" s="30"/>
      <c r="M6405" s="32"/>
      <c r="N6405" s="33"/>
      <c r="O6405" s="33"/>
      <c r="R6405" s="40"/>
      <c r="S6405" s="40"/>
      <c r="T6405" s="40"/>
      <c r="U6405" s="40"/>
      <c r="V6405" s="40"/>
      <c r="W6405" s="40"/>
    </row>
    <row r="6406">
      <c r="F6406" s="30"/>
      <c r="G6406" s="30"/>
      <c r="H6406" s="30"/>
      <c r="I6406" s="30"/>
      <c r="J6406" s="30"/>
      <c r="K6406" s="30"/>
      <c r="L6406" s="30"/>
      <c r="M6406" s="32"/>
      <c r="N6406" s="33"/>
      <c r="O6406" s="64"/>
      <c r="R6406" s="40"/>
      <c r="S6406" s="40"/>
      <c r="T6406" s="40"/>
      <c r="U6406" s="40"/>
      <c r="V6406" s="40"/>
      <c r="W6406" s="40"/>
    </row>
    <row r="6407">
      <c r="F6407" s="30"/>
      <c r="G6407" s="30"/>
      <c r="H6407" s="30"/>
      <c r="I6407" s="30"/>
      <c r="J6407" s="30"/>
      <c r="K6407" s="30"/>
      <c r="L6407" s="30"/>
      <c r="M6407" s="32"/>
      <c r="N6407" s="33"/>
      <c r="O6407" s="33"/>
      <c r="R6407" s="40"/>
      <c r="S6407" s="40"/>
      <c r="T6407" s="40"/>
      <c r="U6407" s="40"/>
      <c r="V6407" s="40"/>
      <c r="W6407" s="40"/>
    </row>
    <row r="6408">
      <c r="F6408" s="30"/>
      <c r="G6408" s="30"/>
      <c r="H6408" s="30"/>
      <c r="I6408" s="30"/>
      <c r="J6408" s="30"/>
      <c r="K6408" s="30"/>
      <c r="L6408" s="30"/>
      <c r="M6408" s="32"/>
      <c r="N6408" s="33"/>
      <c r="O6408" s="33"/>
      <c r="R6408" s="40"/>
      <c r="S6408" s="40"/>
      <c r="T6408" s="40"/>
      <c r="U6408" s="40"/>
      <c r="V6408" s="40"/>
      <c r="W6408" s="40"/>
    </row>
    <row r="6409">
      <c r="F6409" s="30"/>
      <c r="G6409" s="30"/>
      <c r="H6409" s="30"/>
      <c r="I6409" s="30"/>
      <c r="J6409" s="30"/>
      <c r="K6409" s="30"/>
      <c r="L6409" s="30"/>
      <c r="M6409" s="32"/>
      <c r="N6409" s="33"/>
      <c r="O6409" s="33"/>
      <c r="R6409" s="40"/>
      <c r="S6409" s="40"/>
      <c r="T6409" s="40"/>
      <c r="U6409" s="40"/>
      <c r="V6409" s="40"/>
      <c r="W6409" s="40"/>
    </row>
    <row r="6410">
      <c r="F6410" s="30"/>
      <c r="G6410" s="30"/>
      <c r="H6410" s="30"/>
      <c r="I6410" s="30"/>
      <c r="J6410" s="30"/>
      <c r="K6410" s="30"/>
      <c r="L6410" s="30"/>
      <c r="M6410" s="32"/>
      <c r="N6410" s="33"/>
      <c r="O6410" s="33"/>
      <c r="R6410" s="40"/>
      <c r="S6410" s="40"/>
      <c r="T6410" s="40"/>
      <c r="U6410" s="40"/>
      <c r="V6410" s="40"/>
      <c r="W6410" s="40"/>
    </row>
    <row r="6411">
      <c r="F6411" s="30"/>
      <c r="G6411" s="30"/>
      <c r="H6411" s="30"/>
      <c r="I6411" s="30"/>
      <c r="J6411" s="30"/>
      <c r="K6411" s="30"/>
      <c r="L6411" s="30"/>
      <c r="M6411" s="32"/>
      <c r="N6411" s="33"/>
      <c r="O6411" s="64"/>
      <c r="R6411" s="40"/>
      <c r="S6411" s="40"/>
      <c r="T6411" s="40"/>
      <c r="U6411" s="40"/>
      <c r="V6411" s="40"/>
      <c r="W6411" s="40"/>
    </row>
    <row r="6412">
      <c r="F6412" s="30"/>
      <c r="G6412" s="30"/>
      <c r="H6412" s="30"/>
      <c r="I6412" s="30"/>
      <c r="J6412" s="30"/>
      <c r="K6412" s="30"/>
      <c r="L6412" s="30"/>
      <c r="M6412" s="32"/>
      <c r="N6412" s="33"/>
      <c r="O6412" s="33"/>
      <c r="R6412" s="40"/>
      <c r="S6412" s="40"/>
      <c r="T6412" s="40"/>
      <c r="U6412" s="40"/>
      <c r="V6412" s="40"/>
      <c r="W6412" s="40"/>
    </row>
    <row r="6413">
      <c r="F6413" s="30"/>
      <c r="G6413" s="30"/>
      <c r="H6413" s="30"/>
      <c r="I6413" s="30"/>
      <c r="J6413" s="30"/>
      <c r="K6413" s="30"/>
      <c r="L6413" s="30"/>
      <c r="M6413" s="32"/>
      <c r="N6413" s="33"/>
      <c r="O6413" s="33"/>
      <c r="R6413" s="40"/>
      <c r="S6413" s="40"/>
      <c r="T6413" s="40"/>
      <c r="U6413" s="40"/>
      <c r="V6413" s="40"/>
      <c r="W6413" s="40"/>
    </row>
    <row r="6414">
      <c r="F6414" s="30"/>
      <c r="G6414" s="30"/>
      <c r="H6414" s="30"/>
      <c r="I6414" s="30"/>
      <c r="J6414" s="30"/>
      <c r="K6414" s="30"/>
      <c r="L6414" s="30"/>
      <c r="M6414" s="32"/>
      <c r="N6414" s="33"/>
      <c r="O6414" s="58"/>
      <c r="R6414" s="40"/>
      <c r="S6414" s="40"/>
      <c r="T6414" s="40"/>
      <c r="U6414" s="40"/>
      <c r="V6414" s="40"/>
      <c r="W6414" s="40"/>
    </row>
    <row r="6415">
      <c r="F6415" s="30"/>
      <c r="G6415" s="30"/>
      <c r="H6415" s="30"/>
      <c r="I6415" s="30"/>
      <c r="J6415" s="30"/>
      <c r="K6415" s="30"/>
      <c r="L6415" s="30"/>
      <c r="M6415" s="32"/>
      <c r="N6415" s="33"/>
      <c r="O6415" s="64"/>
      <c r="R6415" s="40"/>
      <c r="S6415" s="40"/>
      <c r="T6415" s="40"/>
      <c r="U6415" s="40"/>
      <c r="V6415" s="40"/>
      <c r="W6415" s="40"/>
    </row>
    <row r="6416">
      <c r="F6416" s="30"/>
      <c r="G6416" s="30"/>
      <c r="H6416" s="30"/>
      <c r="I6416" s="30"/>
      <c r="J6416" s="30"/>
      <c r="K6416" s="30"/>
      <c r="L6416" s="30"/>
      <c r="M6416" s="32"/>
      <c r="N6416" s="33"/>
      <c r="O6416" s="33"/>
      <c r="R6416" s="40"/>
      <c r="S6416" s="40"/>
      <c r="T6416" s="40"/>
      <c r="U6416" s="40"/>
      <c r="V6416" s="40"/>
      <c r="W6416" s="40"/>
    </row>
    <row r="6417">
      <c r="F6417" s="30"/>
      <c r="G6417" s="30"/>
      <c r="H6417" s="30"/>
      <c r="I6417" s="30"/>
      <c r="J6417" s="30"/>
      <c r="K6417" s="30"/>
      <c r="L6417" s="30"/>
      <c r="M6417" s="32"/>
      <c r="N6417" s="33"/>
      <c r="O6417" s="33"/>
      <c r="R6417" s="40"/>
      <c r="S6417" s="40"/>
      <c r="T6417" s="40"/>
      <c r="U6417" s="40"/>
      <c r="V6417" s="40"/>
      <c r="W6417" s="40"/>
    </row>
    <row r="6418">
      <c r="F6418" s="30"/>
      <c r="G6418" s="30"/>
      <c r="H6418" s="30"/>
      <c r="I6418" s="30"/>
      <c r="J6418" s="30"/>
      <c r="K6418" s="30"/>
      <c r="L6418" s="30"/>
      <c r="M6418" s="32"/>
      <c r="N6418" s="33"/>
      <c r="O6418" s="33"/>
      <c r="R6418" s="40"/>
      <c r="S6418" s="40"/>
      <c r="T6418" s="40"/>
      <c r="U6418" s="40"/>
      <c r="V6418" s="40"/>
      <c r="W6418" s="40"/>
    </row>
    <row r="6419">
      <c r="F6419" s="30"/>
      <c r="G6419" s="30"/>
      <c r="H6419" s="30"/>
      <c r="I6419" s="30"/>
      <c r="J6419" s="30"/>
      <c r="K6419" s="30"/>
      <c r="L6419" s="30"/>
      <c r="M6419" s="32"/>
      <c r="N6419" s="33"/>
      <c r="O6419" s="58"/>
      <c r="R6419" s="40"/>
      <c r="S6419" s="40"/>
      <c r="T6419" s="40"/>
      <c r="U6419" s="40"/>
      <c r="V6419" s="40"/>
      <c r="W6419" s="40"/>
    </row>
    <row r="6420">
      <c r="F6420" s="30"/>
      <c r="G6420" s="30"/>
      <c r="H6420" s="30"/>
      <c r="I6420" s="30"/>
      <c r="J6420" s="30"/>
      <c r="K6420" s="30"/>
      <c r="L6420" s="30"/>
      <c r="M6420" s="32"/>
      <c r="N6420" s="33"/>
      <c r="O6420" s="33"/>
      <c r="R6420" s="40"/>
      <c r="S6420" s="40"/>
      <c r="T6420" s="40"/>
      <c r="U6420" s="40"/>
      <c r="V6420" s="40"/>
      <c r="W6420" s="40"/>
    </row>
    <row r="6421">
      <c r="F6421" s="30"/>
      <c r="G6421" s="30"/>
      <c r="H6421" s="30"/>
      <c r="I6421" s="30"/>
      <c r="J6421" s="30"/>
      <c r="K6421" s="30"/>
      <c r="L6421" s="30"/>
      <c r="M6421" s="32"/>
      <c r="N6421" s="33"/>
      <c r="O6421" s="33"/>
      <c r="R6421" s="40"/>
      <c r="S6421" s="40"/>
      <c r="T6421" s="40"/>
      <c r="U6421" s="40"/>
      <c r="V6421" s="40"/>
      <c r="W6421" s="40"/>
    </row>
    <row r="6422">
      <c r="F6422" s="30"/>
      <c r="G6422" s="30"/>
      <c r="H6422" s="30"/>
      <c r="I6422" s="30"/>
      <c r="J6422" s="30"/>
      <c r="K6422" s="30"/>
      <c r="L6422" s="30"/>
      <c r="M6422" s="32"/>
      <c r="N6422" s="33"/>
      <c r="O6422" s="64"/>
      <c r="R6422" s="40"/>
      <c r="S6422" s="40"/>
      <c r="T6422" s="40"/>
      <c r="U6422" s="40"/>
      <c r="V6422" s="40"/>
      <c r="W6422" s="40"/>
    </row>
    <row r="6423">
      <c r="F6423" s="30"/>
      <c r="G6423" s="30"/>
      <c r="H6423" s="30"/>
      <c r="I6423" s="30"/>
      <c r="J6423" s="30"/>
      <c r="K6423" s="30"/>
      <c r="L6423" s="30"/>
      <c r="M6423" s="32"/>
      <c r="N6423" s="33"/>
      <c r="O6423" s="58"/>
      <c r="R6423" s="40"/>
      <c r="S6423" s="40"/>
      <c r="T6423" s="40"/>
      <c r="U6423" s="40"/>
      <c r="V6423" s="40"/>
      <c r="W6423" s="40"/>
    </row>
    <row r="6424">
      <c r="F6424" s="30"/>
      <c r="G6424" s="30"/>
      <c r="H6424" s="30"/>
      <c r="I6424" s="30"/>
      <c r="J6424" s="30"/>
      <c r="K6424" s="30"/>
      <c r="L6424" s="30"/>
      <c r="M6424" s="32"/>
      <c r="N6424" s="33"/>
      <c r="O6424" s="64"/>
      <c r="R6424" s="40"/>
      <c r="S6424" s="40"/>
      <c r="T6424" s="40"/>
      <c r="U6424" s="40"/>
      <c r="V6424" s="40"/>
      <c r="W6424" s="40"/>
    </row>
    <row r="6425">
      <c r="F6425" s="30"/>
      <c r="G6425" s="30"/>
      <c r="H6425" s="30"/>
      <c r="I6425" s="30"/>
      <c r="J6425" s="30"/>
      <c r="K6425" s="30"/>
      <c r="L6425" s="30"/>
      <c r="M6425" s="32"/>
      <c r="N6425" s="33"/>
      <c r="O6425" s="33"/>
      <c r="R6425" s="40"/>
      <c r="S6425" s="40"/>
      <c r="T6425" s="40"/>
      <c r="U6425" s="40"/>
      <c r="V6425" s="40"/>
      <c r="W6425" s="40"/>
    </row>
    <row r="6426">
      <c r="F6426" s="30"/>
      <c r="G6426" s="30"/>
      <c r="H6426" s="30"/>
      <c r="I6426" s="30"/>
      <c r="J6426" s="30"/>
      <c r="K6426" s="30"/>
      <c r="L6426" s="30"/>
      <c r="M6426" s="32"/>
      <c r="N6426" s="33"/>
      <c r="O6426" s="33"/>
      <c r="R6426" s="40"/>
      <c r="S6426" s="40"/>
      <c r="T6426" s="40"/>
      <c r="U6426" s="40"/>
      <c r="V6426" s="40"/>
      <c r="W6426" s="40"/>
    </row>
    <row r="6427">
      <c r="F6427" s="30"/>
      <c r="G6427" s="30"/>
      <c r="H6427" s="30"/>
      <c r="I6427" s="30"/>
      <c r="J6427" s="30"/>
      <c r="K6427" s="30"/>
      <c r="L6427" s="30"/>
      <c r="M6427" s="32"/>
      <c r="N6427" s="33"/>
      <c r="O6427" s="33"/>
      <c r="R6427" s="40"/>
      <c r="S6427" s="40"/>
      <c r="T6427" s="40"/>
      <c r="U6427" s="40"/>
      <c r="V6427" s="40"/>
      <c r="W6427" s="40"/>
    </row>
    <row r="6428">
      <c r="F6428" s="30"/>
      <c r="G6428" s="30"/>
      <c r="H6428" s="30"/>
      <c r="I6428" s="30"/>
      <c r="J6428" s="30"/>
      <c r="K6428" s="30"/>
      <c r="L6428" s="30"/>
      <c r="M6428" s="32"/>
      <c r="N6428" s="33"/>
      <c r="O6428" s="33"/>
      <c r="R6428" s="40"/>
      <c r="S6428" s="40"/>
      <c r="T6428" s="40"/>
      <c r="U6428" s="40"/>
      <c r="V6428" s="40"/>
      <c r="W6428" s="40"/>
    </row>
    <row r="6429">
      <c r="F6429" s="30"/>
      <c r="G6429" s="30"/>
      <c r="H6429" s="30"/>
      <c r="I6429" s="30"/>
      <c r="J6429" s="30"/>
      <c r="K6429" s="30"/>
      <c r="L6429" s="30"/>
      <c r="M6429" s="32"/>
      <c r="N6429" s="33"/>
      <c r="O6429" s="58"/>
      <c r="R6429" s="40"/>
      <c r="S6429" s="40"/>
      <c r="T6429" s="40"/>
      <c r="U6429" s="40"/>
      <c r="V6429" s="40"/>
      <c r="W6429" s="40"/>
    </row>
    <row r="6430">
      <c r="F6430" s="30"/>
      <c r="G6430" s="30"/>
      <c r="H6430" s="30"/>
      <c r="I6430" s="30"/>
      <c r="J6430" s="30"/>
      <c r="K6430" s="30"/>
      <c r="L6430" s="30"/>
      <c r="M6430" s="32"/>
      <c r="N6430" s="33"/>
      <c r="O6430" s="33"/>
      <c r="R6430" s="40"/>
      <c r="S6430" s="40"/>
      <c r="T6430" s="40"/>
      <c r="U6430" s="40"/>
      <c r="V6430" s="40"/>
      <c r="W6430" s="40"/>
    </row>
    <row r="6431">
      <c r="F6431" s="30"/>
      <c r="G6431" s="30"/>
      <c r="H6431" s="30"/>
      <c r="I6431" s="30"/>
      <c r="J6431" s="30"/>
      <c r="K6431" s="30"/>
      <c r="L6431" s="30"/>
      <c r="M6431" s="32"/>
      <c r="N6431" s="33"/>
      <c r="O6431" s="33"/>
      <c r="R6431" s="40"/>
      <c r="S6431" s="40"/>
      <c r="T6431" s="40"/>
      <c r="U6431" s="40"/>
      <c r="V6431" s="40"/>
      <c r="W6431" s="40"/>
    </row>
    <row r="6432">
      <c r="F6432" s="30"/>
      <c r="G6432" s="30"/>
      <c r="H6432" s="30"/>
      <c r="I6432" s="30"/>
      <c r="J6432" s="30"/>
      <c r="K6432" s="30"/>
      <c r="L6432" s="30"/>
      <c r="M6432" s="32"/>
      <c r="N6432" s="33"/>
      <c r="O6432" s="33"/>
      <c r="R6432" s="40"/>
      <c r="S6432" s="40"/>
      <c r="T6432" s="40"/>
      <c r="U6432" s="40"/>
      <c r="V6432" s="40"/>
      <c r="W6432" s="40"/>
    </row>
    <row r="6433">
      <c r="F6433" s="30"/>
      <c r="G6433" s="30"/>
      <c r="H6433" s="30"/>
      <c r="I6433" s="30"/>
      <c r="J6433" s="30"/>
      <c r="K6433" s="30"/>
      <c r="L6433" s="30"/>
      <c r="M6433" s="32"/>
      <c r="N6433" s="33"/>
      <c r="O6433" s="33"/>
      <c r="R6433" s="40"/>
      <c r="S6433" s="40"/>
      <c r="T6433" s="40"/>
      <c r="U6433" s="40"/>
      <c r="V6433" s="40"/>
      <c r="W6433" s="40"/>
    </row>
    <row r="6434">
      <c r="F6434" s="30"/>
      <c r="G6434" s="30"/>
      <c r="H6434" s="30"/>
      <c r="I6434" s="30"/>
      <c r="J6434" s="30"/>
      <c r="K6434" s="30"/>
      <c r="L6434" s="30"/>
      <c r="M6434" s="32"/>
      <c r="N6434" s="33"/>
      <c r="O6434" s="33"/>
      <c r="R6434" s="40"/>
      <c r="S6434" s="40"/>
      <c r="T6434" s="40"/>
      <c r="U6434" s="40"/>
      <c r="V6434" s="40"/>
      <c r="W6434" s="40"/>
    </row>
    <row r="6435">
      <c r="F6435" s="30"/>
      <c r="G6435" s="30"/>
      <c r="H6435" s="30"/>
      <c r="I6435" s="30"/>
      <c r="J6435" s="30"/>
      <c r="K6435" s="30"/>
      <c r="L6435" s="30"/>
      <c r="M6435" s="32"/>
      <c r="N6435" s="33"/>
      <c r="O6435" s="33"/>
      <c r="R6435" s="40"/>
      <c r="S6435" s="40"/>
      <c r="T6435" s="40"/>
      <c r="U6435" s="40"/>
      <c r="V6435" s="40"/>
      <c r="W6435" s="40"/>
    </row>
    <row r="6436">
      <c r="F6436" s="30"/>
      <c r="G6436" s="30"/>
      <c r="H6436" s="30"/>
      <c r="I6436" s="30"/>
      <c r="J6436" s="30"/>
      <c r="K6436" s="30"/>
      <c r="L6436" s="30"/>
      <c r="M6436" s="32"/>
      <c r="N6436" s="33"/>
      <c r="O6436" s="33"/>
      <c r="R6436" s="40"/>
      <c r="S6436" s="40"/>
      <c r="T6436" s="40"/>
      <c r="U6436" s="40"/>
      <c r="V6436" s="40"/>
      <c r="W6436" s="40"/>
    </row>
    <row r="6437">
      <c r="F6437" s="30"/>
      <c r="G6437" s="30"/>
      <c r="H6437" s="30"/>
      <c r="I6437" s="30"/>
      <c r="J6437" s="30"/>
      <c r="K6437" s="30"/>
      <c r="L6437" s="30"/>
      <c r="M6437" s="32"/>
      <c r="N6437" s="33"/>
      <c r="O6437" s="64"/>
      <c r="R6437" s="40"/>
      <c r="S6437" s="40"/>
      <c r="T6437" s="40"/>
      <c r="U6437" s="40"/>
      <c r="V6437" s="40"/>
      <c r="W6437" s="40"/>
    </row>
    <row r="6438">
      <c r="F6438" s="30"/>
      <c r="G6438" s="30"/>
      <c r="H6438" s="30"/>
      <c r="I6438" s="30"/>
      <c r="J6438" s="30"/>
      <c r="K6438" s="30"/>
      <c r="L6438" s="30"/>
      <c r="M6438" s="32"/>
      <c r="N6438" s="33"/>
      <c r="O6438" s="33"/>
      <c r="R6438" s="40"/>
      <c r="S6438" s="40"/>
      <c r="T6438" s="40"/>
      <c r="U6438" s="40"/>
      <c r="V6438" s="40"/>
      <c r="W6438" s="40"/>
    </row>
    <row r="6439">
      <c r="F6439" s="30"/>
      <c r="G6439" s="30"/>
      <c r="H6439" s="30"/>
      <c r="I6439" s="30"/>
      <c r="J6439" s="30"/>
      <c r="K6439" s="30"/>
      <c r="L6439" s="30"/>
      <c r="M6439" s="32"/>
      <c r="N6439" s="33"/>
      <c r="O6439" s="33"/>
      <c r="R6439" s="40"/>
      <c r="S6439" s="40"/>
      <c r="T6439" s="40"/>
      <c r="U6439" s="40"/>
      <c r="V6439" s="40"/>
      <c r="W6439" s="40"/>
    </row>
    <row r="6440">
      <c r="F6440" s="30"/>
      <c r="G6440" s="30"/>
      <c r="H6440" s="30"/>
      <c r="I6440" s="30"/>
      <c r="J6440" s="30"/>
      <c r="K6440" s="30"/>
      <c r="L6440" s="30"/>
      <c r="M6440" s="32"/>
      <c r="N6440" s="33"/>
      <c r="O6440" s="33"/>
      <c r="R6440" s="40"/>
      <c r="S6440" s="40"/>
      <c r="T6440" s="40"/>
      <c r="U6440" s="40"/>
      <c r="V6440" s="40"/>
      <c r="W6440" s="40"/>
    </row>
    <row r="6441">
      <c r="F6441" s="30"/>
      <c r="G6441" s="30"/>
      <c r="H6441" s="30"/>
      <c r="I6441" s="30"/>
      <c r="J6441" s="30"/>
      <c r="K6441" s="30"/>
      <c r="L6441" s="30"/>
      <c r="M6441" s="32"/>
      <c r="N6441" s="33"/>
      <c r="O6441" s="33"/>
      <c r="R6441" s="40"/>
      <c r="S6441" s="40"/>
      <c r="T6441" s="40"/>
      <c r="U6441" s="40"/>
      <c r="V6441" s="40"/>
      <c r="W6441" s="40"/>
    </row>
    <row r="6442">
      <c r="F6442" s="30"/>
      <c r="G6442" s="30"/>
      <c r="H6442" s="30"/>
      <c r="I6442" s="30"/>
      <c r="J6442" s="30"/>
      <c r="K6442" s="30"/>
      <c r="L6442" s="30"/>
      <c r="M6442" s="32"/>
      <c r="N6442" s="33"/>
      <c r="O6442" s="33"/>
      <c r="R6442" s="40"/>
      <c r="S6442" s="40"/>
      <c r="T6442" s="40"/>
      <c r="U6442" s="40"/>
      <c r="V6442" s="40"/>
      <c r="W6442" s="40"/>
    </row>
    <row r="6443">
      <c r="F6443" s="30"/>
      <c r="G6443" s="30"/>
      <c r="H6443" s="30"/>
      <c r="I6443" s="30"/>
      <c r="J6443" s="30"/>
      <c r="K6443" s="30"/>
      <c r="L6443" s="30"/>
      <c r="M6443" s="32"/>
      <c r="N6443" s="33"/>
      <c r="O6443" s="33"/>
      <c r="R6443" s="40"/>
      <c r="S6443" s="40"/>
      <c r="T6443" s="40"/>
      <c r="U6443" s="40"/>
      <c r="V6443" s="40"/>
      <c r="W6443" s="40"/>
    </row>
    <row r="6444">
      <c r="F6444" s="30"/>
      <c r="G6444" s="30"/>
      <c r="H6444" s="30"/>
      <c r="I6444" s="30"/>
      <c r="J6444" s="30"/>
      <c r="K6444" s="30"/>
      <c r="L6444" s="30"/>
      <c r="M6444" s="32"/>
      <c r="N6444" s="33"/>
      <c r="O6444" s="33"/>
      <c r="R6444" s="40"/>
      <c r="S6444" s="40"/>
      <c r="T6444" s="40"/>
      <c r="U6444" s="40"/>
      <c r="V6444" s="40"/>
      <c r="W6444" s="40"/>
    </row>
    <row r="6445">
      <c r="F6445" s="30"/>
      <c r="G6445" s="30"/>
      <c r="H6445" s="30"/>
      <c r="I6445" s="30"/>
      <c r="J6445" s="30"/>
      <c r="K6445" s="30"/>
      <c r="L6445" s="30"/>
      <c r="M6445" s="32"/>
      <c r="N6445" s="33"/>
      <c r="O6445" s="33"/>
      <c r="R6445" s="40"/>
      <c r="S6445" s="40"/>
      <c r="T6445" s="40"/>
      <c r="U6445" s="40"/>
      <c r="V6445" s="40"/>
      <c r="W6445" s="40"/>
    </row>
    <row r="6446">
      <c r="F6446" s="30"/>
      <c r="G6446" s="30"/>
      <c r="H6446" s="30"/>
      <c r="I6446" s="30"/>
      <c r="J6446" s="30"/>
      <c r="K6446" s="30"/>
      <c r="L6446" s="30"/>
      <c r="M6446" s="32"/>
      <c r="N6446" s="33"/>
      <c r="O6446" s="64"/>
      <c r="R6446" s="40"/>
      <c r="S6446" s="40"/>
      <c r="T6446" s="40"/>
      <c r="U6446" s="40"/>
      <c r="V6446" s="40"/>
      <c r="W6446" s="40"/>
    </row>
    <row r="6447">
      <c r="F6447" s="30"/>
      <c r="G6447" s="30"/>
      <c r="H6447" s="30"/>
      <c r="I6447" s="30"/>
      <c r="J6447" s="30"/>
      <c r="K6447" s="30"/>
      <c r="L6447" s="30"/>
      <c r="M6447" s="32"/>
      <c r="N6447" s="33"/>
      <c r="O6447" s="33"/>
      <c r="R6447" s="40"/>
      <c r="S6447" s="40"/>
      <c r="T6447" s="40"/>
      <c r="U6447" s="40"/>
      <c r="V6447" s="40"/>
      <c r="W6447" s="40"/>
    </row>
    <row r="6448">
      <c r="F6448" s="30"/>
      <c r="G6448" s="30"/>
      <c r="H6448" s="30"/>
      <c r="I6448" s="30"/>
      <c r="J6448" s="30"/>
      <c r="K6448" s="30"/>
      <c r="L6448" s="30"/>
      <c r="M6448" s="32"/>
      <c r="N6448" s="33"/>
      <c r="O6448" s="33"/>
      <c r="R6448" s="40"/>
      <c r="S6448" s="40"/>
      <c r="T6448" s="40"/>
      <c r="U6448" s="40"/>
      <c r="V6448" s="40"/>
      <c r="W6448" s="40"/>
    </row>
    <row r="6449">
      <c r="F6449" s="30"/>
      <c r="G6449" s="30"/>
      <c r="H6449" s="30"/>
      <c r="I6449" s="30"/>
      <c r="J6449" s="30"/>
      <c r="K6449" s="30"/>
      <c r="L6449" s="30"/>
      <c r="M6449" s="32"/>
      <c r="N6449" s="33"/>
      <c r="O6449" s="64"/>
      <c r="R6449" s="40"/>
      <c r="S6449" s="40"/>
      <c r="T6449" s="40"/>
      <c r="U6449" s="40"/>
      <c r="V6449" s="40"/>
      <c r="W6449" s="40"/>
    </row>
    <row r="6450">
      <c r="F6450" s="30"/>
      <c r="G6450" s="30"/>
      <c r="H6450" s="30"/>
      <c r="I6450" s="30"/>
      <c r="J6450" s="30"/>
      <c r="K6450" s="30"/>
      <c r="L6450" s="30"/>
      <c r="M6450" s="32"/>
      <c r="N6450" s="33"/>
      <c r="O6450" s="33"/>
      <c r="R6450" s="40"/>
      <c r="S6450" s="40"/>
      <c r="T6450" s="40"/>
      <c r="U6450" s="40"/>
      <c r="V6450" s="40"/>
      <c r="W6450" s="40"/>
    </row>
    <row r="6451">
      <c r="F6451" s="30"/>
      <c r="G6451" s="30"/>
      <c r="H6451" s="30"/>
      <c r="I6451" s="30"/>
      <c r="J6451" s="30"/>
      <c r="K6451" s="30"/>
      <c r="L6451" s="30"/>
      <c r="M6451" s="32"/>
      <c r="N6451" s="33"/>
      <c r="O6451" s="33"/>
      <c r="R6451" s="40"/>
      <c r="S6451" s="40"/>
      <c r="T6451" s="40"/>
      <c r="U6451" s="40"/>
      <c r="V6451" s="40"/>
      <c r="W6451" s="40"/>
    </row>
    <row r="6452">
      <c r="F6452" s="30"/>
      <c r="G6452" s="30"/>
      <c r="H6452" s="30"/>
      <c r="I6452" s="30"/>
      <c r="J6452" s="30"/>
      <c r="K6452" s="30"/>
      <c r="L6452" s="30"/>
      <c r="M6452" s="32"/>
      <c r="N6452" s="33"/>
      <c r="O6452" s="58"/>
      <c r="R6452" s="40"/>
      <c r="S6452" s="40"/>
      <c r="T6452" s="40"/>
      <c r="U6452" s="40"/>
      <c r="V6452" s="40"/>
      <c r="W6452" s="40"/>
    </row>
    <row r="6453">
      <c r="F6453" s="30"/>
      <c r="G6453" s="30"/>
      <c r="H6453" s="30"/>
      <c r="I6453" s="30"/>
      <c r="J6453" s="30"/>
      <c r="K6453" s="30"/>
      <c r="L6453" s="30"/>
      <c r="M6453" s="32"/>
      <c r="N6453" s="33"/>
      <c r="O6453" s="33"/>
      <c r="R6453" s="40"/>
      <c r="S6453" s="40"/>
      <c r="T6453" s="40"/>
      <c r="U6453" s="40"/>
      <c r="V6453" s="40"/>
      <c r="W6453" s="40"/>
    </row>
    <row r="6454">
      <c r="F6454" s="30"/>
      <c r="G6454" s="30"/>
      <c r="H6454" s="30"/>
      <c r="I6454" s="30"/>
      <c r="J6454" s="30"/>
      <c r="K6454" s="30"/>
      <c r="L6454" s="30"/>
      <c r="M6454" s="32"/>
      <c r="N6454" s="33"/>
      <c r="O6454" s="33"/>
      <c r="R6454" s="40"/>
      <c r="S6454" s="40"/>
      <c r="T6454" s="40"/>
      <c r="U6454" s="40"/>
      <c r="V6454" s="40"/>
      <c r="W6454" s="40"/>
    </row>
    <row r="6455">
      <c r="F6455" s="30"/>
      <c r="G6455" s="30"/>
      <c r="H6455" s="30"/>
      <c r="I6455" s="30"/>
      <c r="J6455" s="30"/>
      <c r="K6455" s="30"/>
      <c r="L6455" s="30"/>
      <c r="M6455" s="32"/>
      <c r="N6455" s="33"/>
      <c r="O6455" s="33"/>
      <c r="R6455" s="40"/>
      <c r="S6455" s="40"/>
      <c r="T6455" s="40"/>
      <c r="U6455" s="40"/>
      <c r="V6455" s="40"/>
      <c r="W6455" s="40"/>
    </row>
    <row r="6456">
      <c r="F6456" s="30"/>
      <c r="G6456" s="30"/>
      <c r="H6456" s="30"/>
      <c r="I6456" s="30"/>
      <c r="J6456" s="30"/>
      <c r="K6456" s="30"/>
      <c r="L6456" s="30"/>
      <c r="M6456" s="32"/>
      <c r="N6456" s="33"/>
      <c r="O6456" s="58"/>
      <c r="R6456" s="40"/>
      <c r="S6456" s="40"/>
      <c r="T6456" s="40"/>
      <c r="U6456" s="40"/>
      <c r="V6456" s="40"/>
      <c r="W6456" s="40"/>
    </row>
    <row r="6457">
      <c r="F6457" s="30"/>
      <c r="G6457" s="30"/>
      <c r="H6457" s="30"/>
      <c r="I6457" s="30"/>
      <c r="J6457" s="30"/>
      <c r="K6457" s="30"/>
      <c r="L6457" s="30"/>
      <c r="M6457" s="32"/>
      <c r="N6457" s="33"/>
      <c r="O6457" s="33"/>
      <c r="R6457" s="40"/>
      <c r="S6457" s="40"/>
      <c r="T6457" s="40"/>
      <c r="U6457" s="40"/>
      <c r="V6457" s="40"/>
      <c r="W6457" s="40"/>
    </row>
    <row r="6458">
      <c r="F6458" s="30"/>
      <c r="G6458" s="30"/>
      <c r="H6458" s="30"/>
      <c r="I6458" s="30"/>
      <c r="J6458" s="30"/>
      <c r="K6458" s="30"/>
      <c r="L6458" s="30"/>
      <c r="M6458" s="32"/>
      <c r="N6458" s="33"/>
      <c r="O6458" s="33"/>
      <c r="R6458" s="40"/>
      <c r="S6458" s="40"/>
      <c r="T6458" s="40"/>
      <c r="U6458" s="40"/>
      <c r="V6458" s="40"/>
      <c r="W6458" s="40"/>
    </row>
    <row r="6459">
      <c r="F6459" s="30"/>
      <c r="G6459" s="30"/>
      <c r="H6459" s="30"/>
      <c r="I6459" s="30"/>
      <c r="J6459" s="30"/>
      <c r="K6459" s="30"/>
      <c r="L6459" s="30"/>
      <c r="M6459" s="32"/>
      <c r="N6459" s="33"/>
      <c r="O6459" s="33"/>
      <c r="R6459" s="40"/>
      <c r="S6459" s="40"/>
      <c r="T6459" s="40"/>
      <c r="U6459" s="40"/>
      <c r="V6459" s="40"/>
      <c r="W6459" s="40"/>
    </row>
    <row r="6460">
      <c r="F6460" s="30"/>
      <c r="G6460" s="30"/>
      <c r="H6460" s="30"/>
      <c r="I6460" s="30"/>
      <c r="J6460" s="30"/>
      <c r="K6460" s="30"/>
      <c r="L6460" s="30"/>
      <c r="M6460" s="32"/>
      <c r="N6460" s="33"/>
      <c r="O6460" s="33"/>
      <c r="R6460" s="40"/>
      <c r="S6460" s="40"/>
      <c r="T6460" s="40"/>
      <c r="U6460" s="40"/>
      <c r="V6460" s="40"/>
      <c r="W6460" s="40"/>
    </row>
    <row r="6461">
      <c r="F6461" s="30"/>
      <c r="G6461" s="30"/>
      <c r="H6461" s="30"/>
      <c r="I6461" s="30"/>
      <c r="J6461" s="30"/>
      <c r="K6461" s="30"/>
      <c r="L6461" s="30"/>
      <c r="M6461" s="32"/>
      <c r="N6461" s="33"/>
      <c r="O6461" s="33"/>
      <c r="R6461" s="40"/>
      <c r="S6461" s="40"/>
      <c r="T6461" s="40"/>
      <c r="U6461" s="40"/>
      <c r="V6461" s="40"/>
      <c r="W6461" s="40"/>
    </row>
    <row r="6462">
      <c r="F6462" s="30"/>
      <c r="G6462" s="30"/>
      <c r="H6462" s="30"/>
      <c r="I6462" s="30"/>
      <c r="J6462" s="30"/>
      <c r="K6462" s="30"/>
      <c r="L6462" s="30"/>
      <c r="M6462" s="32"/>
      <c r="N6462" s="33"/>
      <c r="O6462" s="33"/>
      <c r="R6462" s="40"/>
      <c r="S6462" s="40"/>
      <c r="T6462" s="40"/>
      <c r="U6462" s="40"/>
      <c r="V6462" s="40"/>
      <c r="W6462" s="40"/>
    </row>
    <row r="6463">
      <c r="F6463" s="30"/>
      <c r="G6463" s="30"/>
      <c r="H6463" s="30"/>
      <c r="I6463" s="30"/>
      <c r="J6463" s="30"/>
      <c r="K6463" s="30"/>
      <c r="L6463" s="30"/>
      <c r="M6463" s="32"/>
      <c r="N6463" s="33"/>
      <c r="O6463" s="58"/>
      <c r="R6463" s="40"/>
      <c r="S6463" s="40"/>
      <c r="T6463" s="40"/>
      <c r="U6463" s="40"/>
      <c r="V6463" s="40"/>
      <c r="W6463" s="40"/>
    </row>
    <row r="6464">
      <c r="F6464" s="30"/>
      <c r="G6464" s="30"/>
      <c r="H6464" s="30"/>
      <c r="I6464" s="30"/>
      <c r="J6464" s="30"/>
      <c r="K6464" s="30"/>
      <c r="L6464" s="30"/>
      <c r="M6464" s="32"/>
      <c r="N6464" s="33"/>
      <c r="O6464" s="33"/>
      <c r="R6464" s="40"/>
      <c r="S6464" s="40"/>
      <c r="T6464" s="40"/>
      <c r="U6464" s="40"/>
      <c r="V6464" s="40"/>
      <c r="W6464" s="40"/>
    </row>
    <row r="6465">
      <c r="F6465" s="30"/>
      <c r="G6465" s="30"/>
      <c r="H6465" s="30"/>
      <c r="I6465" s="30"/>
      <c r="J6465" s="30"/>
      <c r="K6465" s="30"/>
      <c r="L6465" s="30"/>
      <c r="M6465" s="32"/>
      <c r="N6465" s="33"/>
      <c r="O6465" s="64"/>
      <c r="R6465" s="40"/>
      <c r="S6465" s="40"/>
      <c r="T6465" s="40"/>
      <c r="U6465" s="40"/>
      <c r="V6465" s="40"/>
      <c r="W6465" s="40"/>
    </row>
    <row r="6466">
      <c r="F6466" s="30"/>
      <c r="G6466" s="30"/>
      <c r="H6466" s="30"/>
      <c r="I6466" s="30"/>
      <c r="J6466" s="30"/>
      <c r="K6466" s="30"/>
      <c r="L6466" s="30"/>
      <c r="M6466" s="32"/>
      <c r="N6466" s="33"/>
      <c r="O6466" s="33"/>
      <c r="R6466" s="40"/>
      <c r="S6466" s="40"/>
      <c r="T6466" s="40"/>
      <c r="U6466" s="40"/>
      <c r="V6466" s="40"/>
      <c r="W6466" s="40"/>
    </row>
    <row r="6467">
      <c r="F6467" s="30"/>
      <c r="G6467" s="30"/>
      <c r="H6467" s="30"/>
      <c r="I6467" s="30"/>
      <c r="J6467" s="30"/>
      <c r="K6467" s="30"/>
      <c r="L6467" s="30"/>
      <c r="M6467" s="32"/>
      <c r="N6467" s="33"/>
      <c r="O6467" s="33"/>
      <c r="R6467" s="40"/>
      <c r="S6467" s="40"/>
      <c r="T6467" s="40"/>
      <c r="U6467" s="40"/>
      <c r="V6467" s="40"/>
      <c r="W6467" s="40"/>
    </row>
    <row r="6468">
      <c r="F6468" s="30"/>
      <c r="G6468" s="30"/>
      <c r="H6468" s="30"/>
      <c r="I6468" s="30"/>
      <c r="J6468" s="30"/>
      <c r="K6468" s="30"/>
      <c r="L6468" s="30"/>
      <c r="M6468" s="32"/>
      <c r="N6468" s="33"/>
      <c r="O6468" s="64"/>
      <c r="R6468" s="40"/>
      <c r="S6468" s="40"/>
      <c r="T6468" s="40"/>
      <c r="U6468" s="40"/>
      <c r="V6468" s="40"/>
      <c r="W6468" s="40"/>
    </row>
    <row r="6469">
      <c r="F6469" s="30"/>
      <c r="G6469" s="30"/>
      <c r="H6469" s="30"/>
      <c r="I6469" s="30"/>
      <c r="J6469" s="30"/>
      <c r="K6469" s="30"/>
      <c r="L6469" s="30"/>
      <c r="M6469" s="32"/>
      <c r="N6469" s="33"/>
      <c r="O6469" s="33"/>
      <c r="R6469" s="40"/>
      <c r="S6469" s="40"/>
      <c r="T6469" s="40"/>
      <c r="U6469" s="40"/>
      <c r="V6469" s="40"/>
      <c r="W6469" s="40"/>
    </row>
    <row r="6470">
      <c r="F6470" s="30"/>
      <c r="G6470" s="30"/>
      <c r="H6470" s="30"/>
      <c r="I6470" s="30"/>
      <c r="J6470" s="30"/>
      <c r="K6470" s="30"/>
      <c r="L6470" s="30"/>
      <c r="M6470" s="32"/>
      <c r="N6470" s="33"/>
      <c r="O6470" s="33"/>
      <c r="R6470" s="40"/>
      <c r="S6470" s="40"/>
      <c r="T6470" s="40"/>
      <c r="U6470" s="40"/>
      <c r="V6470" s="40"/>
      <c r="W6470" s="40"/>
    </row>
    <row r="6471">
      <c r="F6471" s="30"/>
      <c r="G6471" s="30"/>
      <c r="H6471" s="30"/>
      <c r="I6471" s="30"/>
      <c r="J6471" s="30"/>
      <c r="K6471" s="30"/>
      <c r="L6471" s="30"/>
      <c r="M6471" s="32"/>
      <c r="N6471" s="33"/>
      <c r="O6471" s="33"/>
      <c r="R6471" s="40"/>
      <c r="S6471" s="40"/>
      <c r="T6471" s="40"/>
      <c r="U6471" s="40"/>
      <c r="V6471" s="40"/>
      <c r="W6471" s="40"/>
    </row>
    <row r="6472">
      <c r="F6472" s="30"/>
      <c r="G6472" s="30"/>
      <c r="H6472" s="30"/>
      <c r="I6472" s="30"/>
      <c r="J6472" s="30"/>
      <c r="K6472" s="30"/>
      <c r="L6472" s="30"/>
      <c r="M6472" s="32"/>
      <c r="N6472" s="33"/>
      <c r="O6472" s="64"/>
      <c r="R6472" s="40"/>
      <c r="S6472" s="40"/>
      <c r="T6472" s="40"/>
      <c r="U6472" s="40"/>
      <c r="V6472" s="40"/>
      <c r="W6472" s="40"/>
    </row>
    <row r="6473">
      <c r="F6473" s="30"/>
      <c r="G6473" s="30"/>
      <c r="H6473" s="30"/>
      <c r="I6473" s="30"/>
      <c r="J6473" s="30"/>
      <c r="K6473" s="30"/>
      <c r="L6473" s="30"/>
      <c r="M6473" s="32"/>
      <c r="N6473" s="33"/>
      <c r="O6473" s="33"/>
      <c r="R6473" s="40"/>
      <c r="S6473" s="40"/>
      <c r="T6473" s="40"/>
      <c r="U6473" s="40"/>
      <c r="V6473" s="40"/>
      <c r="W6473" s="40"/>
    </row>
    <row r="6474">
      <c r="F6474" s="30"/>
      <c r="G6474" s="30"/>
      <c r="H6474" s="30"/>
      <c r="I6474" s="30"/>
      <c r="J6474" s="30"/>
      <c r="K6474" s="30"/>
      <c r="L6474" s="30"/>
      <c r="M6474" s="32"/>
      <c r="N6474" s="33"/>
      <c r="O6474" s="33"/>
      <c r="R6474" s="40"/>
      <c r="S6474" s="40"/>
      <c r="T6474" s="40"/>
      <c r="U6474" s="40"/>
      <c r="V6474" s="40"/>
      <c r="W6474" s="40"/>
    </row>
    <row r="6475">
      <c r="F6475" s="30"/>
      <c r="G6475" s="30"/>
      <c r="H6475" s="30"/>
      <c r="I6475" s="30"/>
      <c r="J6475" s="30"/>
      <c r="K6475" s="30"/>
      <c r="L6475" s="30"/>
      <c r="M6475" s="32"/>
      <c r="N6475" s="33"/>
      <c r="O6475" s="64"/>
      <c r="R6475" s="40"/>
      <c r="S6475" s="40"/>
      <c r="T6475" s="40"/>
      <c r="U6475" s="40"/>
      <c r="V6475" s="40"/>
      <c r="W6475" s="40"/>
    </row>
    <row r="6476">
      <c r="F6476" s="30"/>
      <c r="G6476" s="30"/>
      <c r="H6476" s="30"/>
      <c r="I6476" s="30"/>
      <c r="J6476" s="30"/>
      <c r="K6476" s="30"/>
      <c r="L6476" s="30"/>
      <c r="M6476" s="32"/>
      <c r="N6476" s="33"/>
      <c r="O6476" s="33"/>
      <c r="R6476" s="40"/>
      <c r="S6476" s="40"/>
      <c r="T6476" s="40"/>
      <c r="U6476" s="40"/>
      <c r="V6476" s="40"/>
      <c r="W6476" s="40"/>
    </row>
    <row r="6477">
      <c r="F6477" s="30"/>
      <c r="G6477" s="30"/>
      <c r="H6477" s="30"/>
      <c r="I6477" s="30"/>
      <c r="J6477" s="30"/>
      <c r="K6477" s="30"/>
      <c r="L6477" s="30"/>
      <c r="M6477" s="32"/>
      <c r="N6477" s="33"/>
      <c r="O6477" s="33"/>
      <c r="R6477" s="40"/>
      <c r="S6477" s="40"/>
      <c r="T6477" s="40"/>
      <c r="U6477" s="40"/>
      <c r="V6477" s="40"/>
      <c r="W6477" s="40"/>
    </row>
    <row r="6478">
      <c r="F6478" s="30"/>
      <c r="G6478" s="30"/>
      <c r="H6478" s="30"/>
      <c r="I6478" s="30"/>
      <c r="J6478" s="30"/>
      <c r="K6478" s="30"/>
      <c r="L6478" s="30"/>
      <c r="M6478" s="32"/>
      <c r="N6478" s="33"/>
      <c r="O6478" s="33"/>
      <c r="R6478" s="40"/>
      <c r="S6478" s="40"/>
      <c r="T6478" s="40"/>
      <c r="U6478" s="40"/>
      <c r="V6478" s="40"/>
      <c r="W6478" s="40"/>
    </row>
    <row r="6479">
      <c r="F6479" s="30"/>
      <c r="G6479" s="30"/>
      <c r="H6479" s="30"/>
      <c r="I6479" s="30"/>
      <c r="J6479" s="30"/>
      <c r="K6479" s="30"/>
      <c r="L6479" s="30"/>
      <c r="M6479" s="32"/>
      <c r="N6479" s="33"/>
      <c r="O6479" s="33"/>
      <c r="R6479" s="40"/>
      <c r="S6479" s="40"/>
      <c r="T6479" s="40"/>
      <c r="U6479" s="40"/>
      <c r="V6479" s="40"/>
      <c r="W6479" s="40"/>
    </row>
    <row r="6480">
      <c r="F6480" s="30"/>
      <c r="G6480" s="30"/>
      <c r="H6480" s="30"/>
      <c r="I6480" s="30"/>
      <c r="J6480" s="30"/>
      <c r="K6480" s="30"/>
      <c r="L6480" s="30"/>
      <c r="M6480" s="32"/>
      <c r="N6480" s="33"/>
      <c r="O6480" s="33"/>
      <c r="R6480" s="40"/>
      <c r="S6480" s="40"/>
      <c r="T6480" s="40"/>
      <c r="U6480" s="40"/>
      <c r="V6480" s="40"/>
      <c r="W6480" s="40"/>
    </row>
    <row r="6481">
      <c r="F6481" s="30"/>
      <c r="G6481" s="30"/>
      <c r="H6481" s="30"/>
      <c r="I6481" s="30"/>
      <c r="J6481" s="30"/>
      <c r="K6481" s="30"/>
      <c r="L6481" s="30"/>
      <c r="M6481" s="32"/>
      <c r="N6481" s="33"/>
      <c r="O6481" s="33"/>
      <c r="R6481" s="40"/>
      <c r="S6481" s="40"/>
      <c r="T6481" s="40"/>
      <c r="U6481" s="40"/>
      <c r="V6481" s="40"/>
      <c r="W6481" s="40"/>
    </row>
    <row r="6482">
      <c r="F6482" s="30"/>
      <c r="G6482" s="30"/>
      <c r="H6482" s="30"/>
      <c r="I6482" s="30"/>
      <c r="J6482" s="30"/>
      <c r="K6482" s="30"/>
      <c r="L6482" s="30"/>
      <c r="M6482" s="32"/>
      <c r="N6482" s="33"/>
      <c r="O6482" s="33"/>
      <c r="R6482" s="40"/>
      <c r="S6482" s="40"/>
      <c r="T6482" s="40"/>
      <c r="U6482" s="40"/>
      <c r="V6482" s="40"/>
      <c r="W6482" s="40"/>
    </row>
    <row r="6483">
      <c r="F6483" s="30"/>
      <c r="G6483" s="30"/>
      <c r="H6483" s="30"/>
      <c r="I6483" s="30"/>
      <c r="J6483" s="30"/>
      <c r="K6483" s="30"/>
      <c r="L6483" s="30"/>
      <c r="M6483" s="32"/>
      <c r="N6483" s="33"/>
      <c r="O6483" s="33"/>
      <c r="R6483" s="40"/>
      <c r="S6483" s="40"/>
      <c r="T6483" s="40"/>
      <c r="U6483" s="40"/>
      <c r="V6483" s="40"/>
      <c r="W6483" s="40"/>
    </row>
    <row r="6484">
      <c r="F6484" s="30"/>
      <c r="G6484" s="30"/>
      <c r="H6484" s="30"/>
      <c r="I6484" s="30"/>
      <c r="J6484" s="30"/>
      <c r="K6484" s="30"/>
      <c r="L6484" s="30"/>
      <c r="M6484" s="32"/>
      <c r="N6484" s="33"/>
      <c r="O6484" s="33"/>
      <c r="R6484" s="40"/>
      <c r="S6484" s="40"/>
      <c r="T6484" s="40"/>
      <c r="U6484" s="40"/>
      <c r="V6484" s="40"/>
      <c r="W6484" s="40"/>
    </row>
    <row r="6485">
      <c r="F6485" s="30"/>
      <c r="G6485" s="30"/>
      <c r="H6485" s="30"/>
      <c r="I6485" s="30"/>
      <c r="J6485" s="30"/>
      <c r="K6485" s="30"/>
      <c r="L6485" s="30"/>
      <c r="M6485" s="32"/>
      <c r="N6485" s="33"/>
      <c r="O6485" s="33"/>
      <c r="R6485" s="40"/>
      <c r="S6485" s="40"/>
      <c r="T6485" s="40"/>
      <c r="U6485" s="40"/>
      <c r="V6485" s="40"/>
      <c r="W6485" s="40"/>
    </row>
    <row r="6486">
      <c r="F6486" s="30"/>
      <c r="G6486" s="30"/>
      <c r="H6486" s="30"/>
      <c r="I6486" s="30"/>
      <c r="J6486" s="30"/>
      <c r="K6486" s="30"/>
      <c r="L6486" s="30"/>
      <c r="M6486" s="32"/>
      <c r="N6486" s="33"/>
      <c r="O6486" s="33"/>
      <c r="R6486" s="40"/>
      <c r="S6486" s="40"/>
      <c r="T6486" s="40"/>
      <c r="U6486" s="40"/>
      <c r="V6486" s="40"/>
      <c r="W6486" s="40"/>
    </row>
    <row r="6487">
      <c r="F6487" s="30"/>
      <c r="G6487" s="30"/>
      <c r="H6487" s="30"/>
      <c r="I6487" s="30"/>
      <c r="J6487" s="30"/>
      <c r="K6487" s="30"/>
      <c r="L6487" s="30"/>
      <c r="M6487" s="32"/>
      <c r="N6487" s="33"/>
      <c r="O6487" s="33"/>
      <c r="R6487" s="40"/>
      <c r="S6487" s="40"/>
      <c r="T6487" s="40"/>
      <c r="U6487" s="40"/>
      <c r="V6487" s="40"/>
      <c r="W6487" s="40"/>
    </row>
    <row r="6488">
      <c r="F6488" s="30"/>
      <c r="G6488" s="30"/>
      <c r="H6488" s="30"/>
      <c r="I6488" s="30"/>
      <c r="J6488" s="30"/>
      <c r="K6488" s="30"/>
      <c r="L6488" s="30"/>
      <c r="M6488" s="32"/>
      <c r="N6488" s="33"/>
      <c r="O6488" s="33"/>
      <c r="R6488" s="40"/>
      <c r="S6488" s="40"/>
      <c r="T6488" s="40"/>
      <c r="U6488" s="40"/>
      <c r="V6488" s="40"/>
      <c r="W6488" s="40"/>
    </row>
    <row r="6489">
      <c r="F6489" s="30"/>
      <c r="G6489" s="30"/>
      <c r="H6489" s="30"/>
      <c r="I6489" s="30"/>
      <c r="J6489" s="30"/>
      <c r="K6489" s="30"/>
      <c r="L6489" s="30"/>
      <c r="M6489" s="32"/>
      <c r="N6489" s="33"/>
      <c r="O6489" s="33"/>
      <c r="R6489" s="40"/>
      <c r="S6489" s="40"/>
      <c r="T6489" s="40"/>
      <c r="U6489" s="40"/>
      <c r="V6489" s="40"/>
      <c r="W6489" s="40"/>
    </row>
    <row r="6490">
      <c r="F6490" s="30"/>
      <c r="G6490" s="30"/>
      <c r="H6490" s="30"/>
      <c r="I6490" s="30"/>
      <c r="J6490" s="30"/>
      <c r="K6490" s="30"/>
      <c r="L6490" s="30"/>
      <c r="M6490" s="32"/>
      <c r="N6490" s="33"/>
      <c r="O6490" s="33"/>
      <c r="R6490" s="40"/>
      <c r="S6490" s="40"/>
      <c r="T6490" s="40"/>
      <c r="U6490" s="40"/>
      <c r="V6490" s="40"/>
      <c r="W6490" s="40"/>
    </row>
    <row r="6491">
      <c r="F6491" s="30"/>
      <c r="G6491" s="30"/>
      <c r="H6491" s="30"/>
      <c r="I6491" s="30"/>
      <c r="J6491" s="30"/>
      <c r="K6491" s="30"/>
      <c r="L6491" s="30"/>
      <c r="M6491" s="32"/>
      <c r="N6491" s="33"/>
      <c r="O6491" s="33"/>
      <c r="R6491" s="40"/>
      <c r="S6491" s="40"/>
      <c r="T6491" s="40"/>
      <c r="U6491" s="40"/>
      <c r="V6491" s="40"/>
      <c r="W6491" s="40"/>
    </row>
    <row r="6492">
      <c r="F6492" s="30"/>
      <c r="G6492" s="30"/>
      <c r="H6492" s="30"/>
      <c r="I6492" s="30"/>
      <c r="J6492" s="30"/>
      <c r="K6492" s="30"/>
      <c r="L6492" s="30"/>
      <c r="M6492" s="32"/>
      <c r="N6492" s="33"/>
      <c r="O6492" s="33"/>
      <c r="R6492" s="40"/>
      <c r="S6492" s="40"/>
      <c r="T6492" s="40"/>
      <c r="U6492" s="40"/>
      <c r="V6492" s="40"/>
      <c r="W6492" s="40"/>
    </row>
    <row r="6493">
      <c r="F6493" s="30"/>
      <c r="G6493" s="30"/>
      <c r="H6493" s="30"/>
      <c r="I6493" s="30"/>
      <c r="J6493" s="30"/>
      <c r="K6493" s="30"/>
      <c r="L6493" s="30"/>
      <c r="M6493" s="32"/>
      <c r="N6493" s="33"/>
      <c r="O6493" s="33"/>
      <c r="R6493" s="40"/>
      <c r="S6493" s="40"/>
      <c r="T6493" s="40"/>
      <c r="U6493" s="40"/>
      <c r="V6493" s="40"/>
      <c r="W6493" s="40"/>
    </row>
    <row r="6494">
      <c r="F6494" s="30"/>
      <c r="G6494" s="30"/>
      <c r="H6494" s="30"/>
      <c r="I6494" s="30"/>
      <c r="J6494" s="30"/>
      <c r="K6494" s="30"/>
      <c r="L6494" s="30"/>
      <c r="M6494" s="32"/>
      <c r="N6494" s="33"/>
      <c r="O6494" s="33"/>
      <c r="R6494" s="40"/>
      <c r="S6494" s="40"/>
      <c r="T6494" s="40"/>
      <c r="U6494" s="40"/>
      <c r="V6494" s="40"/>
      <c r="W6494" s="40"/>
    </row>
    <row r="6495">
      <c r="F6495" s="30"/>
      <c r="G6495" s="30"/>
      <c r="H6495" s="30"/>
      <c r="I6495" s="30"/>
      <c r="J6495" s="30"/>
      <c r="K6495" s="30"/>
      <c r="L6495" s="30"/>
      <c r="M6495" s="32"/>
      <c r="N6495" s="33"/>
      <c r="O6495" s="33"/>
      <c r="R6495" s="40"/>
      <c r="S6495" s="40"/>
      <c r="T6495" s="40"/>
      <c r="U6495" s="40"/>
      <c r="V6495" s="40"/>
      <c r="W6495" s="40"/>
    </row>
    <row r="6496">
      <c r="F6496" s="30"/>
      <c r="G6496" s="30"/>
      <c r="H6496" s="30"/>
      <c r="I6496" s="30"/>
      <c r="J6496" s="30"/>
      <c r="K6496" s="30"/>
      <c r="L6496" s="30"/>
      <c r="M6496" s="32"/>
      <c r="N6496" s="33"/>
      <c r="O6496" s="33"/>
      <c r="R6496" s="40"/>
      <c r="S6496" s="40"/>
      <c r="T6496" s="40"/>
      <c r="U6496" s="40"/>
      <c r="V6496" s="40"/>
      <c r="W6496" s="40"/>
    </row>
    <row r="6497">
      <c r="F6497" s="30"/>
      <c r="G6497" s="30"/>
      <c r="H6497" s="30"/>
      <c r="I6497" s="30"/>
      <c r="J6497" s="30"/>
      <c r="K6497" s="30"/>
      <c r="L6497" s="30"/>
      <c r="M6497" s="32"/>
      <c r="N6497" s="33"/>
      <c r="O6497" s="58"/>
      <c r="R6497" s="40"/>
      <c r="S6497" s="40"/>
      <c r="T6497" s="40"/>
      <c r="U6497" s="40"/>
      <c r="V6497" s="40"/>
      <c r="W6497" s="40"/>
    </row>
    <row r="6498">
      <c r="F6498" s="30"/>
      <c r="G6498" s="30"/>
      <c r="H6498" s="30"/>
      <c r="I6498" s="30"/>
      <c r="J6498" s="30"/>
      <c r="K6498" s="30"/>
      <c r="L6498" s="30"/>
      <c r="M6498" s="32"/>
      <c r="N6498" s="33"/>
      <c r="O6498" s="64"/>
      <c r="R6498" s="40"/>
      <c r="S6498" s="40"/>
      <c r="T6498" s="40"/>
      <c r="U6498" s="40"/>
      <c r="V6498" s="40"/>
      <c r="W6498" s="40"/>
    </row>
    <row r="6499">
      <c r="F6499" s="30"/>
      <c r="G6499" s="30"/>
      <c r="H6499" s="30"/>
      <c r="I6499" s="30"/>
      <c r="J6499" s="30"/>
      <c r="K6499" s="30"/>
      <c r="L6499" s="30"/>
      <c r="M6499" s="32"/>
      <c r="N6499" s="33"/>
      <c r="O6499" s="33"/>
      <c r="R6499" s="40"/>
      <c r="S6499" s="40"/>
      <c r="T6499" s="40"/>
      <c r="U6499" s="40"/>
      <c r="V6499" s="40"/>
      <c r="W6499" s="40"/>
    </row>
    <row r="6500">
      <c r="F6500" s="30"/>
      <c r="G6500" s="30"/>
      <c r="H6500" s="30"/>
      <c r="I6500" s="30"/>
      <c r="J6500" s="30"/>
      <c r="K6500" s="30"/>
      <c r="L6500" s="30"/>
      <c r="M6500" s="32"/>
      <c r="N6500" s="33"/>
      <c r="O6500" s="33"/>
      <c r="R6500" s="40"/>
      <c r="S6500" s="40"/>
      <c r="T6500" s="40"/>
      <c r="U6500" s="40"/>
      <c r="V6500" s="40"/>
      <c r="W6500" s="40"/>
    </row>
    <row r="6501">
      <c r="F6501" s="30"/>
      <c r="G6501" s="30"/>
      <c r="H6501" s="30"/>
      <c r="I6501" s="30"/>
      <c r="J6501" s="30"/>
      <c r="K6501" s="30"/>
      <c r="L6501" s="30"/>
      <c r="M6501" s="32"/>
      <c r="N6501" s="33"/>
      <c r="O6501" s="33"/>
      <c r="R6501" s="40"/>
      <c r="S6501" s="40"/>
      <c r="T6501" s="40"/>
      <c r="U6501" s="40"/>
      <c r="V6501" s="40"/>
      <c r="W6501" s="40"/>
    </row>
    <row r="6502">
      <c r="F6502" s="30"/>
      <c r="G6502" s="30"/>
      <c r="H6502" s="30"/>
      <c r="I6502" s="30"/>
      <c r="J6502" s="30"/>
      <c r="K6502" s="30"/>
      <c r="L6502" s="30"/>
      <c r="M6502" s="32"/>
      <c r="N6502" s="33"/>
      <c r="O6502" s="33"/>
      <c r="R6502" s="40"/>
      <c r="S6502" s="40"/>
      <c r="T6502" s="40"/>
      <c r="U6502" s="40"/>
      <c r="V6502" s="40"/>
      <c r="W6502" s="40"/>
    </row>
    <row r="6503">
      <c r="F6503" s="30"/>
      <c r="G6503" s="30"/>
      <c r="H6503" s="30"/>
      <c r="I6503" s="30"/>
      <c r="J6503" s="30"/>
      <c r="K6503" s="30"/>
      <c r="L6503" s="30"/>
      <c r="M6503" s="32"/>
      <c r="N6503" s="33"/>
      <c r="O6503" s="64"/>
      <c r="R6503" s="40"/>
      <c r="S6503" s="40"/>
      <c r="T6503" s="40"/>
      <c r="U6503" s="40"/>
      <c r="V6503" s="40"/>
      <c r="W6503" s="40"/>
    </row>
    <row r="6504">
      <c r="F6504" s="30"/>
      <c r="G6504" s="30"/>
      <c r="H6504" s="30"/>
      <c r="I6504" s="30"/>
      <c r="J6504" s="30"/>
      <c r="K6504" s="30"/>
      <c r="L6504" s="30"/>
      <c r="M6504" s="32"/>
      <c r="N6504" s="33"/>
      <c r="O6504" s="33"/>
      <c r="R6504" s="40"/>
      <c r="S6504" s="40"/>
      <c r="T6504" s="40"/>
      <c r="U6504" s="40"/>
      <c r="V6504" s="40"/>
      <c r="W6504" s="40"/>
    </row>
    <row r="6505">
      <c r="F6505" s="30"/>
      <c r="G6505" s="30"/>
      <c r="H6505" s="30"/>
      <c r="I6505" s="30"/>
      <c r="J6505" s="30"/>
      <c r="K6505" s="30"/>
      <c r="L6505" s="30"/>
      <c r="M6505" s="32"/>
      <c r="N6505" s="33"/>
      <c r="O6505" s="64"/>
      <c r="R6505" s="40"/>
      <c r="S6505" s="40"/>
      <c r="T6505" s="40"/>
      <c r="U6505" s="40"/>
      <c r="V6505" s="40"/>
      <c r="W6505" s="40"/>
    </row>
    <row r="6506">
      <c r="F6506" s="30"/>
      <c r="G6506" s="30"/>
      <c r="H6506" s="30"/>
      <c r="I6506" s="30"/>
      <c r="J6506" s="30"/>
      <c r="K6506" s="30"/>
      <c r="L6506" s="30"/>
      <c r="M6506" s="32"/>
      <c r="N6506" s="33"/>
      <c r="O6506" s="33"/>
      <c r="R6506" s="40"/>
      <c r="S6506" s="40"/>
      <c r="T6506" s="40"/>
      <c r="U6506" s="40"/>
      <c r="V6506" s="40"/>
      <c r="W6506" s="40"/>
    </row>
    <row r="6507">
      <c r="F6507" s="30"/>
      <c r="G6507" s="30"/>
      <c r="H6507" s="30"/>
      <c r="I6507" s="30"/>
      <c r="J6507" s="30"/>
      <c r="K6507" s="30"/>
      <c r="L6507" s="30"/>
      <c r="M6507" s="32"/>
      <c r="N6507" s="33"/>
      <c r="O6507" s="58"/>
      <c r="R6507" s="40"/>
      <c r="S6507" s="40"/>
      <c r="T6507" s="40"/>
      <c r="U6507" s="40"/>
      <c r="V6507" s="40"/>
      <c r="W6507" s="40"/>
    </row>
    <row r="6508">
      <c r="F6508" s="30"/>
      <c r="G6508" s="30"/>
      <c r="H6508" s="30"/>
      <c r="I6508" s="30"/>
      <c r="J6508" s="30"/>
      <c r="K6508" s="30"/>
      <c r="L6508" s="30"/>
      <c r="M6508" s="32"/>
      <c r="N6508" s="33"/>
      <c r="O6508" s="58"/>
      <c r="R6508" s="40"/>
      <c r="S6508" s="40"/>
      <c r="T6508" s="40"/>
      <c r="U6508" s="40"/>
      <c r="V6508" s="40"/>
      <c r="W6508" s="40"/>
    </row>
    <row r="6509">
      <c r="F6509" s="30"/>
      <c r="G6509" s="30"/>
      <c r="H6509" s="30"/>
      <c r="I6509" s="30"/>
      <c r="J6509" s="30"/>
      <c r="K6509" s="30"/>
      <c r="L6509" s="30"/>
      <c r="M6509" s="32"/>
      <c r="N6509" s="33"/>
      <c r="O6509" s="33"/>
      <c r="R6509" s="40"/>
      <c r="S6509" s="40"/>
      <c r="T6509" s="40"/>
      <c r="U6509" s="40"/>
      <c r="V6509" s="40"/>
      <c r="W6509" s="40"/>
    </row>
    <row r="6510">
      <c r="F6510" s="30"/>
      <c r="G6510" s="30"/>
      <c r="H6510" s="30"/>
      <c r="I6510" s="30"/>
      <c r="J6510" s="30"/>
      <c r="K6510" s="30"/>
      <c r="L6510" s="30"/>
      <c r="M6510" s="32"/>
      <c r="N6510" s="33"/>
      <c r="O6510" s="33"/>
      <c r="R6510" s="40"/>
      <c r="S6510" s="40"/>
      <c r="T6510" s="40"/>
      <c r="U6510" s="40"/>
      <c r="V6510" s="40"/>
      <c r="W6510" s="40"/>
    </row>
    <row r="6511">
      <c r="F6511" s="30"/>
      <c r="G6511" s="30"/>
      <c r="H6511" s="30"/>
      <c r="I6511" s="30"/>
      <c r="J6511" s="30"/>
      <c r="K6511" s="30"/>
      <c r="L6511" s="30"/>
      <c r="M6511" s="32"/>
      <c r="N6511" s="33"/>
      <c r="O6511" s="64"/>
      <c r="R6511" s="40"/>
      <c r="S6511" s="40"/>
      <c r="T6511" s="40"/>
      <c r="U6511" s="40"/>
      <c r="V6511" s="40"/>
      <c r="W6511" s="40"/>
    </row>
    <row r="6512">
      <c r="F6512" s="30"/>
      <c r="G6512" s="30"/>
      <c r="H6512" s="30"/>
      <c r="I6512" s="30"/>
      <c r="J6512" s="30"/>
      <c r="K6512" s="30"/>
      <c r="L6512" s="30"/>
      <c r="M6512" s="32"/>
      <c r="N6512" s="33"/>
      <c r="O6512" s="58"/>
      <c r="R6512" s="40"/>
      <c r="S6512" s="40"/>
      <c r="T6512" s="40"/>
      <c r="U6512" s="40"/>
      <c r="V6512" s="40"/>
      <c r="W6512" s="40"/>
    </row>
    <row r="6513">
      <c r="F6513" s="30"/>
      <c r="G6513" s="30"/>
      <c r="H6513" s="30"/>
      <c r="I6513" s="30"/>
      <c r="J6513" s="30"/>
      <c r="K6513" s="30"/>
      <c r="L6513" s="30"/>
      <c r="M6513" s="32"/>
      <c r="N6513" s="33"/>
      <c r="O6513" s="64"/>
      <c r="R6513" s="40"/>
      <c r="S6513" s="40"/>
      <c r="T6513" s="40"/>
      <c r="U6513" s="40"/>
      <c r="V6513" s="40"/>
      <c r="W6513" s="40"/>
    </row>
    <row r="6514">
      <c r="F6514" s="30"/>
      <c r="G6514" s="30"/>
      <c r="H6514" s="30"/>
      <c r="I6514" s="30"/>
      <c r="J6514" s="30"/>
      <c r="K6514" s="30"/>
      <c r="L6514" s="30"/>
      <c r="M6514" s="32"/>
      <c r="N6514" s="33"/>
      <c r="O6514" s="33"/>
      <c r="R6514" s="40"/>
      <c r="S6514" s="40"/>
      <c r="T6514" s="40"/>
      <c r="U6514" s="40"/>
      <c r="V6514" s="40"/>
      <c r="W6514" s="40"/>
    </row>
    <row r="6515">
      <c r="F6515" s="30"/>
      <c r="G6515" s="30"/>
      <c r="H6515" s="30"/>
      <c r="I6515" s="30"/>
      <c r="J6515" s="30"/>
      <c r="K6515" s="30"/>
      <c r="L6515" s="30"/>
      <c r="M6515" s="32"/>
      <c r="N6515" s="33"/>
      <c r="O6515" s="33"/>
      <c r="R6515" s="40"/>
      <c r="S6515" s="40"/>
      <c r="T6515" s="40"/>
      <c r="U6515" s="40"/>
      <c r="V6515" s="40"/>
      <c r="W6515" s="40"/>
    </row>
    <row r="6516">
      <c r="F6516" s="30"/>
      <c r="G6516" s="30"/>
      <c r="H6516" s="30"/>
      <c r="I6516" s="30"/>
      <c r="J6516" s="30"/>
      <c r="K6516" s="30"/>
      <c r="L6516" s="30"/>
      <c r="M6516" s="32"/>
      <c r="N6516" s="33"/>
      <c r="O6516" s="33"/>
      <c r="R6516" s="40"/>
      <c r="S6516" s="40"/>
      <c r="T6516" s="40"/>
      <c r="U6516" s="40"/>
      <c r="V6516" s="40"/>
      <c r="W6516" s="40"/>
    </row>
    <row r="6517">
      <c r="F6517" s="30"/>
      <c r="G6517" s="30"/>
      <c r="H6517" s="30"/>
      <c r="I6517" s="30"/>
      <c r="J6517" s="30"/>
      <c r="K6517" s="30"/>
      <c r="L6517" s="30"/>
      <c r="M6517" s="32"/>
      <c r="N6517" s="33"/>
      <c r="O6517" s="64"/>
      <c r="R6517" s="40"/>
      <c r="S6517" s="40"/>
      <c r="T6517" s="40"/>
      <c r="U6517" s="40"/>
      <c r="V6517" s="40"/>
      <c r="W6517" s="40"/>
    </row>
    <row r="6518">
      <c r="F6518" s="30"/>
      <c r="G6518" s="30"/>
      <c r="H6518" s="30"/>
      <c r="I6518" s="30"/>
      <c r="J6518" s="30"/>
      <c r="K6518" s="30"/>
      <c r="L6518" s="30"/>
      <c r="M6518" s="32"/>
      <c r="N6518" s="33"/>
      <c r="O6518" s="33"/>
      <c r="R6518" s="40"/>
      <c r="S6518" s="40"/>
      <c r="T6518" s="40"/>
      <c r="U6518" s="40"/>
      <c r="V6518" s="40"/>
      <c r="W6518" s="40"/>
    </row>
    <row r="6519">
      <c r="F6519" s="30"/>
      <c r="G6519" s="30"/>
      <c r="H6519" s="30"/>
      <c r="I6519" s="30"/>
      <c r="J6519" s="30"/>
      <c r="K6519" s="30"/>
      <c r="L6519" s="30"/>
      <c r="M6519" s="32"/>
      <c r="N6519" s="33"/>
      <c r="O6519" s="33"/>
      <c r="R6519" s="40"/>
      <c r="S6519" s="40"/>
      <c r="T6519" s="40"/>
      <c r="U6519" s="40"/>
      <c r="V6519" s="40"/>
      <c r="W6519" s="40"/>
    </row>
    <row r="6520">
      <c r="F6520" s="30"/>
      <c r="G6520" s="30"/>
      <c r="H6520" s="30"/>
      <c r="I6520" s="30"/>
      <c r="J6520" s="30"/>
      <c r="K6520" s="30"/>
      <c r="L6520" s="30"/>
      <c r="M6520" s="32"/>
      <c r="N6520" s="33"/>
      <c r="O6520" s="33"/>
      <c r="R6520" s="40"/>
      <c r="S6520" s="40"/>
      <c r="T6520" s="40"/>
      <c r="U6520" s="40"/>
      <c r="V6520" s="40"/>
      <c r="W6520" s="40"/>
    </row>
    <row r="6521">
      <c r="F6521" s="30"/>
      <c r="G6521" s="30"/>
      <c r="H6521" s="30"/>
      <c r="I6521" s="30"/>
      <c r="J6521" s="30"/>
      <c r="K6521" s="30"/>
      <c r="L6521" s="30"/>
      <c r="M6521" s="32"/>
      <c r="N6521" s="33"/>
      <c r="O6521" s="33"/>
      <c r="R6521" s="40"/>
      <c r="S6521" s="40"/>
      <c r="T6521" s="40"/>
      <c r="U6521" s="40"/>
      <c r="V6521" s="40"/>
      <c r="W6521" s="40"/>
    </row>
    <row r="6522">
      <c r="F6522" s="30"/>
      <c r="G6522" s="30"/>
      <c r="H6522" s="30"/>
      <c r="I6522" s="30"/>
      <c r="J6522" s="30"/>
      <c r="K6522" s="30"/>
      <c r="L6522" s="30"/>
      <c r="M6522" s="32"/>
      <c r="N6522" s="33"/>
      <c r="O6522" s="58"/>
      <c r="R6522" s="40"/>
      <c r="S6522" s="40"/>
      <c r="T6522" s="40"/>
      <c r="U6522" s="40"/>
      <c r="V6522" s="40"/>
      <c r="W6522" s="40"/>
    </row>
    <row r="6523">
      <c r="F6523" s="30"/>
      <c r="G6523" s="30"/>
      <c r="H6523" s="30"/>
      <c r="I6523" s="30"/>
      <c r="J6523" s="30"/>
      <c r="K6523" s="30"/>
      <c r="L6523" s="30"/>
      <c r="M6523" s="32"/>
      <c r="N6523" s="33"/>
      <c r="O6523" s="33"/>
      <c r="R6523" s="40"/>
      <c r="S6523" s="40"/>
      <c r="T6523" s="40"/>
      <c r="U6523" s="40"/>
      <c r="V6523" s="40"/>
      <c r="W6523" s="40"/>
    </row>
    <row r="6524">
      <c r="F6524" s="30"/>
      <c r="G6524" s="30"/>
      <c r="H6524" s="30"/>
      <c r="I6524" s="30"/>
      <c r="J6524" s="30"/>
      <c r="K6524" s="30"/>
      <c r="L6524" s="30"/>
      <c r="M6524" s="32"/>
      <c r="N6524" s="33"/>
      <c r="O6524" s="33"/>
      <c r="R6524" s="40"/>
      <c r="S6524" s="40"/>
      <c r="T6524" s="40"/>
      <c r="U6524" s="40"/>
      <c r="V6524" s="40"/>
      <c r="W6524" s="40"/>
    </row>
    <row r="6525">
      <c r="F6525" s="30"/>
      <c r="G6525" s="30"/>
      <c r="H6525" s="30"/>
      <c r="I6525" s="30"/>
      <c r="J6525" s="30"/>
      <c r="K6525" s="30"/>
      <c r="L6525" s="30"/>
      <c r="M6525" s="32"/>
      <c r="N6525" s="33"/>
      <c r="O6525" s="33"/>
      <c r="R6525" s="40"/>
      <c r="S6525" s="40"/>
      <c r="T6525" s="40"/>
      <c r="U6525" s="40"/>
      <c r="V6525" s="40"/>
      <c r="W6525" s="40"/>
    </row>
    <row r="6526">
      <c r="F6526" s="30"/>
      <c r="G6526" s="30"/>
      <c r="H6526" s="30"/>
      <c r="I6526" s="30"/>
      <c r="J6526" s="30"/>
      <c r="K6526" s="30"/>
      <c r="L6526" s="30"/>
      <c r="M6526" s="32"/>
      <c r="N6526" s="33"/>
      <c r="O6526" s="33"/>
      <c r="R6526" s="40"/>
      <c r="S6526" s="40"/>
      <c r="T6526" s="40"/>
      <c r="U6526" s="40"/>
      <c r="V6526" s="40"/>
      <c r="W6526" s="40"/>
    </row>
    <row r="6527">
      <c r="F6527" s="30"/>
      <c r="G6527" s="30"/>
      <c r="H6527" s="30"/>
      <c r="I6527" s="30"/>
      <c r="J6527" s="30"/>
      <c r="K6527" s="30"/>
      <c r="L6527" s="30"/>
      <c r="M6527" s="32"/>
      <c r="N6527" s="33"/>
      <c r="O6527" s="33"/>
      <c r="R6527" s="40"/>
      <c r="S6527" s="40"/>
      <c r="T6527" s="40"/>
      <c r="U6527" s="40"/>
      <c r="V6527" s="40"/>
      <c r="W6527" s="40"/>
    </row>
    <row r="6528">
      <c r="F6528" s="30"/>
      <c r="G6528" s="30"/>
      <c r="H6528" s="30"/>
      <c r="I6528" s="30"/>
      <c r="J6528" s="30"/>
      <c r="K6528" s="30"/>
      <c r="L6528" s="30"/>
      <c r="M6528" s="32"/>
      <c r="N6528" s="33"/>
      <c r="O6528" s="33"/>
      <c r="R6528" s="40"/>
      <c r="S6528" s="40"/>
      <c r="T6528" s="40"/>
      <c r="U6528" s="40"/>
      <c r="V6528" s="40"/>
      <c r="W6528" s="40"/>
    </row>
    <row r="6529">
      <c r="F6529" s="30"/>
      <c r="G6529" s="30"/>
      <c r="H6529" s="30"/>
      <c r="I6529" s="30"/>
      <c r="J6529" s="30"/>
      <c r="K6529" s="30"/>
      <c r="L6529" s="30"/>
      <c r="M6529" s="32"/>
      <c r="N6529" s="33"/>
      <c r="O6529" s="58"/>
      <c r="R6529" s="40"/>
      <c r="S6529" s="40"/>
      <c r="T6529" s="40"/>
      <c r="U6529" s="40"/>
      <c r="V6529" s="40"/>
      <c r="W6529" s="40"/>
    </row>
    <row r="6530">
      <c r="F6530" s="30"/>
      <c r="G6530" s="30"/>
      <c r="H6530" s="30"/>
      <c r="I6530" s="30"/>
      <c r="J6530" s="30"/>
      <c r="K6530" s="30"/>
      <c r="L6530" s="30"/>
      <c r="M6530" s="32"/>
      <c r="N6530" s="33"/>
      <c r="O6530" s="33"/>
      <c r="R6530" s="40"/>
      <c r="S6530" s="40"/>
      <c r="T6530" s="40"/>
      <c r="U6530" s="40"/>
      <c r="V6530" s="40"/>
      <c r="W6530" s="40"/>
    </row>
    <row r="6531">
      <c r="F6531" s="30"/>
      <c r="G6531" s="30"/>
      <c r="H6531" s="30"/>
      <c r="I6531" s="30"/>
      <c r="J6531" s="30"/>
      <c r="K6531" s="30"/>
      <c r="L6531" s="30"/>
      <c r="M6531" s="32"/>
      <c r="N6531" s="33"/>
      <c r="O6531" s="33"/>
      <c r="R6531" s="40"/>
      <c r="S6531" s="40"/>
      <c r="T6531" s="40"/>
      <c r="U6531" s="40"/>
      <c r="V6531" s="40"/>
      <c r="W6531" s="40"/>
    </row>
    <row r="6532">
      <c r="F6532" s="30"/>
      <c r="G6532" s="30"/>
      <c r="H6532" s="30"/>
      <c r="I6532" s="30"/>
      <c r="J6532" s="30"/>
      <c r="K6532" s="30"/>
      <c r="L6532" s="30"/>
      <c r="M6532" s="32"/>
      <c r="N6532" s="33"/>
      <c r="O6532" s="33"/>
      <c r="R6532" s="40"/>
      <c r="S6532" s="40"/>
      <c r="T6532" s="40"/>
      <c r="U6532" s="40"/>
      <c r="V6532" s="40"/>
      <c r="W6532" s="40"/>
    </row>
    <row r="6533">
      <c r="F6533" s="30"/>
      <c r="G6533" s="30"/>
      <c r="H6533" s="30"/>
      <c r="I6533" s="30"/>
      <c r="J6533" s="30"/>
      <c r="K6533" s="30"/>
      <c r="L6533" s="30"/>
      <c r="M6533" s="32"/>
      <c r="N6533" s="33"/>
      <c r="O6533" s="64"/>
      <c r="R6533" s="40"/>
      <c r="S6533" s="40"/>
      <c r="T6533" s="40"/>
      <c r="U6533" s="40"/>
      <c r="V6533" s="40"/>
      <c r="W6533" s="40"/>
    </row>
    <row r="6534">
      <c r="F6534" s="30"/>
      <c r="G6534" s="30"/>
      <c r="H6534" s="30"/>
      <c r="I6534" s="30"/>
      <c r="J6534" s="30"/>
      <c r="K6534" s="30"/>
      <c r="L6534" s="30"/>
      <c r="M6534" s="32"/>
      <c r="N6534" s="33"/>
      <c r="O6534" s="33"/>
      <c r="R6534" s="40"/>
      <c r="S6534" s="40"/>
      <c r="T6534" s="40"/>
      <c r="U6534" s="40"/>
      <c r="V6534" s="40"/>
      <c r="W6534" s="40"/>
    </row>
    <row r="6535">
      <c r="F6535" s="30"/>
      <c r="G6535" s="30"/>
      <c r="H6535" s="30"/>
      <c r="I6535" s="30"/>
      <c r="J6535" s="30"/>
      <c r="K6535" s="30"/>
      <c r="L6535" s="30"/>
      <c r="M6535" s="32"/>
      <c r="N6535" s="33"/>
      <c r="O6535" s="33"/>
      <c r="R6535" s="40"/>
      <c r="S6535" s="40"/>
      <c r="T6535" s="40"/>
      <c r="U6535" s="40"/>
      <c r="V6535" s="40"/>
      <c r="W6535" s="40"/>
    </row>
    <row r="6536">
      <c r="F6536" s="30"/>
      <c r="G6536" s="30"/>
      <c r="H6536" s="30"/>
      <c r="I6536" s="30"/>
      <c r="J6536" s="30"/>
      <c r="K6536" s="30"/>
      <c r="L6536" s="30"/>
      <c r="M6536" s="32"/>
      <c r="N6536" s="33"/>
      <c r="O6536" s="33"/>
      <c r="R6536" s="40"/>
      <c r="S6536" s="40"/>
      <c r="T6536" s="40"/>
      <c r="U6536" s="40"/>
      <c r="V6536" s="40"/>
      <c r="W6536" s="40"/>
    </row>
    <row r="6537">
      <c r="F6537" s="30"/>
      <c r="G6537" s="30"/>
      <c r="H6537" s="30"/>
      <c r="I6537" s="30"/>
      <c r="J6537" s="30"/>
      <c r="K6537" s="30"/>
      <c r="L6537" s="30"/>
      <c r="M6537" s="32"/>
      <c r="N6537" s="33"/>
      <c r="O6537" s="33"/>
      <c r="R6537" s="40"/>
      <c r="S6537" s="40"/>
      <c r="T6537" s="40"/>
      <c r="U6537" s="40"/>
      <c r="V6537" s="40"/>
      <c r="W6537" s="40"/>
    </row>
    <row r="6538">
      <c r="F6538" s="30"/>
      <c r="G6538" s="30"/>
      <c r="H6538" s="30"/>
      <c r="I6538" s="30"/>
      <c r="J6538" s="30"/>
      <c r="K6538" s="30"/>
      <c r="L6538" s="30"/>
      <c r="M6538" s="32"/>
      <c r="N6538" s="33"/>
      <c r="O6538" s="33"/>
      <c r="R6538" s="40"/>
      <c r="S6538" s="40"/>
      <c r="T6538" s="40"/>
      <c r="U6538" s="40"/>
      <c r="V6538" s="40"/>
      <c r="W6538" s="40"/>
    </row>
    <row r="6539">
      <c r="F6539" s="30"/>
      <c r="G6539" s="30"/>
      <c r="H6539" s="30"/>
      <c r="I6539" s="30"/>
      <c r="J6539" s="30"/>
      <c r="K6539" s="30"/>
      <c r="L6539" s="30"/>
      <c r="M6539" s="32"/>
      <c r="N6539" s="33"/>
      <c r="O6539" s="33"/>
      <c r="R6539" s="40"/>
      <c r="S6539" s="40"/>
      <c r="T6539" s="40"/>
      <c r="U6539" s="40"/>
      <c r="V6539" s="40"/>
      <c r="W6539" s="40"/>
    </row>
    <row r="6540">
      <c r="F6540" s="30"/>
      <c r="G6540" s="30"/>
      <c r="H6540" s="30"/>
      <c r="I6540" s="30"/>
      <c r="J6540" s="30"/>
      <c r="K6540" s="30"/>
      <c r="L6540" s="30"/>
      <c r="M6540" s="32"/>
      <c r="N6540" s="33"/>
      <c r="O6540" s="33"/>
      <c r="R6540" s="40"/>
      <c r="S6540" s="40"/>
      <c r="T6540" s="40"/>
      <c r="U6540" s="40"/>
      <c r="V6540" s="40"/>
      <c r="W6540" s="40"/>
    </row>
    <row r="6541">
      <c r="F6541" s="30"/>
      <c r="G6541" s="30"/>
      <c r="H6541" s="30"/>
      <c r="I6541" s="30"/>
      <c r="J6541" s="30"/>
      <c r="K6541" s="30"/>
      <c r="L6541" s="30"/>
      <c r="M6541" s="32"/>
      <c r="N6541" s="33"/>
      <c r="O6541" s="58"/>
      <c r="R6541" s="40"/>
      <c r="S6541" s="40"/>
      <c r="T6541" s="40"/>
      <c r="U6541" s="40"/>
      <c r="V6541" s="40"/>
      <c r="W6541" s="40"/>
    </row>
    <row r="6542">
      <c r="F6542" s="30"/>
      <c r="G6542" s="30"/>
      <c r="H6542" s="30"/>
      <c r="I6542" s="30"/>
      <c r="J6542" s="30"/>
      <c r="K6542" s="30"/>
      <c r="L6542" s="30"/>
      <c r="M6542" s="32"/>
      <c r="N6542" s="33"/>
      <c r="O6542" s="33"/>
      <c r="R6542" s="40"/>
      <c r="S6542" s="40"/>
      <c r="T6542" s="40"/>
      <c r="U6542" s="40"/>
      <c r="V6542" s="40"/>
      <c r="W6542" s="40"/>
    </row>
    <row r="6543">
      <c r="F6543" s="30"/>
      <c r="G6543" s="30"/>
      <c r="H6543" s="30"/>
      <c r="I6543" s="30"/>
      <c r="J6543" s="30"/>
      <c r="K6543" s="30"/>
      <c r="L6543" s="30"/>
      <c r="M6543" s="32"/>
      <c r="N6543" s="33"/>
      <c r="O6543" s="33"/>
      <c r="R6543" s="40"/>
      <c r="S6543" s="40"/>
      <c r="T6543" s="40"/>
      <c r="U6543" s="40"/>
      <c r="V6543" s="40"/>
      <c r="W6543" s="40"/>
    </row>
    <row r="6544">
      <c r="F6544" s="30"/>
      <c r="G6544" s="30"/>
      <c r="H6544" s="30"/>
      <c r="I6544" s="30"/>
      <c r="J6544" s="30"/>
      <c r="K6544" s="30"/>
      <c r="L6544" s="30"/>
      <c r="M6544" s="32"/>
      <c r="N6544" s="33"/>
      <c r="O6544" s="33"/>
      <c r="R6544" s="40"/>
      <c r="S6544" s="40"/>
      <c r="T6544" s="40"/>
      <c r="U6544" s="40"/>
      <c r="V6544" s="40"/>
      <c r="W6544" s="40"/>
    </row>
    <row r="6545">
      <c r="F6545" s="30"/>
      <c r="G6545" s="30"/>
      <c r="H6545" s="30"/>
      <c r="I6545" s="30"/>
      <c r="J6545" s="30"/>
      <c r="K6545" s="30"/>
      <c r="L6545" s="30"/>
      <c r="M6545" s="32"/>
      <c r="N6545" s="33"/>
      <c r="O6545" s="33"/>
      <c r="R6545" s="40"/>
      <c r="S6545" s="40"/>
      <c r="T6545" s="40"/>
      <c r="U6545" s="40"/>
      <c r="V6545" s="40"/>
      <c r="W6545" s="40"/>
    </row>
    <row r="6546">
      <c r="F6546" s="30"/>
      <c r="G6546" s="30"/>
      <c r="H6546" s="30"/>
      <c r="I6546" s="30"/>
      <c r="J6546" s="30"/>
      <c r="K6546" s="30"/>
      <c r="L6546" s="30"/>
      <c r="M6546" s="32"/>
      <c r="N6546" s="33"/>
      <c r="O6546" s="33"/>
      <c r="R6546" s="40"/>
      <c r="S6546" s="40"/>
      <c r="T6546" s="40"/>
      <c r="U6546" s="40"/>
      <c r="V6546" s="40"/>
      <c r="W6546" s="40"/>
    </row>
    <row r="6547">
      <c r="F6547" s="30"/>
      <c r="G6547" s="30"/>
      <c r="H6547" s="30"/>
      <c r="I6547" s="30"/>
      <c r="J6547" s="30"/>
      <c r="K6547" s="30"/>
      <c r="L6547" s="30"/>
      <c r="M6547" s="32"/>
      <c r="N6547" s="33"/>
      <c r="O6547" s="33"/>
      <c r="R6547" s="40"/>
      <c r="S6547" s="40"/>
      <c r="T6547" s="40"/>
      <c r="U6547" s="40"/>
      <c r="V6547" s="40"/>
      <c r="W6547" s="40"/>
    </row>
    <row r="6548">
      <c r="F6548" s="30"/>
      <c r="G6548" s="30"/>
      <c r="H6548" s="30"/>
      <c r="I6548" s="30"/>
      <c r="J6548" s="30"/>
      <c r="K6548" s="30"/>
      <c r="L6548" s="30"/>
      <c r="M6548" s="32"/>
      <c r="N6548" s="33"/>
      <c r="O6548" s="33"/>
      <c r="R6548" s="40"/>
      <c r="S6548" s="40"/>
      <c r="T6548" s="40"/>
      <c r="U6548" s="40"/>
      <c r="V6548" s="40"/>
      <c r="W6548" s="40"/>
    </row>
    <row r="6549">
      <c r="F6549" s="30"/>
      <c r="G6549" s="30"/>
      <c r="H6549" s="30"/>
      <c r="I6549" s="30"/>
      <c r="J6549" s="30"/>
      <c r="K6549" s="30"/>
      <c r="L6549" s="30"/>
      <c r="M6549" s="32"/>
      <c r="N6549" s="33"/>
      <c r="O6549" s="33"/>
      <c r="R6549" s="40"/>
      <c r="S6549" s="40"/>
      <c r="T6549" s="40"/>
      <c r="U6549" s="40"/>
      <c r="V6549" s="40"/>
      <c r="W6549" s="40"/>
    </row>
    <row r="6550">
      <c r="F6550" s="30"/>
      <c r="G6550" s="30"/>
      <c r="H6550" s="30"/>
      <c r="I6550" s="30"/>
      <c r="J6550" s="30"/>
      <c r="K6550" s="30"/>
      <c r="L6550" s="30"/>
      <c r="M6550" s="32"/>
      <c r="N6550" s="33"/>
      <c r="O6550" s="33"/>
      <c r="R6550" s="40"/>
      <c r="S6550" s="40"/>
      <c r="T6550" s="40"/>
      <c r="U6550" s="40"/>
      <c r="V6550" s="40"/>
      <c r="W6550" s="40"/>
    </row>
    <row r="6551">
      <c r="F6551" s="30"/>
      <c r="G6551" s="30"/>
      <c r="H6551" s="30"/>
      <c r="I6551" s="30"/>
      <c r="J6551" s="30"/>
      <c r="K6551" s="30"/>
      <c r="L6551" s="30"/>
      <c r="M6551" s="32"/>
      <c r="N6551" s="33"/>
      <c r="O6551" s="33"/>
      <c r="R6551" s="40"/>
      <c r="S6551" s="40"/>
      <c r="T6551" s="40"/>
      <c r="U6551" s="40"/>
      <c r="V6551" s="40"/>
      <c r="W6551" s="40"/>
    </row>
    <row r="6552">
      <c r="F6552" s="30"/>
      <c r="G6552" s="30"/>
      <c r="H6552" s="30"/>
      <c r="I6552" s="30"/>
      <c r="J6552" s="30"/>
      <c r="K6552" s="30"/>
      <c r="L6552" s="30"/>
      <c r="M6552" s="32"/>
      <c r="N6552" s="33"/>
      <c r="O6552" s="33"/>
      <c r="R6552" s="40"/>
      <c r="S6552" s="40"/>
      <c r="T6552" s="40"/>
      <c r="U6552" s="40"/>
      <c r="V6552" s="40"/>
      <c r="W6552" s="40"/>
    </row>
    <row r="6553">
      <c r="F6553" s="30"/>
      <c r="G6553" s="30"/>
      <c r="H6553" s="30"/>
      <c r="I6553" s="30"/>
      <c r="J6553" s="30"/>
      <c r="K6553" s="30"/>
      <c r="L6553" s="30"/>
      <c r="M6553" s="32"/>
      <c r="N6553" s="33"/>
      <c r="O6553" s="33"/>
      <c r="R6553" s="40"/>
      <c r="S6553" s="40"/>
      <c r="T6553" s="40"/>
      <c r="U6553" s="40"/>
      <c r="V6553" s="40"/>
      <c r="W6553" s="40"/>
    </row>
    <row r="6554">
      <c r="F6554" s="30"/>
      <c r="G6554" s="30"/>
      <c r="H6554" s="30"/>
      <c r="I6554" s="30"/>
      <c r="J6554" s="30"/>
      <c r="K6554" s="30"/>
      <c r="L6554" s="30"/>
      <c r="M6554" s="32"/>
      <c r="N6554" s="33"/>
      <c r="O6554" s="33"/>
      <c r="R6554" s="40"/>
      <c r="S6554" s="40"/>
      <c r="T6554" s="40"/>
      <c r="U6554" s="40"/>
      <c r="V6554" s="40"/>
      <c r="W6554" s="40"/>
    </row>
    <row r="6555">
      <c r="F6555" s="30"/>
      <c r="G6555" s="30"/>
      <c r="H6555" s="30"/>
      <c r="I6555" s="30"/>
      <c r="J6555" s="30"/>
      <c r="K6555" s="30"/>
      <c r="L6555" s="30"/>
      <c r="M6555" s="32"/>
      <c r="N6555" s="33"/>
      <c r="O6555" s="33"/>
      <c r="R6555" s="40"/>
      <c r="S6555" s="40"/>
      <c r="T6555" s="40"/>
      <c r="U6555" s="40"/>
      <c r="V6555" s="40"/>
      <c r="W6555" s="40"/>
    </row>
    <row r="6556">
      <c r="F6556" s="30"/>
      <c r="G6556" s="30"/>
      <c r="H6556" s="30"/>
      <c r="I6556" s="30"/>
      <c r="J6556" s="30"/>
      <c r="K6556" s="30"/>
      <c r="L6556" s="30"/>
      <c r="M6556" s="32"/>
      <c r="N6556" s="33"/>
      <c r="O6556" s="33"/>
      <c r="R6556" s="40"/>
      <c r="S6556" s="40"/>
      <c r="T6556" s="40"/>
      <c r="U6556" s="40"/>
      <c r="V6556" s="40"/>
      <c r="W6556" s="40"/>
    </row>
    <row r="6557">
      <c r="F6557" s="30"/>
      <c r="G6557" s="30"/>
      <c r="H6557" s="30"/>
      <c r="I6557" s="30"/>
      <c r="J6557" s="30"/>
      <c r="K6557" s="30"/>
      <c r="L6557" s="30"/>
      <c r="M6557" s="32"/>
      <c r="N6557" s="33"/>
      <c r="O6557" s="33"/>
      <c r="R6557" s="40"/>
      <c r="S6557" s="40"/>
      <c r="T6557" s="40"/>
      <c r="U6557" s="40"/>
      <c r="V6557" s="40"/>
      <c r="W6557" s="40"/>
    </row>
    <row r="6558">
      <c r="F6558" s="30"/>
      <c r="G6558" s="30"/>
      <c r="H6558" s="30"/>
      <c r="I6558" s="30"/>
      <c r="J6558" s="30"/>
      <c r="K6558" s="30"/>
      <c r="L6558" s="30"/>
      <c r="M6558" s="32"/>
      <c r="N6558" s="33"/>
      <c r="O6558" s="33"/>
      <c r="R6558" s="40"/>
      <c r="S6558" s="40"/>
      <c r="T6558" s="40"/>
      <c r="U6558" s="40"/>
      <c r="V6558" s="40"/>
      <c r="W6558" s="40"/>
    </row>
    <row r="6559">
      <c r="F6559" s="30"/>
      <c r="G6559" s="30"/>
      <c r="H6559" s="30"/>
      <c r="I6559" s="30"/>
      <c r="J6559" s="30"/>
      <c r="K6559" s="30"/>
      <c r="L6559" s="30"/>
      <c r="M6559" s="32"/>
      <c r="N6559" s="33"/>
      <c r="O6559" s="33"/>
      <c r="R6559" s="40"/>
      <c r="S6559" s="40"/>
      <c r="T6559" s="40"/>
      <c r="U6559" s="40"/>
      <c r="V6559" s="40"/>
      <c r="W6559" s="40"/>
    </row>
    <row r="6560">
      <c r="F6560" s="30"/>
      <c r="G6560" s="30"/>
      <c r="H6560" s="30"/>
      <c r="I6560" s="30"/>
      <c r="J6560" s="30"/>
      <c r="K6560" s="30"/>
      <c r="L6560" s="30"/>
      <c r="M6560" s="32"/>
      <c r="N6560" s="33"/>
      <c r="O6560" s="33"/>
      <c r="R6560" s="40"/>
      <c r="S6560" s="40"/>
      <c r="T6560" s="40"/>
      <c r="U6560" s="40"/>
      <c r="V6560" s="40"/>
      <c r="W6560" s="40"/>
    </row>
    <row r="6561">
      <c r="F6561" s="30"/>
      <c r="G6561" s="30"/>
      <c r="H6561" s="30"/>
      <c r="I6561" s="30"/>
      <c r="J6561" s="30"/>
      <c r="K6561" s="30"/>
      <c r="L6561" s="30"/>
      <c r="M6561" s="32"/>
      <c r="N6561" s="33"/>
      <c r="O6561" s="58"/>
      <c r="R6561" s="40"/>
      <c r="S6561" s="40"/>
      <c r="T6561" s="40"/>
      <c r="U6561" s="40"/>
      <c r="V6561" s="40"/>
      <c r="W6561" s="40"/>
    </row>
    <row r="6562">
      <c r="F6562" s="30"/>
      <c r="G6562" s="30"/>
      <c r="H6562" s="30"/>
      <c r="I6562" s="30"/>
      <c r="J6562" s="30"/>
      <c r="K6562" s="30"/>
      <c r="L6562" s="30"/>
      <c r="M6562" s="32"/>
      <c r="N6562" s="33"/>
      <c r="O6562" s="33"/>
      <c r="R6562" s="40"/>
      <c r="S6562" s="40"/>
      <c r="T6562" s="40"/>
      <c r="U6562" s="40"/>
      <c r="V6562" s="40"/>
      <c r="W6562" s="40"/>
    </row>
    <row r="6563">
      <c r="F6563" s="30"/>
      <c r="G6563" s="30"/>
      <c r="H6563" s="30"/>
      <c r="I6563" s="30"/>
      <c r="J6563" s="30"/>
      <c r="K6563" s="30"/>
      <c r="L6563" s="30"/>
      <c r="M6563" s="32"/>
      <c r="N6563" s="33"/>
      <c r="O6563" s="58"/>
      <c r="R6563" s="40"/>
      <c r="S6563" s="40"/>
      <c r="T6563" s="40"/>
      <c r="U6563" s="40"/>
      <c r="V6563" s="40"/>
      <c r="W6563" s="40"/>
    </row>
    <row r="6564">
      <c r="F6564" s="30"/>
      <c r="G6564" s="30"/>
      <c r="H6564" s="30"/>
      <c r="I6564" s="30"/>
      <c r="J6564" s="30"/>
      <c r="K6564" s="30"/>
      <c r="L6564" s="30"/>
      <c r="M6564" s="32"/>
      <c r="N6564" s="33"/>
      <c r="O6564" s="58"/>
      <c r="R6564" s="40"/>
      <c r="S6564" s="40"/>
      <c r="T6564" s="40"/>
      <c r="U6564" s="40"/>
      <c r="V6564" s="40"/>
      <c r="W6564" s="40"/>
    </row>
    <row r="6565">
      <c r="F6565" s="30"/>
      <c r="G6565" s="30"/>
      <c r="H6565" s="30"/>
      <c r="I6565" s="30"/>
      <c r="J6565" s="30"/>
      <c r="K6565" s="30"/>
      <c r="L6565" s="30"/>
      <c r="M6565" s="32"/>
      <c r="N6565" s="33"/>
      <c r="O6565" s="58"/>
      <c r="R6565" s="40"/>
      <c r="S6565" s="40"/>
      <c r="T6565" s="40"/>
      <c r="U6565" s="40"/>
      <c r="V6565" s="40"/>
      <c r="W6565" s="40"/>
    </row>
    <row r="6566">
      <c r="F6566" s="30"/>
      <c r="G6566" s="30"/>
      <c r="H6566" s="30"/>
      <c r="I6566" s="30"/>
      <c r="J6566" s="30"/>
      <c r="K6566" s="30"/>
      <c r="L6566" s="30"/>
      <c r="M6566" s="32"/>
      <c r="N6566" s="33"/>
      <c r="O6566" s="33"/>
      <c r="R6566" s="40"/>
      <c r="S6566" s="40"/>
      <c r="T6566" s="40"/>
      <c r="U6566" s="40"/>
      <c r="V6566" s="40"/>
      <c r="W6566" s="40"/>
    </row>
    <row r="6567">
      <c r="F6567" s="30"/>
      <c r="G6567" s="30"/>
      <c r="H6567" s="30"/>
      <c r="I6567" s="30"/>
      <c r="J6567" s="30"/>
      <c r="K6567" s="30"/>
      <c r="L6567" s="30"/>
      <c r="M6567" s="32"/>
      <c r="N6567" s="33"/>
      <c r="O6567" s="33"/>
      <c r="R6567" s="40"/>
      <c r="S6567" s="40"/>
      <c r="T6567" s="40"/>
      <c r="U6567" s="40"/>
      <c r="V6567" s="40"/>
      <c r="W6567" s="40"/>
    </row>
    <row r="6568">
      <c r="F6568" s="30"/>
      <c r="G6568" s="30"/>
      <c r="H6568" s="30"/>
      <c r="I6568" s="30"/>
      <c r="J6568" s="30"/>
      <c r="K6568" s="30"/>
      <c r="L6568" s="30"/>
      <c r="M6568" s="32"/>
      <c r="N6568" s="33"/>
      <c r="O6568" s="33"/>
      <c r="R6568" s="40"/>
      <c r="S6568" s="40"/>
      <c r="T6568" s="40"/>
      <c r="U6568" s="40"/>
      <c r="V6568" s="40"/>
      <c r="W6568" s="40"/>
    </row>
    <row r="6569">
      <c r="F6569" s="30"/>
      <c r="G6569" s="30"/>
      <c r="H6569" s="30"/>
      <c r="I6569" s="30"/>
      <c r="J6569" s="30"/>
      <c r="K6569" s="30"/>
      <c r="L6569" s="30"/>
      <c r="M6569" s="32"/>
      <c r="N6569" s="33"/>
      <c r="O6569" s="33"/>
      <c r="R6569" s="40"/>
      <c r="S6569" s="40"/>
      <c r="T6569" s="40"/>
      <c r="U6569" s="40"/>
      <c r="V6569" s="40"/>
      <c r="W6569" s="40"/>
    </row>
    <row r="6570">
      <c r="F6570" s="30"/>
      <c r="G6570" s="30"/>
      <c r="H6570" s="30"/>
      <c r="I6570" s="30"/>
      <c r="J6570" s="30"/>
      <c r="K6570" s="30"/>
      <c r="L6570" s="30"/>
      <c r="M6570" s="32"/>
      <c r="N6570" s="33"/>
      <c r="O6570" s="33"/>
      <c r="R6570" s="40"/>
      <c r="S6570" s="40"/>
      <c r="T6570" s="40"/>
      <c r="U6570" s="40"/>
      <c r="V6570" s="40"/>
      <c r="W6570" s="40"/>
    </row>
    <row r="6571">
      <c r="F6571" s="30"/>
      <c r="G6571" s="30"/>
      <c r="H6571" s="30"/>
      <c r="I6571" s="30"/>
      <c r="J6571" s="30"/>
      <c r="K6571" s="30"/>
      <c r="L6571" s="30"/>
      <c r="M6571" s="32"/>
      <c r="N6571" s="33"/>
      <c r="O6571" s="33"/>
      <c r="R6571" s="40"/>
      <c r="S6571" s="40"/>
      <c r="T6571" s="40"/>
      <c r="U6571" s="40"/>
      <c r="V6571" s="40"/>
      <c r="W6571" s="40"/>
    </row>
    <row r="6572">
      <c r="F6572" s="30"/>
      <c r="G6572" s="30"/>
      <c r="H6572" s="30"/>
      <c r="I6572" s="30"/>
      <c r="J6572" s="30"/>
      <c r="K6572" s="30"/>
      <c r="L6572" s="30"/>
      <c r="M6572" s="32"/>
      <c r="N6572" s="33"/>
      <c r="O6572" s="33"/>
      <c r="R6572" s="40"/>
      <c r="S6572" s="40"/>
      <c r="T6572" s="40"/>
      <c r="U6572" s="40"/>
      <c r="V6572" s="40"/>
      <c r="W6572" s="40"/>
    </row>
    <row r="6573">
      <c r="F6573" s="30"/>
      <c r="G6573" s="30"/>
      <c r="H6573" s="30"/>
      <c r="I6573" s="30"/>
      <c r="J6573" s="30"/>
      <c r="K6573" s="30"/>
      <c r="L6573" s="30"/>
      <c r="M6573" s="32"/>
      <c r="N6573" s="33"/>
      <c r="O6573" s="33"/>
      <c r="R6573" s="40"/>
      <c r="S6573" s="40"/>
      <c r="T6573" s="40"/>
      <c r="U6573" s="40"/>
      <c r="V6573" s="40"/>
      <c r="W6573" s="40"/>
    </row>
    <row r="6574">
      <c r="F6574" s="30"/>
      <c r="G6574" s="30"/>
      <c r="H6574" s="30"/>
      <c r="I6574" s="30"/>
      <c r="J6574" s="30"/>
      <c r="K6574" s="30"/>
      <c r="L6574" s="30"/>
      <c r="M6574" s="32"/>
      <c r="N6574" s="33"/>
      <c r="O6574" s="58"/>
      <c r="R6574" s="40"/>
      <c r="S6574" s="40"/>
      <c r="T6574" s="40"/>
      <c r="U6574" s="40"/>
      <c r="V6574" s="40"/>
      <c r="W6574" s="40"/>
    </row>
    <row r="6575">
      <c r="F6575" s="30"/>
      <c r="G6575" s="30"/>
      <c r="H6575" s="30"/>
      <c r="I6575" s="30"/>
      <c r="J6575" s="30"/>
      <c r="K6575" s="30"/>
      <c r="L6575" s="30"/>
      <c r="M6575" s="32"/>
      <c r="N6575" s="33"/>
      <c r="O6575" s="33"/>
      <c r="R6575" s="40"/>
      <c r="S6575" s="40"/>
      <c r="T6575" s="40"/>
      <c r="U6575" s="40"/>
      <c r="V6575" s="40"/>
      <c r="W6575" s="40"/>
    </row>
    <row r="6576">
      <c r="F6576" s="30"/>
      <c r="G6576" s="30"/>
      <c r="H6576" s="30"/>
      <c r="I6576" s="30"/>
      <c r="J6576" s="30"/>
      <c r="K6576" s="30"/>
      <c r="L6576" s="30"/>
      <c r="M6576" s="32"/>
      <c r="N6576" s="33"/>
      <c r="O6576" s="33"/>
      <c r="R6576" s="40"/>
      <c r="S6576" s="40"/>
      <c r="T6576" s="40"/>
      <c r="U6576" s="40"/>
      <c r="V6576" s="40"/>
      <c r="W6576" s="40"/>
    </row>
    <row r="6577">
      <c r="F6577" s="30"/>
      <c r="G6577" s="30"/>
      <c r="H6577" s="30"/>
      <c r="I6577" s="30"/>
      <c r="J6577" s="30"/>
      <c r="K6577" s="30"/>
      <c r="L6577" s="30"/>
      <c r="M6577" s="32"/>
      <c r="N6577" s="33"/>
      <c r="O6577" s="33"/>
      <c r="R6577" s="40"/>
      <c r="S6577" s="40"/>
      <c r="T6577" s="40"/>
      <c r="U6577" s="40"/>
      <c r="V6577" s="40"/>
      <c r="W6577" s="40"/>
    </row>
    <row r="6578">
      <c r="F6578" s="30"/>
      <c r="G6578" s="30"/>
      <c r="H6578" s="30"/>
      <c r="I6578" s="30"/>
      <c r="J6578" s="30"/>
      <c r="K6578" s="30"/>
      <c r="L6578" s="30"/>
      <c r="M6578" s="32"/>
      <c r="N6578" s="33"/>
      <c r="O6578" s="33"/>
      <c r="R6578" s="40"/>
      <c r="S6578" s="40"/>
      <c r="T6578" s="40"/>
      <c r="U6578" s="40"/>
      <c r="V6578" s="40"/>
      <c r="W6578" s="40"/>
    </row>
    <row r="6579">
      <c r="F6579" s="30"/>
      <c r="G6579" s="30"/>
      <c r="H6579" s="30"/>
      <c r="I6579" s="30"/>
      <c r="J6579" s="30"/>
      <c r="K6579" s="30"/>
      <c r="L6579" s="30"/>
      <c r="M6579" s="32"/>
      <c r="N6579" s="33"/>
      <c r="O6579" s="33"/>
      <c r="R6579" s="40"/>
      <c r="S6579" s="40"/>
      <c r="T6579" s="40"/>
      <c r="U6579" s="40"/>
      <c r="V6579" s="40"/>
      <c r="W6579" s="40"/>
    </row>
    <row r="6580">
      <c r="F6580" s="30"/>
      <c r="G6580" s="30"/>
      <c r="H6580" s="30"/>
      <c r="I6580" s="30"/>
      <c r="J6580" s="30"/>
      <c r="K6580" s="30"/>
      <c r="L6580" s="30"/>
      <c r="M6580" s="32"/>
      <c r="N6580" s="33"/>
      <c r="O6580" s="58"/>
      <c r="R6580" s="40"/>
      <c r="S6580" s="40"/>
      <c r="T6580" s="40"/>
      <c r="U6580" s="40"/>
      <c r="V6580" s="40"/>
      <c r="W6580" s="40"/>
    </row>
    <row r="6581">
      <c r="F6581" s="30"/>
      <c r="G6581" s="30"/>
      <c r="H6581" s="30"/>
      <c r="I6581" s="30"/>
      <c r="J6581" s="30"/>
      <c r="K6581" s="30"/>
      <c r="L6581" s="30"/>
      <c r="M6581" s="32"/>
      <c r="N6581" s="33"/>
      <c r="O6581" s="33"/>
      <c r="R6581" s="40"/>
      <c r="S6581" s="40"/>
      <c r="T6581" s="40"/>
      <c r="U6581" s="40"/>
      <c r="V6581" s="40"/>
      <c r="W6581" s="40"/>
    </row>
    <row r="6582">
      <c r="F6582" s="30"/>
      <c r="G6582" s="30"/>
      <c r="H6582" s="30"/>
      <c r="I6582" s="30"/>
      <c r="J6582" s="30"/>
      <c r="K6582" s="30"/>
      <c r="L6582" s="30"/>
      <c r="M6582" s="32"/>
      <c r="N6582" s="33"/>
      <c r="O6582" s="33"/>
      <c r="R6582" s="40"/>
      <c r="S6582" s="40"/>
      <c r="T6582" s="40"/>
      <c r="U6582" s="40"/>
      <c r="V6582" s="40"/>
      <c r="W6582" s="40"/>
    </row>
    <row r="6583">
      <c r="F6583" s="30"/>
      <c r="G6583" s="30"/>
      <c r="H6583" s="30"/>
      <c r="I6583" s="30"/>
      <c r="J6583" s="30"/>
      <c r="K6583" s="30"/>
      <c r="L6583" s="30"/>
      <c r="M6583" s="32"/>
      <c r="N6583" s="33"/>
      <c r="O6583" s="64"/>
      <c r="R6583" s="40"/>
      <c r="S6583" s="40"/>
      <c r="T6583" s="40"/>
      <c r="U6583" s="40"/>
      <c r="V6583" s="40"/>
      <c r="W6583" s="40"/>
    </row>
    <row r="6584">
      <c r="F6584" s="30"/>
      <c r="G6584" s="30"/>
      <c r="H6584" s="30"/>
      <c r="I6584" s="30"/>
      <c r="J6584" s="30"/>
      <c r="K6584" s="30"/>
      <c r="L6584" s="30"/>
      <c r="M6584" s="32"/>
      <c r="N6584" s="33"/>
      <c r="O6584" s="33"/>
      <c r="R6584" s="40"/>
      <c r="S6584" s="40"/>
      <c r="T6584" s="40"/>
      <c r="U6584" s="40"/>
      <c r="V6584" s="40"/>
      <c r="W6584" s="40"/>
    </row>
    <row r="6585">
      <c r="F6585" s="30"/>
      <c r="G6585" s="30"/>
      <c r="H6585" s="30"/>
      <c r="I6585" s="30"/>
      <c r="J6585" s="30"/>
      <c r="K6585" s="30"/>
      <c r="L6585" s="30"/>
      <c r="M6585" s="32"/>
      <c r="N6585" s="33"/>
      <c r="O6585" s="33"/>
      <c r="R6585" s="40"/>
      <c r="S6585" s="40"/>
      <c r="T6585" s="40"/>
      <c r="U6585" s="40"/>
      <c r="V6585" s="40"/>
      <c r="W6585" s="40"/>
    </row>
    <row r="6586">
      <c r="F6586" s="30"/>
      <c r="G6586" s="30"/>
      <c r="H6586" s="30"/>
      <c r="I6586" s="30"/>
      <c r="J6586" s="30"/>
      <c r="K6586" s="30"/>
      <c r="L6586" s="30"/>
      <c r="M6586" s="32"/>
      <c r="N6586" s="33"/>
      <c r="O6586" s="33"/>
      <c r="R6586" s="40"/>
      <c r="S6586" s="40"/>
      <c r="T6586" s="40"/>
      <c r="U6586" s="40"/>
      <c r="V6586" s="40"/>
      <c r="W6586" s="40"/>
    </row>
    <row r="6587">
      <c r="F6587" s="30"/>
      <c r="G6587" s="30"/>
      <c r="H6587" s="30"/>
      <c r="I6587" s="30"/>
      <c r="J6587" s="30"/>
      <c r="K6587" s="30"/>
      <c r="L6587" s="30"/>
      <c r="M6587" s="32"/>
      <c r="N6587" s="33"/>
      <c r="O6587" s="33"/>
      <c r="R6587" s="40"/>
      <c r="S6587" s="40"/>
      <c r="T6587" s="40"/>
      <c r="U6587" s="40"/>
      <c r="V6587" s="40"/>
      <c r="W6587" s="40"/>
    </row>
    <row r="6588">
      <c r="F6588" s="30"/>
      <c r="G6588" s="30"/>
      <c r="H6588" s="30"/>
      <c r="I6588" s="30"/>
      <c r="J6588" s="30"/>
      <c r="K6588" s="30"/>
      <c r="L6588" s="30"/>
      <c r="M6588" s="32"/>
      <c r="N6588" s="33"/>
      <c r="O6588" s="33"/>
      <c r="R6588" s="40"/>
      <c r="S6588" s="40"/>
      <c r="T6588" s="40"/>
      <c r="U6588" s="40"/>
      <c r="V6588" s="40"/>
      <c r="W6588" s="40"/>
    </row>
    <row r="6589">
      <c r="F6589" s="30"/>
      <c r="G6589" s="30"/>
      <c r="H6589" s="30"/>
      <c r="I6589" s="30"/>
      <c r="J6589" s="30"/>
      <c r="K6589" s="30"/>
      <c r="L6589" s="30"/>
      <c r="M6589" s="32"/>
      <c r="N6589" s="33"/>
      <c r="O6589" s="33"/>
      <c r="R6589" s="40"/>
      <c r="S6589" s="40"/>
      <c r="T6589" s="40"/>
      <c r="U6589" s="40"/>
      <c r="V6589" s="40"/>
      <c r="W6589" s="40"/>
    </row>
    <row r="6590">
      <c r="F6590" s="30"/>
      <c r="G6590" s="30"/>
      <c r="H6590" s="30"/>
      <c r="I6590" s="30"/>
      <c r="J6590" s="30"/>
      <c r="K6590" s="30"/>
      <c r="L6590" s="30"/>
      <c r="M6590" s="32"/>
      <c r="N6590" s="33"/>
      <c r="O6590" s="33"/>
      <c r="R6590" s="40"/>
      <c r="S6590" s="40"/>
      <c r="T6590" s="40"/>
      <c r="U6590" s="40"/>
      <c r="V6590" s="40"/>
      <c r="W6590" s="40"/>
    </row>
    <row r="6591">
      <c r="F6591" s="30"/>
      <c r="G6591" s="30"/>
      <c r="H6591" s="30"/>
      <c r="I6591" s="30"/>
      <c r="J6591" s="30"/>
      <c r="K6591" s="30"/>
      <c r="L6591" s="30"/>
      <c r="M6591" s="32"/>
      <c r="N6591" s="33"/>
      <c r="O6591" s="64"/>
      <c r="R6591" s="40"/>
      <c r="S6591" s="40"/>
      <c r="T6591" s="40"/>
      <c r="U6591" s="40"/>
      <c r="V6591" s="40"/>
      <c r="W6591" s="40"/>
    </row>
    <row r="6592">
      <c r="F6592" s="30"/>
      <c r="G6592" s="30"/>
      <c r="H6592" s="30"/>
      <c r="I6592" s="30"/>
      <c r="J6592" s="30"/>
      <c r="K6592" s="30"/>
      <c r="L6592" s="30"/>
      <c r="M6592" s="32"/>
      <c r="N6592" s="33"/>
      <c r="O6592" s="33"/>
      <c r="R6592" s="40"/>
      <c r="S6592" s="40"/>
      <c r="T6592" s="40"/>
      <c r="U6592" s="40"/>
      <c r="V6592" s="40"/>
      <c r="W6592" s="40"/>
    </row>
    <row r="6593">
      <c r="F6593" s="30"/>
      <c r="G6593" s="30"/>
      <c r="H6593" s="30"/>
      <c r="I6593" s="30"/>
      <c r="J6593" s="30"/>
      <c r="K6593" s="30"/>
      <c r="L6593" s="30"/>
      <c r="M6593" s="32"/>
      <c r="N6593" s="33"/>
      <c r="O6593" s="33"/>
      <c r="R6593" s="40"/>
      <c r="S6593" s="40"/>
      <c r="T6593" s="40"/>
      <c r="U6593" s="40"/>
      <c r="V6593" s="40"/>
      <c r="W6593" s="40"/>
    </row>
    <row r="6594">
      <c r="F6594" s="30"/>
      <c r="G6594" s="30"/>
      <c r="H6594" s="30"/>
      <c r="I6594" s="30"/>
      <c r="J6594" s="30"/>
      <c r="K6594" s="30"/>
      <c r="L6594" s="30"/>
      <c r="M6594" s="32"/>
      <c r="N6594" s="33"/>
      <c r="O6594" s="33"/>
      <c r="R6594" s="40"/>
      <c r="S6594" s="40"/>
      <c r="T6594" s="40"/>
      <c r="U6594" s="40"/>
      <c r="V6594" s="40"/>
      <c r="W6594" s="40"/>
    </row>
    <row r="6595">
      <c r="F6595" s="30"/>
      <c r="G6595" s="30"/>
      <c r="H6595" s="30"/>
      <c r="I6595" s="30"/>
      <c r="J6595" s="30"/>
      <c r="K6595" s="30"/>
      <c r="L6595" s="30"/>
      <c r="M6595" s="32"/>
      <c r="N6595" s="33"/>
      <c r="O6595" s="64"/>
      <c r="R6595" s="40"/>
      <c r="S6595" s="40"/>
      <c r="T6595" s="40"/>
      <c r="U6595" s="40"/>
      <c r="V6595" s="40"/>
      <c r="W6595" s="40"/>
    </row>
    <row r="6596">
      <c r="F6596" s="30"/>
      <c r="G6596" s="30"/>
      <c r="H6596" s="30"/>
      <c r="I6596" s="30"/>
      <c r="J6596" s="30"/>
      <c r="K6596" s="30"/>
      <c r="L6596" s="30"/>
      <c r="M6596" s="32"/>
      <c r="N6596" s="33"/>
      <c r="O6596" s="33"/>
      <c r="R6596" s="40"/>
      <c r="S6596" s="40"/>
      <c r="T6596" s="40"/>
      <c r="U6596" s="40"/>
      <c r="V6596" s="40"/>
      <c r="W6596" s="40"/>
    </row>
    <row r="6597">
      <c r="F6597" s="30"/>
      <c r="G6597" s="30"/>
      <c r="H6597" s="30"/>
      <c r="I6597" s="30"/>
      <c r="J6597" s="30"/>
      <c r="K6597" s="30"/>
      <c r="L6597" s="30"/>
      <c r="M6597" s="32"/>
      <c r="N6597" s="33"/>
      <c r="O6597" s="64"/>
      <c r="R6597" s="40"/>
      <c r="S6597" s="40"/>
      <c r="T6597" s="40"/>
      <c r="U6597" s="40"/>
      <c r="V6597" s="40"/>
      <c r="W6597" s="40"/>
    </row>
    <row r="6598">
      <c r="F6598" s="30"/>
      <c r="G6598" s="30"/>
      <c r="H6598" s="30"/>
      <c r="I6598" s="30"/>
      <c r="J6598" s="30"/>
      <c r="K6598" s="30"/>
      <c r="L6598" s="30"/>
      <c r="M6598" s="32"/>
      <c r="N6598" s="33"/>
      <c r="O6598" s="64"/>
      <c r="R6598" s="40"/>
      <c r="S6598" s="40"/>
      <c r="T6598" s="40"/>
      <c r="U6598" s="40"/>
      <c r="V6598" s="40"/>
      <c r="W6598" s="40"/>
    </row>
    <row r="6599">
      <c r="F6599" s="30"/>
      <c r="G6599" s="30"/>
      <c r="H6599" s="30"/>
      <c r="I6599" s="30"/>
      <c r="J6599" s="30"/>
      <c r="K6599" s="30"/>
      <c r="L6599" s="30"/>
      <c r="M6599" s="32"/>
      <c r="N6599" s="33"/>
      <c r="O6599" s="33"/>
      <c r="R6599" s="40"/>
      <c r="S6599" s="40"/>
      <c r="T6599" s="40"/>
      <c r="U6599" s="40"/>
      <c r="V6599" s="40"/>
      <c r="W6599" s="40"/>
    </row>
    <row r="6600">
      <c r="F6600" s="30"/>
      <c r="G6600" s="30"/>
      <c r="H6600" s="30"/>
      <c r="I6600" s="30"/>
      <c r="J6600" s="30"/>
      <c r="K6600" s="30"/>
      <c r="L6600" s="30"/>
      <c r="M6600" s="32"/>
      <c r="N6600" s="33"/>
      <c r="O6600" s="58"/>
      <c r="R6600" s="40"/>
      <c r="S6600" s="40"/>
      <c r="T6600" s="40"/>
      <c r="U6600" s="40"/>
      <c r="V6600" s="40"/>
      <c r="W6600" s="40"/>
    </row>
    <row r="6601">
      <c r="F6601" s="30"/>
      <c r="G6601" s="30"/>
      <c r="H6601" s="30"/>
      <c r="I6601" s="30"/>
      <c r="J6601" s="30"/>
      <c r="K6601" s="30"/>
      <c r="L6601" s="30"/>
      <c r="M6601" s="32"/>
      <c r="N6601" s="33"/>
      <c r="O6601" s="58"/>
      <c r="R6601" s="40"/>
      <c r="S6601" s="40"/>
      <c r="T6601" s="40"/>
      <c r="U6601" s="40"/>
      <c r="V6601" s="40"/>
      <c r="W6601" s="40"/>
    </row>
    <row r="6602">
      <c r="F6602" s="30"/>
      <c r="G6602" s="30"/>
      <c r="H6602" s="30"/>
      <c r="I6602" s="30"/>
      <c r="J6602" s="30"/>
      <c r="K6602" s="30"/>
      <c r="L6602" s="30"/>
      <c r="M6602" s="32"/>
      <c r="N6602" s="33"/>
      <c r="O6602" s="33"/>
      <c r="R6602" s="40"/>
      <c r="S6602" s="40"/>
      <c r="T6602" s="40"/>
      <c r="U6602" s="40"/>
      <c r="V6602" s="40"/>
      <c r="W6602" s="40"/>
    </row>
    <row r="6603">
      <c r="F6603" s="30"/>
      <c r="G6603" s="30"/>
      <c r="H6603" s="30"/>
      <c r="I6603" s="30"/>
      <c r="J6603" s="30"/>
      <c r="K6603" s="30"/>
      <c r="L6603" s="30"/>
      <c r="M6603" s="32"/>
      <c r="N6603" s="33"/>
      <c r="O6603" s="58"/>
      <c r="R6603" s="40"/>
      <c r="S6603" s="40"/>
      <c r="T6603" s="40"/>
      <c r="U6603" s="40"/>
      <c r="V6603" s="40"/>
      <c r="W6603" s="40"/>
    </row>
    <row r="6604">
      <c r="F6604" s="30"/>
      <c r="G6604" s="30"/>
      <c r="H6604" s="30"/>
      <c r="I6604" s="30"/>
      <c r="J6604" s="30"/>
      <c r="K6604" s="30"/>
      <c r="L6604" s="30"/>
      <c r="M6604" s="32"/>
      <c r="N6604" s="33"/>
      <c r="O6604" s="33"/>
      <c r="R6604" s="40"/>
      <c r="S6604" s="40"/>
      <c r="T6604" s="40"/>
      <c r="U6604" s="40"/>
      <c r="V6604" s="40"/>
      <c r="W6604" s="40"/>
    </row>
    <row r="6605">
      <c r="F6605" s="30"/>
      <c r="G6605" s="30"/>
      <c r="H6605" s="30"/>
      <c r="I6605" s="30"/>
      <c r="J6605" s="30"/>
      <c r="K6605" s="30"/>
      <c r="L6605" s="30"/>
      <c r="M6605" s="32"/>
      <c r="N6605" s="33"/>
      <c r="O6605" s="33"/>
      <c r="R6605" s="40"/>
      <c r="S6605" s="40"/>
      <c r="T6605" s="40"/>
      <c r="U6605" s="40"/>
      <c r="V6605" s="40"/>
      <c r="W6605" s="40"/>
    </row>
    <row r="6606">
      <c r="F6606" s="30"/>
      <c r="G6606" s="30"/>
      <c r="H6606" s="30"/>
      <c r="I6606" s="30"/>
      <c r="J6606" s="30"/>
      <c r="K6606" s="30"/>
      <c r="L6606" s="30"/>
      <c r="M6606" s="32"/>
      <c r="N6606" s="33"/>
      <c r="O6606" s="58"/>
      <c r="R6606" s="40"/>
      <c r="S6606" s="40"/>
      <c r="T6606" s="40"/>
      <c r="U6606" s="40"/>
      <c r="V6606" s="40"/>
      <c r="W6606" s="40"/>
    </row>
    <row r="6607">
      <c r="F6607" s="30"/>
      <c r="G6607" s="30"/>
      <c r="H6607" s="30"/>
      <c r="I6607" s="30"/>
      <c r="J6607" s="30"/>
      <c r="K6607" s="30"/>
      <c r="L6607" s="30"/>
      <c r="M6607" s="32"/>
      <c r="N6607" s="33"/>
      <c r="O6607" s="33"/>
      <c r="R6607" s="40"/>
      <c r="S6607" s="40"/>
      <c r="T6607" s="40"/>
      <c r="U6607" s="40"/>
      <c r="V6607" s="40"/>
      <c r="W6607" s="40"/>
    </row>
    <row r="6608">
      <c r="F6608" s="30"/>
      <c r="G6608" s="30"/>
      <c r="H6608" s="30"/>
      <c r="I6608" s="30"/>
      <c r="J6608" s="30"/>
      <c r="K6608" s="30"/>
      <c r="L6608" s="30"/>
      <c r="M6608" s="32"/>
      <c r="N6608" s="33"/>
      <c r="O6608" s="33"/>
      <c r="R6608" s="40"/>
      <c r="S6608" s="40"/>
      <c r="T6608" s="40"/>
      <c r="U6608" s="40"/>
      <c r="V6608" s="40"/>
      <c r="W6608" s="40"/>
    </row>
    <row r="6609">
      <c r="F6609" s="30"/>
      <c r="G6609" s="30"/>
      <c r="H6609" s="30"/>
      <c r="I6609" s="30"/>
      <c r="J6609" s="30"/>
      <c r="K6609" s="30"/>
      <c r="L6609" s="30"/>
      <c r="M6609" s="32"/>
      <c r="N6609" s="33"/>
      <c r="O6609" s="33"/>
      <c r="R6609" s="40"/>
      <c r="S6609" s="40"/>
      <c r="T6609" s="40"/>
      <c r="U6609" s="40"/>
      <c r="V6609" s="40"/>
      <c r="W6609" s="40"/>
    </row>
    <row r="6610">
      <c r="F6610" s="30"/>
      <c r="G6610" s="30"/>
      <c r="H6610" s="30"/>
      <c r="I6610" s="30"/>
      <c r="J6610" s="30"/>
      <c r="K6610" s="30"/>
      <c r="L6610" s="30"/>
      <c r="M6610" s="32"/>
      <c r="N6610" s="33"/>
      <c r="O6610" s="33"/>
      <c r="R6610" s="40"/>
      <c r="S6610" s="40"/>
      <c r="T6610" s="40"/>
      <c r="U6610" s="40"/>
      <c r="V6610" s="40"/>
      <c r="W6610" s="40"/>
    </row>
    <row r="6611">
      <c r="F6611" s="30"/>
      <c r="G6611" s="30"/>
      <c r="H6611" s="30"/>
      <c r="I6611" s="30"/>
      <c r="J6611" s="30"/>
      <c r="K6611" s="30"/>
      <c r="L6611" s="30"/>
      <c r="M6611" s="32"/>
      <c r="N6611" s="33"/>
      <c r="O6611" s="33"/>
      <c r="R6611" s="40"/>
      <c r="S6611" s="40"/>
      <c r="T6611" s="40"/>
      <c r="U6611" s="40"/>
      <c r="V6611" s="40"/>
      <c r="W6611" s="40"/>
    </row>
    <row r="6612">
      <c r="F6612" s="30"/>
      <c r="G6612" s="30"/>
      <c r="H6612" s="30"/>
      <c r="I6612" s="30"/>
      <c r="J6612" s="30"/>
      <c r="K6612" s="30"/>
      <c r="L6612" s="30"/>
      <c r="M6612" s="32"/>
      <c r="N6612" s="33"/>
      <c r="O6612" s="33"/>
      <c r="R6612" s="40"/>
      <c r="S6612" s="40"/>
      <c r="T6612" s="40"/>
      <c r="U6612" s="40"/>
      <c r="V6612" s="40"/>
      <c r="W6612" s="40"/>
    </row>
    <row r="6613">
      <c r="F6613" s="30"/>
      <c r="G6613" s="30"/>
      <c r="H6613" s="30"/>
      <c r="I6613" s="30"/>
      <c r="J6613" s="30"/>
      <c r="K6613" s="30"/>
      <c r="L6613" s="30"/>
      <c r="M6613" s="32"/>
      <c r="N6613" s="33"/>
      <c r="O6613" s="33"/>
      <c r="R6613" s="40"/>
      <c r="S6613" s="40"/>
      <c r="T6613" s="40"/>
      <c r="U6613" s="40"/>
      <c r="V6613" s="40"/>
      <c r="W6613" s="40"/>
    </row>
    <row r="6614">
      <c r="F6614" s="30"/>
      <c r="G6614" s="30"/>
      <c r="H6614" s="30"/>
      <c r="I6614" s="30"/>
      <c r="J6614" s="30"/>
      <c r="K6614" s="30"/>
      <c r="L6614" s="30"/>
      <c r="M6614" s="32"/>
      <c r="N6614" s="33"/>
      <c r="O6614" s="58"/>
      <c r="R6614" s="40"/>
      <c r="S6614" s="40"/>
      <c r="T6614" s="40"/>
      <c r="U6614" s="40"/>
      <c r="V6614" s="40"/>
      <c r="W6614" s="40"/>
    </row>
    <row r="6615">
      <c r="F6615" s="30"/>
      <c r="G6615" s="30"/>
      <c r="H6615" s="30"/>
      <c r="I6615" s="30"/>
      <c r="J6615" s="30"/>
      <c r="K6615" s="30"/>
      <c r="L6615" s="30"/>
      <c r="M6615" s="32"/>
      <c r="N6615" s="33"/>
      <c r="O6615" s="33"/>
      <c r="R6615" s="40"/>
      <c r="S6615" s="40"/>
      <c r="T6615" s="40"/>
      <c r="U6615" s="40"/>
      <c r="V6615" s="40"/>
      <c r="W6615" s="40"/>
    </row>
    <row r="6616">
      <c r="F6616" s="30"/>
      <c r="G6616" s="30"/>
      <c r="H6616" s="30"/>
      <c r="I6616" s="30"/>
      <c r="J6616" s="30"/>
      <c r="K6616" s="30"/>
      <c r="L6616" s="30"/>
      <c r="M6616" s="32"/>
      <c r="N6616" s="33"/>
      <c r="O6616" s="33"/>
      <c r="R6616" s="40"/>
      <c r="S6616" s="40"/>
      <c r="T6616" s="40"/>
      <c r="U6616" s="40"/>
      <c r="V6616" s="40"/>
      <c r="W6616" s="40"/>
    </row>
    <row r="6617">
      <c r="F6617" s="30"/>
      <c r="G6617" s="30"/>
      <c r="H6617" s="30"/>
      <c r="I6617" s="30"/>
      <c r="J6617" s="30"/>
      <c r="K6617" s="30"/>
      <c r="L6617" s="30"/>
      <c r="M6617" s="32"/>
      <c r="N6617" s="33"/>
      <c r="O6617" s="33"/>
      <c r="R6617" s="40"/>
      <c r="S6617" s="40"/>
      <c r="T6617" s="40"/>
      <c r="U6617" s="40"/>
      <c r="V6617" s="40"/>
      <c r="W6617" s="40"/>
    </row>
    <row r="6618">
      <c r="F6618" s="30"/>
      <c r="G6618" s="30"/>
      <c r="H6618" s="30"/>
      <c r="I6618" s="30"/>
      <c r="J6618" s="30"/>
      <c r="K6618" s="30"/>
      <c r="L6618" s="30"/>
      <c r="M6618" s="32"/>
      <c r="N6618" s="33"/>
      <c r="O6618" s="33"/>
      <c r="R6618" s="40"/>
      <c r="S6618" s="40"/>
      <c r="T6618" s="40"/>
      <c r="U6618" s="40"/>
      <c r="V6618" s="40"/>
      <c r="W6618" s="40"/>
    </row>
    <row r="6619">
      <c r="F6619" s="30"/>
      <c r="G6619" s="30"/>
      <c r="H6619" s="30"/>
      <c r="I6619" s="30"/>
      <c r="J6619" s="30"/>
      <c r="K6619" s="30"/>
      <c r="L6619" s="30"/>
      <c r="M6619" s="32"/>
      <c r="N6619" s="33"/>
      <c r="O6619" s="33"/>
      <c r="R6619" s="40"/>
      <c r="S6619" s="40"/>
      <c r="T6619" s="40"/>
      <c r="U6619" s="40"/>
      <c r="V6619" s="40"/>
      <c r="W6619" s="40"/>
    </row>
    <row r="6620">
      <c r="F6620" s="30"/>
      <c r="G6620" s="30"/>
      <c r="H6620" s="30"/>
      <c r="I6620" s="30"/>
      <c r="J6620" s="30"/>
      <c r="K6620" s="30"/>
      <c r="L6620" s="30"/>
      <c r="M6620" s="32"/>
      <c r="N6620" s="33"/>
      <c r="O6620" s="33"/>
      <c r="R6620" s="40"/>
      <c r="S6620" s="40"/>
      <c r="T6620" s="40"/>
      <c r="U6620" s="40"/>
      <c r="V6620" s="40"/>
      <c r="W6620" s="40"/>
    </row>
    <row r="6621">
      <c r="F6621" s="30"/>
      <c r="G6621" s="30"/>
      <c r="H6621" s="30"/>
      <c r="I6621" s="30"/>
      <c r="J6621" s="30"/>
      <c r="K6621" s="30"/>
      <c r="L6621" s="30"/>
      <c r="M6621" s="32"/>
      <c r="N6621" s="33"/>
      <c r="O6621" s="33"/>
      <c r="R6621" s="40"/>
      <c r="S6621" s="40"/>
      <c r="T6621" s="40"/>
      <c r="U6621" s="40"/>
      <c r="V6621" s="40"/>
      <c r="W6621" s="40"/>
    </row>
    <row r="6622">
      <c r="F6622" s="30"/>
      <c r="G6622" s="30"/>
      <c r="H6622" s="30"/>
      <c r="I6622" s="30"/>
      <c r="J6622" s="30"/>
      <c r="K6622" s="30"/>
      <c r="L6622" s="30"/>
      <c r="M6622" s="32"/>
      <c r="N6622" s="33"/>
      <c r="O6622" s="64"/>
      <c r="R6622" s="40"/>
      <c r="S6622" s="40"/>
      <c r="T6622" s="40"/>
      <c r="U6622" s="40"/>
      <c r="V6622" s="40"/>
      <c r="W6622" s="40"/>
    </row>
    <row r="6623">
      <c r="F6623" s="30"/>
      <c r="G6623" s="30"/>
      <c r="H6623" s="30"/>
      <c r="I6623" s="30"/>
      <c r="J6623" s="30"/>
      <c r="K6623" s="30"/>
      <c r="L6623" s="30"/>
      <c r="M6623" s="32"/>
      <c r="N6623" s="33"/>
      <c r="O6623" s="33"/>
      <c r="R6623" s="40"/>
      <c r="S6623" s="40"/>
      <c r="T6623" s="40"/>
      <c r="U6623" s="40"/>
      <c r="V6623" s="40"/>
      <c r="W6623" s="40"/>
    </row>
    <row r="6624">
      <c r="F6624" s="30"/>
      <c r="G6624" s="30"/>
      <c r="H6624" s="30"/>
      <c r="I6624" s="30"/>
      <c r="J6624" s="30"/>
      <c r="K6624" s="30"/>
      <c r="L6624" s="30"/>
      <c r="M6624" s="32"/>
      <c r="N6624" s="33"/>
      <c r="O6624" s="33"/>
      <c r="R6624" s="40"/>
      <c r="S6624" s="40"/>
      <c r="T6624" s="40"/>
      <c r="U6624" s="40"/>
      <c r="V6624" s="40"/>
      <c r="W6624" s="40"/>
    </row>
    <row r="6625">
      <c r="F6625" s="30"/>
      <c r="G6625" s="30"/>
      <c r="H6625" s="30"/>
      <c r="I6625" s="30"/>
      <c r="J6625" s="30"/>
      <c r="K6625" s="30"/>
      <c r="L6625" s="30"/>
      <c r="M6625" s="32"/>
      <c r="N6625" s="33"/>
      <c r="O6625" s="33"/>
      <c r="R6625" s="40"/>
      <c r="S6625" s="40"/>
      <c r="T6625" s="40"/>
      <c r="U6625" s="40"/>
      <c r="V6625" s="40"/>
      <c r="W6625" s="40"/>
    </row>
    <row r="6626">
      <c r="F6626" s="30"/>
      <c r="G6626" s="30"/>
      <c r="H6626" s="30"/>
      <c r="I6626" s="30"/>
      <c r="J6626" s="30"/>
      <c r="K6626" s="30"/>
      <c r="L6626" s="30"/>
      <c r="M6626" s="32"/>
      <c r="N6626" s="33"/>
      <c r="O6626" s="64"/>
      <c r="R6626" s="40"/>
      <c r="S6626" s="40"/>
      <c r="T6626" s="40"/>
      <c r="U6626" s="40"/>
      <c r="V6626" s="40"/>
      <c r="W6626" s="40"/>
    </row>
    <row r="6627">
      <c r="F6627" s="30"/>
      <c r="G6627" s="30"/>
      <c r="H6627" s="30"/>
      <c r="I6627" s="30"/>
      <c r="J6627" s="30"/>
      <c r="K6627" s="30"/>
      <c r="L6627" s="30"/>
      <c r="M6627" s="32"/>
      <c r="N6627" s="33"/>
      <c r="O6627" s="64"/>
      <c r="R6627" s="40"/>
      <c r="S6627" s="40"/>
      <c r="T6627" s="40"/>
      <c r="U6627" s="40"/>
      <c r="V6627" s="40"/>
      <c r="W6627" s="40"/>
    </row>
    <row r="6628">
      <c r="F6628" s="30"/>
      <c r="G6628" s="30"/>
      <c r="H6628" s="30"/>
      <c r="I6628" s="30"/>
      <c r="J6628" s="30"/>
      <c r="K6628" s="30"/>
      <c r="L6628" s="30"/>
      <c r="M6628" s="32"/>
      <c r="N6628" s="33"/>
      <c r="O6628" s="33"/>
      <c r="R6628" s="40"/>
      <c r="S6628" s="40"/>
      <c r="T6628" s="40"/>
      <c r="U6628" s="40"/>
      <c r="V6628" s="40"/>
      <c r="W6628" s="40"/>
    </row>
    <row r="6629">
      <c r="F6629" s="30"/>
      <c r="G6629" s="30"/>
      <c r="H6629" s="30"/>
      <c r="I6629" s="30"/>
      <c r="J6629" s="30"/>
      <c r="K6629" s="30"/>
      <c r="L6629" s="30"/>
      <c r="M6629" s="32"/>
      <c r="N6629" s="33"/>
      <c r="O6629" s="33"/>
      <c r="R6629" s="40"/>
      <c r="S6629" s="40"/>
      <c r="T6629" s="40"/>
      <c r="U6629" s="40"/>
      <c r="V6629" s="40"/>
      <c r="W6629" s="40"/>
    </row>
    <row r="6630">
      <c r="F6630" s="30"/>
      <c r="G6630" s="30"/>
      <c r="H6630" s="30"/>
      <c r="I6630" s="30"/>
      <c r="J6630" s="30"/>
      <c r="K6630" s="30"/>
      <c r="L6630" s="30"/>
      <c r="M6630" s="32"/>
      <c r="N6630" s="33"/>
      <c r="O6630" s="33"/>
      <c r="R6630" s="40"/>
      <c r="S6630" s="40"/>
      <c r="T6630" s="40"/>
      <c r="U6630" s="40"/>
      <c r="V6630" s="40"/>
      <c r="W6630" s="40"/>
    </row>
    <row r="6631">
      <c r="F6631" s="30"/>
      <c r="G6631" s="30"/>
      <c r="H6631" s="30"/>
      <c r="I6631" s="30"/>
      <c r="J6631" s="30"/>
      <c r="K6631" s="30"/>
      <c r="L6631" s="30"/>
      <c r="M6631" s="32"/>
      <c r="N6631" s="33"/>
      <c r="O6631" s="64"/>
      <c r="R6631" s="40"/>
      <c r="S6631" s="40"/>
      <c r="T6631" s="40"/>
      <c r="U6631" s="40"/>
      <c r="V6631" s="40"/>
      <c r="W6631" s="40"/>
    </row>
    <row r="6632">
      <c r="F6632" s="30"/>
      <c r="G6632" s="30"/>
      <c r="H6632" s="30"/>
      <c r="I6632" s="30"/>
      <c r="J6632" s="30"/>
      <c r="K6632" s="30"/>
      <c r="L6632" s="30"/>
      <c r="M6632" s="32"/>
      <c r="N6632" s="33"/>
      <c r="O6632" s="33"/>
      <c r="R6632" s="40"/>
      <c r="S6632" s="40"/>
      <c r="T6632" s="40"/>
      <c r="U6632" s="40"/>
      <c r="V6632" s="40"/>
      <c r="W6632" s="40"/>
    </row>
    <row r="6633">
      <c r="F6633" s="30"/>
      <c r="G6633" s="30"/>
      <c r="H6633" s="30"/>
      <c r="I6633" s="30"/>
      <c r="J6633" s="30"/>
      <c r="K6633" s="30"/>
      <c r="L6633" s="30"/>
      <c r="M6633" s="32"/>
      <c r="N6633" s="33"/>
      <c r="O6633" s="33"/>
      <c r="R6633" s="40"/>
      <c r="S6633" s="40"/>
      <c r="T6633" s="40"/>
      <c r="U6633" s="40"/>
      <c r="V6633" s="40"/>
      <c r="W6633" s="40"/>
    </row>
    <row r="6634">
      <c r="F6634" s="30"/>
      <c r="G6634" s="30"/>
      <c r="H6634" s="30"/>
      <c r="I6634" s="30"/>
      <c r="J6634" s="30"/>
      <c r="K6634" s="30"/>
      <c r="L6634" s="30"/>
      <c r="M6634" s="32"/>
      <c r="N6634" s="33"/>
      <c r="O6634" s="64"/>
      <c r="R6634" s="40"/>
      <c r="S6634" s="40"/>
      <c r="T6634" s="40"/>
      <c r="U6634" s="40"/>
      <c r="V6634" s="40"/>
      <c r="W6634" s="40"/>
    </row>
    <row r="6635">
      <c r="F6635" s="30"/>
      <c r="G6635" s="30"/>
      <c r="H6635" s="30"/>
      <c r="I6635" s="30"/>
      <c r="J6635" s="30"/>
      <c r="K6635" s="30"/>
      <c r="L6635" s="30"/>
      <c r="M6635" s="32"/>
      <c r="N6635" s="33"/>
      <c r="O6635" s="33"/>
      <c r="R6635" s="40"/>
      <c r="S6635" s="40"/>
      <c r="T6635" s="40"/>
      <c r="U6635" s="40"/>
      <c r="V6635" s="40"/>
      <c r="W6635" s="40"/>
    </row>
    <row r="6636">
      <c r="F6636" s="30"/>
      <c r="G6636" s="30"/>
      <c r="H6636" s="30"/>
      <c r="I6636" s="30"/>
      <c r="J6636" s="30"/>
      <c r="K6636" s="30"/>
      <c r="L6636" s="30"/>
      <c r="M6636" s="32"/>
      <c r="N6636" s="33"/>
      <c r="O6636" s="64"/>
      <c r="R6636" s="40"/>
      <c r="S6636" s="40"/>
      <c r="T6636" s="40"/>
      <c r="U6636" s="40"/>
      <c r="V6636" s="40"/>
      <c r="W6636" s="40"/>
    </row>
    <row r="6637">
      <c r="F6637" s="30"/>
      <c r="G6637" s="30"/>
      <c r="H6637" s="30"/>
      <c r="I6637" s="30"/>
      <c r="J6637" s="30"/>
      <c r="K6637" s="30"/>
      <c r="L6637" s="30"/>
      <c r="M6637" s="32"/>
      <c r="N6637" s="33"/>
      <c r="O6637" s="33"/>
      <c r="R6637" s="40"/>
      <c r="S6637" s="40"/>
      <c r="T6637" s="40"/>
      <c r="U6637" s="40"/>
      <c r="V6637" s="40"/>
      <c r="W6637" s="40"/>
    </row>
    <row r="6638">
      <c r="F6638" s="30"/>
      <c r="G6638" s="30"/>
      <c r="H6638" s="30"/>
      <c r="I6638" s="30"/>
      <c r="J6638" s="30"/>
      <c r="K6638" s="30"/>
      <c r="L6638" s="30"/>
      <c r="M6638" s="32"/>
      <c r="N6638" s="33"/>
      <c r="O6638" s="33"/>
      <c r="R6638" s="40"/>
      <c r="S6638" s="40"/>
      <c r="T6638" s="40"/>
      <c r="U6638" s="40"/>
      <c r="V6638" s="40"/>
      <c r="W6638" s="40"/>
    </row>
    <row r="6639">
      <c r="F6639" s="30"/>
      <c r="G6639" s="30"/>
      <c r="H6639" s="30"/>
      <c r="I6639" s="30"/>
      <c r="J6639" s="30"/>
      <c r="K6639" s="30"/>
      <c r="L6639" s="30"/>
      <c r="M6639" s="32"/>
      <c r="N6639" s="33"/>
      <c r="O6639" s="33"/>
      <c r="R6639" s="40"/>
      <c r="S6639" s="40"/>
      <c r="T6639" s="40"/>
      <c r="U6639" s="40"/>
      <c r="V6639" s="40"/>
      <c r="W6639" s="40"/>
    </row>
    <row r="6640">
      <c r="F6640" s="30"/>
      <c r="G6640" s="30"/>
      <c r="H6640" s="30"/>
      <c r="I6640" s="30"/>
      <c r="J6640" s="30"/>
      <c r="K6640" s="30"/>
      <c r="L6640" s="30"/>
      <c r="M6640" s="32"/>
      <c r="N6640" s="33"/>
      <c r="O6640" s="33"/>
      <c r="R6640" s="40"/>
      <c r="S6640" s="40"/>
      <c r="T6640" s="40"/>
      <c r="U6640" s="40"/>
      <c r="V6640" s="40"/>
      <c r="W6640" s="40"/>
    </row>
    <row r="6641">
      <c r="F6641" s="30"/>
      <c r="G6641" s="30"/>
      <c r="H6641" s="30"/>
      <c r="I6641" s="30"/>
      <c r="J6641" s="30"/>
      <c r="K6641" s="30"/>
      <c r="L6641" s="30"/>
      <c r="M6641" s="32"/>
      <c r="N6641" s="33"/>
      <c r="O6641" s="33"/>
      <c r="R6641" s="40"/>
      <c r="S6641" s="40"/>
      <c r="T6641" s="40"/>
      <c r="U6641" s="40"/>
      <c r="V6641" s="40"/>
      <c r="W6641" s="40"/>
    </row>
    <row r="6642">
      <c r="F6642" s="30"/>
      <c r="G6642" s="30"/>
      <c r="H6642" s="30"/>
      <c r="I6642" s="30"/>
      <c r="J6642" s="30"/>
      <c r="K6642" s="30"/>
      <c r="L6642" s="30"/>
      <c r="M6642" s="32"/>
      <c r="N6642" s="33"/>
      <c r="O6642" s="33"/>
      <c r="R6642" s="40"/>
      <c r="S6642" s="40"/>
      <c r="T6642" s="40"/>
      <c r="U6642" s="40"/>
      <c r="V6642" s="40"/>
      <c r="W6642" s="40"/>
    </row>
    <row r="6643">
      <c r="F6643" s="30"/>
      <c r="G6643" s="30"/>
      <c r="H6643" s="30"/>
      <c r="I6643" s="30"/>
      <c r="J6643" s="30"/>
      <c r="K6643" s="30"/>
      <c r="L6643" s="30"/>
      <c r="M6643" s="32"/>
      <c r="N6643" s="33"/>
      <c r="O6643" s="33"/>
      <c r="R6643" s="40"/>
      <c r="S6643" s="40"/>
      <c r="T6643" s="40"/>
      <c r="U6643" s="40"/>
      <c r="V6643" s="40"/>
      <c r="W6643" s="40"/>
    </row>
    <row r="6644">
      <c r="F6644" s="30"/>
      <c r="G6644" s="30"/>
      <c r="H6644" s="30"/>
      <c r="I6644" s="30"/>
      <c r="J6644" s="30"/>
      <c r="K6644" s="30"/>
      <c r="L6644" s="30"/>
      <c r="M6644" s="32"/>
      <c r="N6644" s="33"/>
      <c r="O6644" s="33"/>
      <c r="R6644" s="40"/>
      <c r="S6644" s="40"/>
      <c r="T6644" s="40"/>
      <c r="U6644" s="40"/>
      <c r="V6644" s="40"/>
      <c r="W6644" s="40"/>
    </row>
    <row r="6645">
      <c r="F6645" s="30"/>
      <c r="G6645" s="30"/>
      <c r="H6645" s="30"/>
      <c r="I6645" s="30"/>
      <c r="J6645" s="30"/>
      <c r="K6645" s="30"/>
      <c r="L6645" s="30"/>
      <c r="M6645" s="32"/>
      <c r="N6645" s="33"/>
      <c r="O6645" s="64"/>
      <c r="R6645" s="40"/>
      <c r="S6645" s="40"/>
      <c r="T6645" s="40"/>
      <c r="U6645" s="40"/>
      <c r="V6645" s="40"/>
      <c r="W6645" s="40"/>
    </row>
    <row r="6646">
      <c r="F6646" s="30"/>
      <c r="G6646" s="30"/>
      <c r="H6646" s="30"/>
      <c r="I6646" s="30"/>
      <c r="J6646" s="30"/>
      <c r="K6646" s="30"/>
      <c r="L6646" s="30"/>
      <c r="M6646" s="32"/>
      <c r="N6646" s="33"/>
      <c r="O6646" s="33"/>
      <c r="R6646" s="40"/>
      <c r="S6646" s="40"/>
      <c r="T6646" s="40"/>
      <c r="U6646" s="40"/>
      <c r="V6646" s="40"/>
      <c r="W6646" s="40"/>
    </row>
    <row r="6647">
      <c r="F6647" s="30"/>
      <c r="G6647" s="30"/>
      <c r="H6647" s="30"/>
      <c r="I6647" s="30"/>
      <c r="J6647" s="30"/>
      <c r="K6647" s="30"/>
      <c r="L6647" s="30"/>
      <c r="M6647" s="32"/>
      <c r="N6647" s="33"/>
      <c r="O6647" s="58"/>
      <c r="R6647" s="40"/>
      <c r="S6647" s="40"/>
      <c r="T6647" s="40"/>
      <c r="U6647" s="40"/>
      <c r="V6647" s="40"/>
      <c r="W6647" s="40"/>
    </row>
    <row r="6648">
      <c r="F6648" s="30"/>
      <c r="G6648" s="30"/>
      <c r="H6648" s="30"/>
      <c r="I6648" s="30"/>
      <c r="J6648" s="30"/>
      <c r="K6648" s="30"/>
      <c r="L6648" s="30"/>
      <c r="M6648" s="32"/>
      <c r="N6648" s="33"/>
      <c r="O6648" s="33"/>
      <c r="R6648" s="40"/>
      <c r="S6648" s="40"/>
      <c r="T6648" s="40"/>
      <c r="U6648" s="40"/>
      <c r="V6648" s="40"/>
      <c r="W6648" s="40"/>
    </row>
    <row r="6649">
      <c r="F6649" s="30"/>
      <c r="G6649" s="30"/>
      <c r="H6649" s="30"/>
      <c r="I6649" s="30"/>
      <c r="J6649" s="30"/>
      <c r="K6649" s="30"/>
      <c r="L6649" s="30"/>
      <c r="M6649" s="32"/>
      <c r="N6649" s="33"/>
      <c r="O6649" s="64"/>
      <c r="R6649" s="40"/>
      <c r="S6649" s="40"/>
      <c r="T6649" s="40"/>
      <c r="U6649" s="40"/>
      <c r="V6649" s="40"/>
      <c r="W6649" s="40"/>
    </row>
    <row r="6650">
      <c r="F6650" s="30"/>
      <c r="G6650" s="30"/>
      <c r="H6650" s="30"/>
      <c r="I6650" s="30"/>
      <c r="J6650" s="30"/>
      <c r="K6650" s="30"/>
      <c r="L6650" s="30"/>
      <c r="M6650" s="32"/>
      <c r="N6650" s="33"/>
      <c r="O6650" s="33"/>
      <c r="R6650" s="40"/>
      <c r="S6650" s="40"/>
      <c r="T6650" s="40"/>
      <c r="U6650" s="40"/>
      <c r="V6650" s="40"/>
      <c r="W6650" s="40"/>
    </row>
    <row r="6651">
      <c r="F6651" s="30"/>
      <c r="G6651" s="30"/>
      <c r="H6651" s="30"/>
      <c r="I6651" s="30"/>
      <c r="J6651" s="30"/>
      <c r="K6651" s="30"/>
      <c r="L6651" s="30"/>
      <c r="M6651" s="32"/>
      <c r="N6651" s="33"/>
      <c r="O6651" s="33"/>
      <c r="R6651" s="40"/>
      <c r="S6651" s="40"/>
      <c r="T6651" s="40"/>
      <c r="U6651" s="40"/>
      <c r="V6651" s="40"/>
      <c r="W6651" s="40"/>
    </row>
    <row r="6652">
      <c r="F6652" s="30"/>
      <c r="G6652" s="30"/>
      <c r="H6652" s="30"/>
      <c r="I6652" s="30"/>
      <c r="J6652" s="30"/>
      <c r="K6652" s="30"/>
      <c r="L6652" s="30"/>
      <c r="M6652" s="32"/>
      <c r="N6652" s="33"/>
      <c r="O6652" s="33"/>
      <c r="R6652" s="40"/>
      <c r="S6652" s="40"/>
      <c r="T6652" s="40"/>
      <c r="U6652" s="40"/>
      <c r="V6652" s="40"/>
      <c r="W6652" s="40"/>
    </row>
    <row r="6653">
      <c r="F6653" s="30"/>
      <c r="G6653" s="30"/>
      <c r="H6653" s="30"/>
      <c r="I6653" s="30"/>
      <c r="J6653" s="30"/>
      <c r="K6653" s="30"/>
      <c r="L6653" s="30"/>
      <c r="M6653" s="32"/>
      <c r="N6653" s="33"/>
      <c r="O6653" s="33"/>
      <c r="R6653" s="40"/>
      <c r="S6653" s="40"/>
      <c r="T6653" s="40"/>
      <c r="U6653" s="40"/>
      <c r="V6653" s="40"/>
      <c r="W6653" s="40"/>
    </row>
    <row r="6654">
      <c r="F6654" s="30"/>
      <c r="G6654" s="30"/>
      <c r="H6654" s="30"/>
      <c r="I6654" s="30"/>
      <c r="J6654" s="30"/>
      <c r="K6654" s="30"/>
      <c r="L6654" s="30"/>
      <c r="M6654" s="32"/>
      <c r="N6654" s="33"/>
      <c r="O6654" s="33"/>
      <c r="R6654" s="40"/>
      <c r="S6654" s="40"/>
      <c r="T6654" s="40"/>
      <c r="U6654" s="40"/>
      <c r="V6654" s="40"/>
      <c r="W6654" s="40"/>
    </row>
    <row r="6655">
      <c r="F6655" s="30"/>
      <c r="G6655" s="30"/>
      <c r="H6655" s="30"/>
      <c r="I6655" s="30"/>
      <c r="J6655" s="30"/>
      <c r="K6655" s="30"/>
      <c r="L6655" s="30"/>
      <c r="M6655" s="32"/>
      <c r="N6655" s="33"/>
      <c r="O6655" s="33"/>
      <c r="R6655" s="40"/>
      <c r="S6655" s="40"/>
      <c r="T6655" s="40"/>
      <c r="U6655" s="40"/>
      <c r="V6655" s="40"/>
      <c r="W6655" s="40"/>
    </row>
    <row r="6656">
      <c r="F6656" s="30"/>
      <c r="G6656" s="30"/>
      <c r="H6656" s="30"/>
      <c r="I6656" s="30"/>
      <c r="J6656" s="30"/>
      <c r="K6656" s="30"/>
      <c r="L6656" s="30"/>
      <c r="M6656" s="32"/>
      <c r="N6656" s="33"/>
      <c r="O6656" s="33"/>
      <c r="R6656" s="40"/>
      <c r="S6656" s="40"/>
      <c r="T6656" s="40"/>
      <c r="U6656" s="40"/>
      <c r="V6656" s="40"/>
      <c r="W6656" s="40"/>
    </row>
    <row r="6657">
      <c r="F6657" s="30"/>
      <c r="G6657" s="30"/>
      <c r="H6657" s="30"/>
      <c r="I6657" s="30"/>
      <c r="J6657" s="30"/>
      <c r="K6657" s="30"/>
      <c r="L6657" s="30"/>
      <c r="M6657" s="32"/>
      <c r="N6657" s="33"/>
      <c r="O6657" s="64"/>
      <c r="R6657" s="40"/>
      <c r="S6657" s="40"/>
      <c r="T6657" s="40"/>
      <c r="U6657" s="40"/>
      <c r="V6657" s="40"/>
      <c r="W6657" s="40"/>
    </row>
    <row r="6658">
      <c r="F6658" s="30"/>
      <c r="G6658" s="30"/>
      <c r="H6658" s="30"/>
      <c r="I6658" s="30"/>
      <c r="J6658" s="30"/>
      <c r="K6658" s="30"/>
      <c r="L6658" s="30"/>
      <c r="M6658" s="32"/>
      <c r="N6658" s="33"/>
      <c r="O6658" s="58"/>
      <c r="R6658" s="40"/>
      <c r="S6658" s="40"/>
      <c r="T6658" s="40"/>
      <c r="U6658" s="40"/>
      <c r="V6658" s="40"/>
      <c r="W6658" s="40"/>
    </row>
    <row r="6659">
      <c r="F6659" s="30"/>
      <c r="G6659" s="30"/>
      <c r="H6659" s="30"/>
      <c r="I6659" s="30"/>
      <c r="J6659" s="30"/>
      <c r="K6659" s="30"/>
      <c r="L6659" s="30"/>
      <c r="M6659" s="32"/>
      <c r="N6659" s="33"/>
      <c r="O6659" s="58"/>
      <c r="R6659" s="40"/>
      <c r="S6659" s="40"/>
      <c r="T6659" s="40"/>
      <c r="U6659" s="40"/>
      <c r="V6659" s="40"/>
      <c r="W6659" s="40"/>
    </row>
    <row r="6660">
      <c r="F6660" s="30"/>
      <c r="G6660" s="30"/>
      <c r="H6660" s="30"/>
      <c r="I6660" s="30"/>
      <c r="J6660" s="30"/>
      <c r="K6660" s="30"/>
      <c r="L6660" s="30"/>
      <c r="M6660" s="32"/>
      <c r="N6660" s="33"/>
      <c r="O6660" s="33"/>
      <c r="R6660" s="40"/>
      <c r="S6660" s="40"/>
      <c r="T6660" s="40"/>
      <c r="U6660" s="40"/>
      <c r="V6660" s="40"/>
      <c r="W6660" s="40"/>
    </row>
    <row r="6661">
      <c r="F6661" s="30"/>
      <c r="G6661" s="30"/>
      <c r="H6661" s="30"/>
      <c r="I6661" s="30"/>
      <c r="J6661" s="30"/>
      <c r="K6661" s="30"/>
      <c r="L6661" s="30"/>
      <c r="M6661" s="32"/>
      <c r="N6661" s="33"/>
      <c r="O6661" s="33"/>
      <c r="R6661" s="40"/>
      <c r="S6661" s="40"/>
      <c r="T6661" s="40"/>
      <c r="U6661" s="40"/>
      <c r="V6661" s="40"/>
      <c r="W6661" s="40"/>
    </row>
    <row r="6662">
      <c r="F6662" s="30"/>
      <c r="G6662" s="30"/>
      <c r="H6662" s="30"/>
      <c r="I6662" s="30"/>
      <c r="J6662" s="30"/>
      <c r="K6662" s="30"/>
      <c r="L6662" s="30"/>
      <c r="M6662" s="32"/>
      <c r="N6662" s="33"/>
      <c r="O6662" s="33"/>
      <c r="R6662" s="40"/>
      <c r="S6662" s="40"/>
      <c r="T6662" s="40"/>
      <c r="U6662" s="40"/>
      <c r="V6662" s="40"/>
      <c r="W6662" s="40"/>
    </row>
    <row r="6663">
      <c r="F6663" s="30"/>
      <c r="G6663" s="30"/>
      <c r="H6663" s="30"/>
      <c r="I6663" s="30"/>
      <c r="J6663" s="30"/>
      <c r="K6663" s="30"/>
      <c r="L6663" s="30"/>
      <c r="M6663" s="32"/>
      <c r="N6663" s="33"/>
      <c r="O6663" s="33"/>
      <c r="R6663" s="40"/>
      <c r="S6663" s="40"/>
      <c r="T6663" s="40"/>
      <c r="U6663" s="40"/>
      <c r="V6663" s="40"/>
      <c r="W6663" s="40"/>
    </row>
    <row r="6664">
      <c r="F6664" s="30"/>
      <c r="G6664" s="30"/>
      <c r="H6664" s="30"/>
      <c r="I6664" s="30"/>
      <c r="J6664" s="30"/>
      <c r="K6664" s="30"/>
      <c r="L6664" s="30"/>
      <c r="M6664" s="32"/>
      <c r="N6664" s="33"/>
      <c r="O6664" s="33"/>
      <c r="R6664" s="40"/>
      <c r="S6664" s="40"/>
      <c r="T6664" s="40"/>
      <c r="U6664" s="40"/>
      <c r="V6664" s="40"/>
      <c r="W6664" s="40"/>
    </row>
    <row r="6665">
      <c r="F6665" s="30"/>
      <c r="G6665" s="30"/>
      <c r="H6665" s="30"/>
      <c r="I6665" s="30"/>
      <c r="J6665" s="30"/>
      <c r="K6665" s="30"/>
      <c r="L6665" s="30"/>
      <c r="M6665" s="32"/>
      <c r="N6665" s="33"/>
      <c r="O6665" s="64"/>
      <c r="R6665" s="40"/>
      <c r="S6665" s="40"/>
      <c r="T6665" s="40"/>
      <c r="U6665" s="40"/>
      <c r="V6665" s="40"/>
      <c r="W6665" s="40"/>
    </row>
    <row r="6666">
      <c r="F6666" s="30"/>
      <c r="G6666" s="30"/>
      <c r="H6666" s="30"/>
      <c r="I6666" s="30"/>
      <c r="J6666" s="30"/>
      <c r="K6666" s="30"/>
      <c r="L6666" s="30"/>
      <c r="M6666" s="32"/>
      <c r="N6666" s="33"/>
      <c r="O6666" s="33"/>
      <c r="R6666" s="40"/>
      <c r="S6666" s="40"/>
      <c r="T6666" s="40"/>
      <c r="U6666" s="40"/>
      <c r="V6666" s="40"/>
      <c r="W6666" s="40"/>
    </row>
    <row r="6667">
      <c r="F6667" s="30"/>
      <c r="G6667" s="30"/>
      <c r="H6667" s="30"/>
      <c r="I6667" s="30"/>
      <c r="J6667" s="30"/>
      <c r="K6667" s="30"/>
      <c r="L6667" s="30"/>
      <c r="M6667" s="32"/>
      <c r="N6667" s="33"/>
      <c r="O6667" s="33"/>
      <c r="R6667" s="40"/>
      <c r="S6667" s="40"/>
      <c r="T6667" s="40"/>
      <c r="U6667" s="40"/>
      <c r="V6667" s="40"/>
      <c r="W6667" s="40"/>
    </row>
    <row r="6668">
      <c r="F6668" s="30"/>
      <c r="G6668" s="30"/>
      <c r="H6668" s="30"/>
      <c r="I6668" s="30"/>
      <c r="J6668" s="30"/>
      <c r="K6668" s="30"/>
      <c r="L6668" s="30"/>
      <c r="M6668" s="32"/>
      <c r="N6668" s="33"/>
      <c r="O6668" s="33"/>
      <c r="R6668" s="40"/>
      <c r="S6668" s="40"/>
      <c r="T6668" s="40"/>
      <c r="U6668" s="40"/>
      <c r="V6668" s="40"/>
      <c r="W6668" s="40"/>
    </row>
    <row r="6669">
      <c r="F6669" s="30"/>
      <c r="G6669" s="30"/>
      <c r="H6669" s="30"/>
      <c r="I6669" s="30"/>
      <c r="J6669" s="30"/>
      <c r="K6669" s="30"/>
      <c r="L6669" s="30"/>
      <c r="M6669" s="32"/>
      <c r="N6669" s="33"/>
      <c r="O6669" s="58"/>
      <c r="R6669" s="40"/>
      <c r="S6669" s="40"/>
      <c r="T6669" s="40"/>
      <c r="U6669" s="40"/>
      <c r="V6669" s="40"/>
      <c r="W6669" s="40"/>
    </row>
    <row r="6670">
      <c r="F6670" s="30"/>
      <c r="G6670" s="30"/>
      <c r="H6670" s="30"/>
      <c r="I6670" s="30"/>
      <c r="J6670" s="30"/>
      <c r="K6670" s="30"/>
      <c r="L6670" s="30"/>
      <c r="M6670" s="32"/>
      <c r="N6670" s="33"/>
      <c r="O6670" s="58"/>
      <c r="R6670" s="40"/>
      <c r="S6670" s="40"/>
      <c r="T6670" s="40"/>
      <c r="U6670" s="40"/>
      <c r="V6670" s="40"/>
      <c r="W6670" s="40"/>
    </row>
    <row r="6671">
      <c r="F6671" s="30"/>
      <c r="G6671" s="30"/>
      <c r="H6671" s="30"/>
      <c r="I6671" s="30"/>
      <c r="J6671" s="30"/>
      <c r="K6671" s="30"/>
      <c r="L6671" s="30"/>
      <c r="M6671" s="32"/>
      <c r="N6671" s="33"/>
      <c r="O6671" s="58"/>
      <c r="R6671" s="40"/>
      <c r="S6671" s="40"/>
      <c r="T6671" s="40"/>
      <c r="U6671" s="40"/>
      <c r="V6671" s="40"/>
      <c r="W6671" s="40"/>
    </row>
    <row r="6672">
      <c r="F6672" s="30"/>
      <c r="G6672" s="30"/>
      <c r="H6672" s="30"/>
      <c r="I6672" s="30"/>
      <c r="J6672" s="30"/>
      <c r="K6672" s="30"/>
      <c r="L6672" s="30"/>
      <c r="M6672" s="32"/>
      <c r="N6672" s="33"/>
      <c r="O6672" s="33"/>
      <c r="R6672" s="40"/>
      <c r="S6672" s="40"/>
      <c r="T6672" s="40"/>
      <c r="U6672" s="40"/>
      <c r="V6672" s="40"/>
      <c r="W6672" s="40"/>
    </row>
    <row r="6673">
      <c r="F6673" s="30"/>
      <c r="G6673" s="30"/>
      <c r="H6673" s="30"/>
      <c r="I6673" s="30"/>
      <c r="J6673" s="30"/>
      <c r="K6673" s="30"/>
      <c r="L6673" s="30"/>
      <c r="M6673" s="32"/>
      <c r="N6673" s="33"/>
      <c r="O6673" s="33"/>
      <c r="R6673" s="40"/>
      <c r="S6673" s="40"/>
      <c r="T6673" s="40"/>
      <c r="U6673" s="40"/>
      <c r="V6673" s="40"/>
      <c r="W6673" s="40"/>
    </row>
    <row r="6674">
      <c r="F6674" s="30"/>
      <c r="G6674" s="30"/>
      <c r="H6674" s="30"/>
      <c r="I6674" s="30"/>
      <c r="J6674" s="30"/>
      <c r="K6674" s="30"/>
      <c r="L6674" s="30"/>
      <c r="M6674" s="32"/>
      <c r="N6674" s="33"/>
      <c r="O6674" s="33"/>
      <c r="R6674" s="40"/>
      <c r="S6674" s="40"/>
      <c r="T6674" s="40"/>
      <c r="U6674" s="40"/>
      <c r="V6674" s="40"/>
      <c r="W6674" s="40"/>
    </row>
    <row r="6675">
      <c r="F6675" s="30"/>
      <c r="G6675" s="30"/>
      <c r="H6675" s="30"/>
      <c r="I6675" s="30"/>
      <c r="J6675" s="30"/>
      <c r="K6675" s="30"/>
      <c r="L6675" s="30"/>
      <c r="M6675" s="32"/>
      <c r="N6675" s="33"/>
      <c r="O6675" s="33"/>
      <c r="R6675" s="40"/>
      <c r="S6675" s="40"/>
      <c r="T6675" s="40"/>
      <c r="U6675" s="40"/>
      <c r="V6675" s="40"/>
      <c r="W6675" s="40"/>
    </row>
    <row r="6676">
      <c r="F6676" s="30"/>
      <c r="G6676" s="30"/>
      <c r="H6676" s="30"/>
      <c r="I6676" s="30"/>
      <c r="J6676" s="30"/>
      <c r="K6676" s="30"/>
      <c r="L6676" s="30"/>
      <c r="M6676" s="32"/>
      <c r="N6676" s="33"/>
      <c r="O6676" s="33"/>
      <c r="R6676" s="40"/>
      <c r="S6676" s="40"/>
      <c r="T6676" s="40"/>
      <c r="U6676" s="40"/>
      <c r="V6676" s="40"/>
      <c r="W6676" s="40"/>
    </row>
    <row r="6677">
      <c r="F6677" s="30"/>
      <c r="G6677" s="30"/>
      <c r="H6677" s="30"/>
      <c r="I6677" s="30"/>
      <c r="J6677" s="30"/>
      <c r="K6677" s="30"/>
      <c r="L6677" s="30"/>
      <c r="M6677" s="32"/>
      <c r="N6677" s="33"/>
      <c r="O6677" s="33"/>
      <c r="R6677" s="40"/>
      <c r="S6677" s="40"/>
      <c r="T6677" s="40"/>
      <c r="U6677" s="40"/>
      <c r="V6677" s="40"/>
      <c r="W6677" s="40"/>
    </row>
    <row r="6678">
      <c r="F6678" s="30"/>
      <c r="G6678" s="30"/>
      <c r="H6678" s="30"/>
      <c r="I6678" s="30"/>
      <c r="J6678" s="30"/>
      <c r="K6678" s="30"/>
      <c r="L6678" s="30"/>
      <c r="M6678" s="32"/>
      <c r="N6678" s="33"/>
      <c r="O6678" s="33"/>
      <c r="R6678" s="40"/>
      <c r="S6678" s="40"/>
      <c r="T6678" s="40"/>
      <c r="U6678" s="40"/>
      <c r="V6678" s="40"/>
      <c r="W6678" s="40"/>
    </row>
    <row r="6679">
      <c r="F6679" s="30"/>
      <c r="G6679" s="30"/>
      <c r="H6679" s="30"/>
      <c r="I6679" s="30"/>
      <c r="J6679" s="30"/>
      <c r="K6679" s="30"/>
      <c r="L6679" s="30"/>
      <c r="M6679" s="32"/>
      <c r="N6679" s="33"/>
      <c r="O6679" s="58"/>
      <c r="R6679" s="40"/>
      <c r="S6679" s="40"/>
      <c r="T6679" s="40"/>
      <c r="U6679" s="40"/>
      <c r="V6679" s="40"/>
      <c r="W6679" s="40"/>
    </row>
    <row r="6680">
      <c r="F6680" s="30"/>
      <c r="G6680" s="30"/>
      <c r="H6680" s="30"/>
      <c r="I6680" s="30"/>
      <c r="J6680" s="30"/>
      <c r="K6680" s="30"/>
      <c r="L6680" s="30"/>
      <c r="M6680" s="32"/>
      <c r="N6680" s="33"/>
      <c r="O6680" s="58"/>
      <c r="R6680" s="40"/>
      <c r="S6680" s="40"/>
      <c r="T6680" s="40"/>
      <c r="U6680" s="40"/>
      <c r="V6680" s="40"/>
      <c r="W6680" s="40"/>
    </row>
    <row r="6681">
      <c r="F6681" s="30"/>
      <c r="G6681" s="30"/>
      <c r="H6681" s="30"/>
      <c r="I6681" s="30"/>
      <c r="J6681" s="30"/>
      <c r="K6681" s="30"/>
      <c r="L6681" s="30"/>
      <c r="M6681" s="32"/>
      <c r="N6681" s="33"/>
      <c r="O6681" s="33"/>
      <c r="R6681" s="40"/>
      <c r="S6681" s="40"/>
      <c r="T6681" s="40"/>
      <c r="U6681" s="40"/>
      <c r="V6681" s="40"/>
      <c r="W6681" s="40"/>
    </row>
    <row r="6682">
      <c r="F6682" s="30"/>
      <c r="G6682" s="30"/>
      <c r="H6682" s="30"/>
      <c r="I6682" s="30"/>
      <c r="J6682" s="30"/>
      <c r="K6682" s="30"/>
      <c r="L6682" s="30"/>
      <c r="M6682" s="32"/>
      <c r="N6682" s="33"/>
      <c r="O6682" s="33"/>
      <c r="R6682" s="40"/>
      <c r="S6682" s="40"/>
      <c r="T6682" s="40"/>
      <c r="U6682" s="40"/>
      <c r="V6682" s="40"/>
      <c r="W6682" s="40"/>
    </row>
    <row r="6683">
      <c r="F6683" s="30"/>
      <c r="G6683" s="30"/>
      <c r="H6683" s="30"/>
      <c r="I6683" s="30"/>
      <c r="J6683" s="30"/>
      <c r="K6683" s="30"/>
      <c r="L6683" s="30"/>
      <c r="M6683" s="32"/>
      <c r="N6683" s="33"/>
      <c r="O6683" s="33"/>
      <c r="R6683" s="40"/>
      <c r="S6683" s="40"/>
      <c r="T6683" s="40"/>
      <c r="U6683" s="40"/>
      <c r="V6683" s="40"/>
      <c r="W6683" s="40"/>
    </row>
    <row r="6684">
      <c r="F6684" s="30"/>
      <c r="G6684" s="30"/>
      <c r="H6684" s="30"/>
      <c r="I6684" s="30"/>
      <c r="J6684" s="30"/>
      <c r="K6684" s="30"/>
      <c r="L6684" s="30"/>
      <c r="M6684" s="32"/>
      <c r="N6684" s="33"/>
      <c r="O6684" s="33"/>
      <c r="R6684" s="40"/>
      <c r="S6684" s="40"/>
      <c r="T6684" s="40"/>
      <c r="U6684" s="40"/>
      <c r="V6684" s="40"/>
      <c r="W6684" s="40"/>
    </row>
    <row r="6685">
      <c r="F6685" s="30"/>
      <c r="G6685" s="30"/>
      <c r="H6685" s="30"/>
      <c r="I6685" s="30"/>
      <c r="J6685" s="30"/>
      <c r="K6685" s="30"/>
      <c r="L6685" s="30"/>
      <c r="M6685" s="32"/>
      <c r="N6685" s="33"/>
      <c r="O6685" s="33"/>
      <c r="R6685" s="40"/>
      <c r="S6685" s="40"/>
      <c r="T6685" s="40"/>
      <c r="U6685" s="40"/>
      <c r="V6685" s="40"/>
      <c r="W6685" s="40"/>
    </row>
    <row r="6686">
      <c r="F6686" s="30"/>
      <c r="G6686" s="30"/>
      <c r="H6686" s="30"/>
      <c r="I6686" s="30"/>
      <c r="J6686" s="30"/>
      <c r="K6686" s="30"/>
      <c r="L6686" s="30"/>
      <c r="M6686" s="32"/>
      <c r="N6686" s="33"/>
      <c r="O6686" s="64"/>
      <c r="R6686" s="40"/>
      <c r="S6686" s="40"/>
      <c r="T6686" s="40"/>
      <c r="U6686" s="40"/>
      <c r="V6686" s="40"/>
      <c r="W6686" s="40"/>
    </row>
    <row r="6687">
      <c r="F6687" s="30"/>
      <c r="G6687" s="30"/>
      <c r="H6687" s="30"/>
      <c r="I6687" s="30"/>
      <c r="J6687" s="30"/>
      <c r="K6687" s="30"/>
      <c r="L6687" s="30"/>
      <c r="M6687" s="32"/>
      <c r="N6687" s="33"/>
      <c r="O6687" s="33"/>
      <c r="R6687" s="40"/>
      <c r="S6687" s="40"/>
      <c r="T6687" s="40"/>
      <c r="U6687" s="40"/>
      <c r="V6687" s="40"/>
      <c r="W6687" s="40"/>
    </row>
    <row r="6688">
      <c r="F6688" s="30"/>
      <c r="G6688" s="30"/>
      <c r="H6688" s="30"/>
      <c r="I6688" s="30"/>
      <c r="J6688" s="30"/>
      <c r="K6688" s="30"/>
      <c r="L6688" s="30"/>
      <c r="M6688" s="32"/>
      <c r="N6688" s="33"/>
      <c r="O6688" s="33"/>
      <c r="R6688" s="40"/>
      <c r="S6688" s="40"/>
      <c r="T6688" s="40"/>
      <c r="U6688" s="40"/>
      <c r="V6688" s="40"/>
      <c r="W6688" s="40"/>
    </row>
    <row r="6689">
      <c r="F6689" s="30"/>
      <c r="G6689" s="30"/>
      <c r="H6689" s="30"/>
      <c r="I6689" s="30"/>
      <c r="J6689" s="30"/>
      <c r="K6689" s="30"/>
      <c r="L6689" s="30"/>
      <c r="M6689" s="32"/>
      <c r="N6689" s="33"/>
      <c r="O6689" s="33"/>
      <c r="R6689" s="40"/>
      <c r="S6689" s="40"/>
      <c r="T6689" s="40"/>
      <c r="U6689" s="40"/>
      <c r="V6689" s="40"/>
      <c r="W6689" s="40"/>
    </row>
    <row r="6690">
      <c r="F6690" s="30"/>
      <c r="G6690" s="30"/>
      <c r="H6690" s="30"/>
      <c r="I6690" s="30"/>
      <c r="J6690" s="30"/>
      <c r="K6690" s="30"/>
      <c r="L6690" s="30"/>
      <c r="M6690" s="32"/>
      <c r="N6690" s="33"/>
      <c r="O6690" s="33"/>
      <c r="R6690" s="40"/>
      <c r="S6690" s="40"/>
      <c r="T6690" s="40"/>
      <c r="U6690" s="40"/>
      <c r="V6690" s="40"/>
      <c r="W6690" s="40"/>
    </row>
    <row r="6691">
      <c r="F6691" s="30"/>
      <c r="G6691" s="30"/>
      <c r="H6691" s="30"/>
      <c r="I6691" s="30"/>
      <c r="J6691" s="30"/>
      <c r="K6691" s="30"/>
      <c r="L6691" s="30"/>
      <c r="M6691" s="32"/>
      <c r="N6691" s="33"/>
      <c r="O6691" s="33"/>
      <c r="R6691" s="40"/>
      <c r="S6691" s="40"/>
      <c r="T6691" s="40"/>
      <c r="U6691" s="40"/>
      <c r="V6691" s="40"/>
      <c r="W6691" s="40"/>
    </row>
    <row r="6692">
      <c r="F6692" s="30"/>
      <c r="G6692" s="30"/>
      <c r="H6692" s="30"/>
      <c r="I6692" s="30"/>
      <c r="J6692" s="30"/>
      <c r="K6692" s="30"/>
      <c r="L6692" s="30"/>
      <c r="M6692" s="32"/>
      <c r="N6692" s="33"/>
      <c r="O6692" s="33"/>
      <c r="R6692" s="40"/>
      <c r="S6692" s="40"/>
      <c r="T6692" s="40"/>
      <c r="U6692" s="40"/>
      <c r="V6692" s="40"/>
      <c r="W6692" s="40"/>
    </row>
    <row r="6693">
      <c r="F6693" s="30"/>
      <c r="G6693" s="30"/>
      <c r="H6693" s="30"/>
      <c r="I6693" s="30"/>
      <c r="J6693" s="30"/>
      <c r="K6693" s="30"/>
      <c r="L6693" s="30"/>
      <c r="M6693" s="32"/>
      <c r="N6693" s="33"/>
      <c r="O6693" s="33"/>
      <c r="R6693" s="40"/>
      <c r="S6693" s="40"/>
      <c r="T6693" s="40"/>
      <c r="U6693" s="40"/>
      <c r="V6693" s="40"/>
      <c r="W6693" s="40"/>
    </row>
    <row r="6694">
      <c r="F6694" s="30"/>
      <c r="G6694" s="30"/>
      <c r="H6694" s="30"/>
      <c r="I6694" s="30"/>
      <c r="J6694" s="30"/>
      <c r="K6694" s="30"/>
      <c r="L6694" s="30"/>
      <c r="M6694" s="32"/>
      <c r="N6694" s="33"/>
      <c r="O6694" s="64"/>
      <c r="R6694" s="40"/>
      <c r="S6694" s="40"/>
      <c r="T6694" s="40"/>
      <c r="U6694" s="40"/>
      <c r="V6694" s="40"/>
      <c r="W6694" s="40"/>
    </row>
    <row r="6695">
      <c r="F6695" s="30"/>
      <c r="G6695" s="30"/>
      <c r="H6695" s="30"/>
      <c r="I6695" s="30"/>
      <c r="J6695" s="30"/>
      <c r="K6695" s="30"/>
      <c r="L6695" s="30"/>
      <c r="M6695" s="32"/>
      <c r="N6695" s="33"/>
      <c r="O6695" s="33"/>
      <c r="R6695" s="40"/>
      <c r="S6695" s="40"/>
      <c r="T6695" s="40"/>
      <c r="U6695" s="40"/>
      <c r="V6695" s="40"/>
      <c r="W6695" s="40"/>
    </row>
    <row r="6696">
      <c r="F6696" s="30"/>
      <c r="G6696" s="30"/>
      <c r="H6696" s="30"/>
      <c r="I6696" s="30"/>
      <c r="J6696" s="30"/>
      <c r="K6696" s="30"/>
      <c r="L6696" s="30"/>
      <c r="M6696" s="32"/>
      <c r="N6696" s="33"/>
      <c r="O6696" s="33"/>
      <c r="R6696" s="40"/>
      <c r="S6696" s="40"/>
      <c r="T6696" s="40"/>
      <c r="U6696" s="40"/>
      <c r="V6696" s="40"/>
      <c r="W6696" s="40"/>
    </row>
    <row r="6697">
      <c r="F6697" s="30"/>
      <c r="G6697" s="30"/>
      <c r="H6697" s="30"/>
      <c r="I6697" s="30"/>
      <c r="J6697" s="30"/>
      <c r="K6697" s="30"/>
      <c r="L6697" s="30"/>
      <c r="M6697" s="32"/>
      <c r="N6697" s="33"/>
      <c r="O6697" s="33"/>
      <c r="R6697" s="40"/>
      <c r="S6697" s="40"/>
      <c r="T6697" s="40"/>
      <c r="U6697" s="40"/>
      <c r="V6697" s="40"/>
      <c r="W6697" s="40"/>
    </row>
    <row r="6698">
      <c r="F6698" s="30"/>
      <c r="G6698" s="30"/>
      <c r="H6698" s="30"/>
      <c r="I6698" s="30"/>
      <c r="J6698" s="30"/>
      <c r="K6698" s="30"/>
      <c r="L6698" s="30"/>
      <c r="M6698" s="32"/>
      <c r="N6698" s="33"/>
      <c r="O6698" s="58"/>
      <c r="R6698" s="40"/>
      <c r="S6698" s="40"/>
      <c r="T6698" s="40"/>
      <c r="U6698" s="40"/>
      <c r="V6698" s="40"/>
      <c r="W6698" s="40"/>
    </row>
    <row r="6699">
      <c r="F6699" s="30"/>
      <c r="G6699" s="30"/>
      <c r="H6699" s="30"/>
      <c r="I6699" s="30"/>
      <c r="J6699" s="30"/>
      <c r="K6699" s="30"/>
      <c r="L6699" s="30"/>
      <c r="M6699" s="32"/>
      <c r="N6699" s="33"/>
      <c r="O6699" s="33"/>
      <c r="R6699" s="40"/>
      <c r="S6699" s="40"/>
      <c r="T6699" s="40"/>
      <c r="U6699" s="40"/>
      <c r="V6699" s="40"/>
      <c r="W6699" s="40"/>
    </row>
    <row r="6700">
      <c r="F6700" s="30"/>
      <c r="G6700" s="30"/>
      <c r="H6700" s="30"/>
      <c r="I6700" s="30"/>
      <c r="J6700" s="30"/>
      <c r="K6700" s="30"/>
      <c r="L6700" s="30"/>
      <c r="M6700" s="32"/>
      <c r="N6700" s="33"/>
      <c r="O6700" s="33"/>
      <c r="R6700" s="40"/>
      <c r="S6700" s="40"/>
      <c r="T6700" s="40"/>
      <c r="U6700" s="40"/>
      <c r="V6700" s="40"/>
      <c r="W6700" s="40"/>
    </row>
    <row r="6701">
      <c r="F6701" s="30"/>
      <c r="G6701" s="30"/>
      <c r="H6701" s="30"/>
      <c r="I6701" s="30"/>
      <c r="J6701" s="30"/>
      <c r="K6701" s="30"/>
      <c r="L6701" s="30"/>
      <c r="M6701" s="32"/>
      <c r="N6701" s="33"/>
      <c r="O6701" s="33"/>
      <c r="R6701" s="40"/>
      <c r="S6701" s="40"/>
      <c r="T6701" s="40"/>
      <c r="U6701" s="40"/>
      <c r="V6701" s="40"/>
      <c r="W6701" s="40"/>
    </row>
    <row r="6702">
      <c r="F6702" s="30"/>
      <c r="G6702" s="30"/>
      <c r="H6702" s="30"/>
      <c r="I6702" s="30"/>
      <c r="J6702" s="30"/>
      <c r="K6702" s="30"/>
      <c r="L6702" s="30"/>
      <c r="M6702" s="32"/>
      <c r="N6702" s="33"/>
      <c r="O6702" s="33"/>
      <c r="R6702" s="40"/>
      <c r="S6702" s="40"/>
      <c r="T6702" s="40"/>
      <c r="U6702" s="40"/>
      <c r="V6702" s="40"/>
      <c r="W6702" s="40"/>
    </row>
    <row r="6703">
      <c r="F6703" s="30"/>
      <c r="G6703" s="30"/>
      <c r="H6703" s="30"/>
      <c r="I6703" s="30"/>
      <c r="J6703" s="30"/>
      <c r="K6703" s="30"/>
      <c r="L6703" s="30"/>
      <c r="M6703" s="32"/>
      <c r="N6703" s="33"/>
      <c r="O6703" s="33"/>
      <c r="R6703" s="40"/>
      <c r="S6703" s="40"/>
      <c r="T6703" s="40"/>
      <c r="U6703" s="40"/>
      <c r="V6703" s="40"/>
      <c r="W6703" s="40"/>
    </row>
    <row r="6704">
      <c r="F6704" s="30"/>
      <c r="G6704" s="30"/>
      <c r="H6704" s="30"/>
      <c r="I6704" s="30"/>
      <c r="J6704" s="30"/>
      <c r="K6704" s="30"/>
      <c r="L6704" s="30"/>
      <c r="M6704" s="32"/>
      <c r="N6704" s="33"/>
      <c r="O6704" s="64"/>
      <c r="R6704" s="40"/>
      <c r="S6704" s="40"/>
      <c r="T6704" s="40"/>
      <c r="U6704" s="40"/>
      <c r="V6704" s="40"/>
      <c r="W6704" s="40"/>
    </row>
    <row r="6705">
      <c r="F6705" s="30"/>
      <c r="G6705" s="30"/>
      <c r="H6705" s="30"/>
      <c r="I6705" s="30"/>
      <c r="J6705" s="30"/>
      <c r="K6705" s="30"/>
      <c r="L6705" s="30"/>
      <c r="M6705" s="32"/>
      <c r="N6705" s="33"/>
      <c r="O6705" s="33"/>
      <c r="R6705" s="40"/>
      <c r="S6705" s="40"/>
      <c r="T6705" s="40"/>
      <c r="U6705" s="40"/>
      <c r="V6705" s="40"/>
      <c r="W6705" s="40"/>
    </row>
    <row r="6706">
      <c r="F6706" s="30"/>
      <c r="G6706" s="30"/>
      <c r="H6706" s="30"/>
      <c r="I6706" s="30"/>
      <c r="J6706" s="30"/>
      <c r="K6706" s="30"/>
      <c r="L6706" s="30"/>
      <c r="M6706" s="32"/>
      <c r="N6706" s="33"/>
      <c r="O6706" s="33"/>
      <c r="R6706" s="40"/>
      <c r="S6706" s="40"/>
      <c r="T6706" s="40"/>
      <c r="U6706" s="40"/>
      <c r="V6706" s="40"/>
      <c r="W6706" s="40"/>
    </row>
    <row r="6707">
      <c r="F6707" s="30"/>
      <c r="G6707" s="30"/>
      <c r="H6707" s="30"/>
      <c r="I6707" s="30"/>
      <c r="J6707" s="30"/>
      <c r="K6707" s="30"/>
      <c r="L6707" s="30"/>
      <c r="M6707" s="32"/>
      <c r="N6707" s="33"/>
      <c r="O6707" s="58"/>
      <c r="R6707" s="40"/>
      <c r="S6707" s="40"/>
      <c r="T6707" s="40"/>
      <c r="U6707" s="40"/>
      <c r="V6707" s="40"/>
      <c r="W6707" s="40"/>
    </row>
    <row r="6708">
      <c r="F6708" s="30"/>
      <c r="G6708" s="30"/>
      <c r="H6708" s="30"/>
      <c r="I6708" s="30"/>
      <c r="J6708" s="30"/>
      <c r="K6708" s="30"/>
      <c r="L6708" s="30"/>
      <c r="M6708" s="32"/>
      <c r="N6708" s="33"/>
      <c r="O6708" s="33"/>
      <c r="R6708" s="40"/>
      <c r="S6708" s="40"/>
      <c r="T6708" s="40"/>
      <c r="U6708" s="40"/>
      <c r="V6708" s="40"/>
      <c r="W6708" s="40"/>
    </row>
    <row r="6709">
      <c r="F6709" s="30"/>
      <c r="G6709" s="30"/>
      <c r="H6709" s="30"/>
      <c r="I6709" s="30"/>
      <c r="J6709" s="30"/>
      <c r="K6709" s="30"/>
      <c r="L6709" s="30"/>
      <c r="M6709" s="32"/>
      <c r="N6709" s="33"/>
      <c r="O6709" s="33"/>
      <c r="R6709" s="40"/>
      <c r="S6709" s="40"/>
      <c r="T6709" s="40"/>
      <c r="U6709" s="40"/>
      <c r="V6709" s="40"/>
      <c r="W6709" s="40"/>
    </row>
    <row r="6710">
      <c r="F6710" s="30"/>
      <c r="G6710" s="30"/>
      <c r="H6710" s="30"/>
      <c r="I6710" s="30"/>
      <c r="J6710" s="30"/>
      <c r="K6710" s="30"/>
      <c r="L6710" s="30"/>
      <c r="M6710" s="32"/>
      <c r="N6710" s="33"/>
      <c r="O6710" s="33"/>
      <c r="R6710" s="40"/>
      <c r="S6710" s="40"/>
      <c r="T6710" s="40"/>
      <c r="U6710" s="40"/>
      <c r="V6710" s="40"/>
      <c r="W6710" s="40"/>
    </row>
    <row r="6711">
      <c r="F6711" s="30"/>
      <c r="G6711" s="30"/>
      <c r="H6711" s="30"/>
      <c r="I6711" s="30"/>
      <c r="J6711" s="30"/>
      <c r="K6711" s="30"/>
      <c r="L6711" s="30"/>
      <c r="M6711" s="32"/>
      <c r="N6711" s="33"/>
      <c r="O6711" s="33"/>
      <c r="R6711" s="40"/>
      <c r="S6711" s="40"/>
      <c r="T6711" s="40"/>
      <c r="U6711" s="40"/>
      <c r="V6711" s="40"/>
      <c r="W6711" s="40"/>
    </row>
    <row r="6712">
      <c r="F6712" s="30"/>
      <c r="G6712" s="30"/>
      <c r="H6712" s="30"/>
      <c r="I6712" s="30"/>
      <c r="J6712" s="30"/>
      <c r="K6712" s="30"/>
      <c r="L6712" s="30"/>
      <c r="M6712" s="32"/>
      <c r="N6712" s="33"/>
      <c r="O6712" s="33"/>
      <c r="R6712" s="40"/>
      <c r="S6712" s="40"/>
      <c r="T6712" s="40"/>
      <c r="U6712" s="40"/>
      <c r="V6712" s="40"/>
      <c r="W6712" s="40"/>
    </row>
    <row r="6713">
      <c r="F6713" s="30"/>
      <c r="G6713" s="30"/>
      <c r="H6713" s="30"/>
      <c r="I6713" s="30"/>
      <c r="J6713" s="30"/>
      <c r="K6713" s="30"/>
      <c r="L6713" s="30"/>
      <c r="M6713" s="32"/>
      <c r="N6713" s="33"/>
      <c r="O6713" s="58"/>
      <c r="R6713" s="40"/>
      <c r="S6713" s="40"/>
      <c r="T6713" s="40"/>
      <c r="U6713" s="40"/>
      <c r="V6713" s="40"/>
      <c r="W6713" s="40"/>
    </row>
    <row r="6714">
      <c r="F6714" s="30"/>
      <c r="G6714" s="30"/>
      <c r="H6714" s="30"/>
      <c r="I6714" s="30"/>
      <c r="J6714" s="30"/>
      <c r="K6714" s="30"/>
      <c r="L6714" s="30"/>
      <c r="M6714" s="32"/>
      <c r="N6714" s="33"/>
      <c r="O6714" s="58"/>
      <c r="R6714" s="40"/>
      <c r="S6714" s="40"/>
      <c r="T6714" s="40"/>
      <c r="U6714" s="40"/>
      <c r="V6714" s="40"/>
      <c r="W6714" s="40"/>
    </row>
    <row r="6715">
      <c r="F6715" s="30"/>
      <c r="G6715" s="30"/>
      <c r="H6715" s="30"/>
      <c r="I6715" s="30"/>
      <c r="J6715" s="30"/>
      <c r="K6715" s="30"/>
      <c r="L6715" s="30"/>
      <c r="M6715" s="32"/>
      <c r="N6715" s="33"/>
      <c r="O6715" s="33"/>
      <c r="R6715" s="40"/>
      <c r="S6715" s="40"/>
      <c r="T6715" s="40"/>
      <c r="U6715" s="40"/>
      <c r="V6715" s="40"/>
      <c r="W6715" s="40"/>
    </row>
    <row r="6716">
      <c r="F6716" s="30"/>
      <c r="G6716" s="30"/>
      <c r="H6716" s="30"/>
      <c r="I6716" s="30"/>
      <c r="J6716" s="30"/>
      <c r="K6716" s="30"/>
      <c r="L6716" s="30"/>
      <c r="M6716" s="32"/>
      <c r="N6716" s="33"/>
      <c r="O6716" s="33"/>
      <c r="R6716" s="40"/>
      <c r="S6716" s="40"/>
      <c r="T6716" s="40"/>
      <c r="U6716" s="40"/>
      <c r="V6716" s="40"/>
      <c r="W6716" s="40"/>
    </row>
    <row r="6717">
      <c r="F6717" s="30"/>
      <c r="G6717" s="30"/>
      <c r="H6717" s="30"/>
      <c r="I6717" s="30"/>
      <c r="J6717" s="30"/>
      <c r="K6717" s="30"/>
      <c r="L6717" s="30"/>
      <c r="M6717" s="32"/>
      <c r="N6717" s="33"/>
      <c r="O6717" s="58"/>
      <c r="R6717" s="40"/>
      <c r="S6717" s="40"/>
      <c r="T6717" s="40"/>
      <c r="U6717" s="40"/>
      <c r="V6717" s="40"/>
      <c r="W6717" s="40"/>
    </row>
    <row r="6718">
      <c r="F6718" s="30"/>
      <c r="G6718" s="30"/>
      <c r="H6718" s="30"/>
      <c r="I6718" s="30"/>
      <c r="J6718" s="30"/>
      <c r="K6718" s="30"/>
      <c r="L6718" s="30"/>
      <c r="M6718" s="32"/>
      <c r="N6718" s="33"/>
      <c r="O6718" s="64"/>
      <c r="R6718" s="40"/>
      <c r="S6718" s="40"/>
      <c r="T6718" s="40"/>
      <c r="U6718" s="40"/>
      <c r="V6718" s="40"/>
      <c r="W6718" s="40"/>
    </row>
    <row r="6719">
      <c r="F6719" s="30"/>
      <c r="G6719" s="30"/>
      <c r="H6719" s="30"/>
      <c r="I6719" s="30"/>
      <c r="J6719" s="30"/>
      <c r="K6719" s="30"/>
      <c r="L6719" s="30"/>
      <c r="M6719" s="32"/>
      <c r="N6719" s="33"/>
      <c r="O6719" s="58"/>
      <c r="R6719" s="40"/>
      <c r="S6719" s="40"/>
      <c r="T6719" s="40"/>
      <c r="U6719" s="40"/>
      <c r="V6719" s="40"/>
      <c r="W6719" s="40"/>
    </row>
    <row r="6720">
      <c r="F6720" s="30"/>
      <c r="G6720" s="30"/>
      <c r="H6720" s="30"/>
      <c r="I6720" s="30"/>
      <c r="J6720" s="30"/>
      <c r="K6720" s="30"/>
      <c r="L6720" s="30"/>
      <c r="M6720" s="32"/>
      <c r="N6720" s="33"/>
      <c r="O6720" s="33"/>
      <c r="R6720" s="40"/>
      <c r="S6720" s="40"/>
      <c r="T6720" s="40"/>
      <c r="U6720" s="40"/>
      <c r="V6720" s="40"/>
      <c r="W6720" s="40"/>
    </row>
    <row r="6721">
      <c r="F6721" s="30"/>
      <c r="G6721" s="30"/>
      <c r="H6721" s="30"/>
      <c r="I6721" s="30"/>
      <c r="J6721" s="30"/>
      <c r="K6721" s="30"/>
      <c r="L6721" s="30"/>
      <c r="M6721" s="32"/>
      <c r="N6721" s="33"/>
      <c r="O6721" s="33"/>
      <c r="R6721" s="40"/>
      <c r="S6721" s="40"/>
      <c r="T6721" s="40"/>
      <c r="U6721" s="40"/>
      <c r="V6721" s="40"/>
      <c r="W6721" s="40"/>
    </row>
    <row r="6722">
      <c r="F6722" s="30"/>
      <c r="G6722" s="30"/>
      <c r="H6722" s="30"/>
      <c r="I6722" s="30"/>
      <c r="J6722" s="30"/>
      <c r="K6722" s="30"/>
      <c r="L6722" s="30"/>
      <c r="M6722" s="32"/>
      <c r="N6722" s="33"/>
      <c r="O6722" s="64"/>
      <c r="R6722" s="40"/>
      <c r="S6722" s="40"/>
      <c r="T6722" s="40"/>
      <c r="U6722" s="40"/>
      <c r="V6722" s="40"/>
      <c r="W6722" s="40"/>
    </row>
    <row r="6723">
      <c r="F6723" s="30"/>
      <c r="G6723" s="30"/>
      <c r="H6723" s="30"/>
      <c r="I6723" s="30"/>
      <c r="J6723" s="30"/>
      <c r="K6723" s="30"/>
      <c r="L6723" s="30"/>
      <c r="M6723" s="32"/>
      <c r="N6723" s="33"/>
      <c r="O6723" s="33"/>
      <c r="R6723" s="40"/>
      <c r="S6723" s="40"/>
      <c r="T6723" s="40"/>
      <c r="U6723" s="40"/>
      <c r="V6723" s="40"/>
      <c r="W6723" s="40"/>
    </row>
    <row r="6724">
      <c r="F6724" s="30"/>
      <c r="G6724" s="30"/>
      <c r="H6724" s="30"/>
      <c r="I6724" s="30"/>
      <c r="J6724" s="30"/>
      <c r="K6724" s="30"/>
      <c r="L6724" s="30"/>
      <c r="M6724" s="32"/>
      <c r="N6724" s="33"/>
      <c r="O6724" s="33"/>
      <c r="R6724" s="40"/>
      <c r="S6724" s="40"/>
      <c r="T6724" s="40"/>
      <c r="U6724" s="40"/>
      <c r="V6724" s="40"/>
      <c r="W6724" s="40"/>
    </row>
    <row r="6725">
      <c r="F6725" s="30"/>
      <c r="G6725" s="30"/>
      <c r="H6725" s="30"/>
      <c r="I6725" s="30"/>
      <c r="J6725" s="30"/>
      <c r="K6725" s="30"/>
      <c r="L6725" s="30"/>
      <c r="M6725" s="32"/>
      <c r="N6725" s="33"/>
      <c r="O6725" s="33"/>
      <c r="R6725" s="40"/>
      <c r="S6725" s="40"/>
      <c r="T6725" s="40"/>
      <c r="U6725" s="40"/>
      <c r="V6725" s="40"/>
      <c r="W6725" s="40"/>
    </row>
    <row r="6726">
      <c r="F6726" s="30"/>
      <c r="G6726" s="30"/>
      <c r="H6726" s="30"/>
      <c r="I6726" s="30"/>
      <c r="J6726" s="30"/>
      <c r="K6726" s="30"/>
      <c r="L6726" s="30"/>
      <c r="M6726" s="32"/>
      <c r="N6726" s="33"/>
      <c r="O6726" s="33"/>
      <c r="R6726" s="40"/>
      <c r="S6726" s="40"/>
      <c r="T6726" s="40"/>
      <c r="U6726" s="40"/>
      <c r="V6726" s="40"/>
      <c r="W6726" s="40"/>
    </row>
    <row r="6727">
      <c r="F6727" s="30"/>
      <c r="G6727" s="30"/>
      <c r="H6727" s="30"/>
      <c r="I6727" s="30"/>
      <c r="J6727" s="30"/>
      <c r="K6727" s="30"/>
      <c r="L6727" s="30"/>
      <c r="M6727" s="32"/>
      <c r="N6727" s="33"/>
      <c r="O6727" s="33"/>
      <c r="R6727" s="40"/>
      <c r="S6727" s="40"/>
      <c r="T6727" s="40"/>
      <c r="U6727" s="40"/>
      <c r="V6727" s="40"/>
      <c r="W6727" s="40"/>
    </row>
    <row r="6728">
      <c r="F6728" s="30"/>
      <c r="G6728" s="30"/>
      <c r="H6728" s="30"/>
      <c r="I6728" s="30"/>
      <c r="J6728" s="30"/>
      <c r="K6728" s="30"/>
      <c r="L6728" s="30"/>
      <c r="M6728" s="32"/>
      <c r="N6728" s="33"/>
      <c r="O6728" s="33"/>
      <c r="R6728" s="40"/>
      <c r="S6728" s="40"/>
      <c r="T6728" s="40"/>
      <c r="U6728" s="40"/>
      <c r="V6728" s="40"/>
      <c r="W6728" s="40"/>
    </row>
    <row r="6729">
      <c r="F6729" s="30"/>
      <c r="G6729" s="30"/>
      <c r="H6729" s="30"/>
      <c r="I6729" s="30"/>
      <c r="J6729" s="30"/>
      <c r="K6729" s="30"/>
      <c r="L6729" s="30"/>
      <c r="M6729" s="32"/>
      <c r="N6729" s="33"/>
      <c r="O6729" s="33"/>
      <c r="R6729" s="40"/>
      <c r="S6729" s="40"/>
      <c r="T6729" s="40"/>
      <c r="U6729" s="40"/>
      <c r="V6729" s="40"/>
      <c r="W6729" s="40"/>
    </row>
    <row r="6730">
      <c r="F6730" s="30"/>
      <c r="G6730" s="30"/>
      <c r="H6730" s="30"/>
      <c r="I6730" s="30"/>
      <c r="J6730" s="30"/>
      <c r="K6730" s="30"/>
      <c r="L6730" s="30"/>
      <c r="M6730" s="32"/>
      <c r="N6730" s="33"/>
      <c r="O6730" s="33"/>
      <c r="R6730" s="40"/>
      <c r="S6730" s="40"/>
      <c r="T6730" s="40"/>
      <c r="U6730" s="40"/>
      <c r="V6730" s="40"/>
      <c r="W6730" s="40"/>
    </row>
    <row r="6731">
      <c r="F6731" s="30"/>
      <c r="G6731" s="30"/>
      <c r="H6731" s="30"/>
      <c r="I6731" s="30"/>
      <c r="J6731" s="30"/>
      <c r="K6731" s="30"/>
      <c r="L6731" s="30"/>
      <c r="M6731" s="32"/>
      <c r="N6731" s="33"/>
      <c r="O6731" s="33"/>
      <c r="R6731" s="40"/>
      <c r="S6731" s="40"/>
      <c r="T6731" s="40"/>
      <c r="U6731" s="40"/>
      <c r="V6731" s="40"/>
      <c r="W6731" s="40"/>
    </row>
    <row r="6732">
      <c r="F6732" s="30"/>
      <c r="G6732" s="30"/>
      <c r="H6732" s="30"/>
      <c r="I6732" s="30"/>
      <c r="J6732" s="30"/>
      <c r="K6732" s="30"/>
      <c r="L6732" s="30"/>
      <c r="M6732" s="32"/>
      <c r="N6732" s="33"/>
      <c r="O6732" s="58"/>
      <c r="R6732" s="40"/>
      <c r="S6732" s="40"/>
      <c r="T6732" s="40"/>
      <c r="U6732" s="40"/>
      <c r="V6732" s="40"/>
      <c r="W6732" s="40"/>
    </row>
    <row r="6733">
      <c r="F6733" s="30"/>
      <c r="G6733" s="30"/>
      <c r="H6733" s="30"/>
      <c r="I6733" s="30"/>
      <c r="J6733" s="30"/>
      <c r="K6733" s="30"/>
      <c r="L6733" s="30"/>
      <c r="M6733" s="32"/>
      <c r="N6733" s="33"/>
      <c r="O6733" s="33"/>
      <c r="R6733" s="40"/>
      <c r="S6733" s="40"/>
      <c r="T6733" s="40"/>
      <c r="U6733" s="40"/>
      <c r="V6733" s="40"/>
      <c r="W6733" s="40"/>
    </row>
    <row r="6734">
      <c r="F6734" s="30"/>
      <c r="G6734" s="30"/>
      <c r="H6734" s="30"/>
      <c r="I6734" s="30"/>
      <c r="J6734" s="30"/>
      <c r="K6734" s="30"/>
      <c r="L6734" s="30"/>
      <c r="M6734" s="32"/>
      <c r="N6734" s="33"/>
      <c r="O6734" s="33"/>
      <c r="R6734" s="40"/>
      <c r="S6734" s="40"/>
      <c r="T6734" s="40"/>
      <c r="U6734" s="40"/>
      <c r="V6734" s="40"/>
      <c r="W6734" s="40"/>
    </row>
    <row r="6735">
      <c r="F6735" s="30"/>
      <c r="G6735" s="30"/>
      <c r="H6735" s="30"/>
      <c r="I6735" s="30"/>
      <c r="J6735" s="30"/>
      <c r="K6735" s="30"/>
      <c r="L6735" s="30"/>
      <c r="M6735" s="32"/>
      <c r="N6735" s="33"/>
      <c r="O6735" s="33"/>
      <c r="R6735" s="40"/>
      <c r="S6735" s="40"/>
      <c r="T6735" s="40"/>
      <c r="U6735" s="40"/>
      <c r="V6735" s="40"/>
      <c r="W6735" s="40"/>
    </row>
    <row r="6736">
      <c r="F6736" s="30"/>
      <c r="G6736" s="30"/>
      <c r="H6736" s="30"/>
      <c r="I6736" s="30"/>
      <c r="J6736" s="30"/>
      <c r="K6736" s="30"/>
      <c r="L6736" s="30"/>
      <c r="M6736" s="32"/>
      <c r="N6736" s="33"/>
      <c r="O6736" s="33"/>
      <c r="R6736" s="40"/>
      <c r="S6736" s="40"/>
      <c r="T6736" s="40"/>
      <c r="U6736" s="40"/>
      <c r="V6736" s="40"/>
      <c r="W6736" s="40"/>
    </row>
    <row r="6737">
      <c r="F6737" s="30"/>
      <c r="G6737" s="30"/>
      <c r="H6737" s="30"/>
      <c r="I6737" s="30"/>
      <c r="J6737" s="30"/>
      <c r="K6737" s="30"/>
      <c r="L6737" s="30"/>
      <c r="M6737" s="32"/>
      <c r="N6737" s="33"/>
      <c r="O6737" s="58"/>
      <c r="R6737" s="40"/>
      <c r="S6737" s="40"/>
      <c r="T6737" s="40"/>
      <c r="U6737" s="40"/>
      <c r="V6737" s="40"/>
      <c r="W6737" s="40"/>
    </row>
    <row r="6738">
      <c r="F6738" s="30"/>
      <c r="G6738" s="30"/>
      <c r="H6738" s="30"/>
      <c r="I6738" s="30"/>
      <c r="J6738" s="30"/>
      <c r="K6738" s="30"/>
      <c r="L6738" s="30"/>
      <c r="M6738" s="32"/>
      <c r="N6738" s="33"/>
      <c r="O6738" s="33"/>
      <c r="R6738" s="40"/>
      <c r="S6738" s="40"/>
      <c r="T6738" s="40"/>
      <c r="U6738" s="40"/>
      <c r="V6738" s="40"/>
      <c r="W6738" s="40"/>
    </row>
    <row r="6739">
      <c r="F6739" s="30"/>
      <c r="G6739" s="30"/>
      <c r="H6739" s="30"/>
      <c r="I6739" s="30"/>
      <c r="J6739" s="30"/>
      <c r="K6739" s="30"/>
      <c r="L6739" s="30"/>
      <c r="M6739" s="32"/>
      <c r="N6739" s="33"/>
      <c r="O6739" s="33"/>
      <c r="R6739" s="40"/>
      <c r="S6739" s="40"/>
      <c r="T6739" s="40"/>
      <c r="U6739" s="40"/>
      <c r="V6739" s="40"/>
      <c r="W6739" s="40"/>
    </row>
    <row r="6740">
      <c r="F6740" s="30"/>
      <c r="G6740" s="30"/>
      <c r="H6740" s="30"/>
      <c r="I6740" s="30"/>
      <c r="J6740" s="30"/>
      <c r="K6740" s="30"/>
      <c r="L6740" s="30"/>
      <c r="M6740" s="32"/>
      <c r="N6740" s="33"/>
      <c r="O6740" s="33"/>
      <c r="R6740" s="40"/>
      <c r="S6740" s="40"/>
      <c r="T6740" s="40"/>
      <c r="U6740" s="40"/>
      <c r="V6740" s="40"/>
      <c r="W6740" s="40"/>
    </row>
    <row r="6741">
      <c r="F6741" s="30"/>
      <c r="G6741" s="30"/>
      <c r="H6741" s="30"/>
      <c r="I6741" s="30"/>
      <c r="J6741" s="30"/>
      <c r="K6741" s="30"/>
      <c r="L6741" s="30"/>
      <c r="M6741" s="32"/>
      <c r="N6741" s="33"/>
      <c r="O6741" s="64"/>
      <c r="R6741" s="40"/>
      <c r="S6741" s="40"/>
      <c r="T6741" s="40"/>
      <c r="U6741" s="40"/>
      <c r="V6741" s="40"/>
      <c r="W6741" s="40"/>
    </row>
    <row r="6742">
      <c r="F6742" s="30"/>
      <c r="G6742" s="30"/>
      <c r="H6742" s="30"/>
      <c r="I6742" s="30"/>
      <c r="J6742" s="30"/>
      <c r="K6742" s="30"/>
      <c r="L6742" s="30"/>
      <c r="M6742" s="32"/>
      <c r="N6742" s="33"/>
      <c r="O6742" s="33"/>
      <c r="R6742" s="40"/>
      <c r="S6742" s="40"/>
      <c r="T6742" s="40"/>
      <c r="U6742" s="40"/>
      <c r="V6742" s="40"/>
      <c r="W6742" s="40"/>
    </row>
    <row r="6743">
      <c r="F6743" s="30"/>
      <c r="G6743" s="30"/>
      <c r="H6743" s="30"/>
      <c r="I6743" s="30"/>
      <c r="J6743" s="30"/>
      <c r="K6743" s="30"/>
      <c r="L6743" s="30"/>
      <c r="M6743" s="32"/>
      <c r="N6743" s="33"/>
      <c r="O6743" s="33"/>
      <c r="R6743" s="40"/>
      <c r="S6743" s="40"/>
      <c r="T6743" s="40"/>
      <c r="U6743" s="40"/>
      <c r="V6743" s="40"/>
      <c r="W6743" s="40"/>
    </row>
    <row r="6744">
      <c r="F6744" s="30"/>
      <c r="G6744" s="30"/>
      <c r="H6744" s="30"/>
      <c r="I6744" s="30"/>
      <c r="J6744" s="30"/>
      <c r="K6744" s="30"/>
      <c r="L6744" s="30"/>
      <c r="M6744" s="32"/>
      <c r="N6744" s="33"/>
      <c r="O6744" s="33"/>
      <c r="R6744" s="40"/>
      <c r="S6744" s="40"/>
      <c r="T6744" s="40"/>
      <c r="U6744" s="40"/>
      <c r="V6744" s="40"/>
      <c r="W6744" s="40"/>
    </row>
    <row r="6745">
      <c r="F6745" s="30"/>
      <c r="G6745" s="30"/>
      <c r="H6745" s="30"/>
      <c r="I6745" s="30"/>
      <c r="J6745" s="30"/>
      <c r="K6745" s="30"/>
      <c r="L6745" s="30"/>
      <c r="M6745" s="32"/>
      <c r="N6745" s="33"/>
      <c r="O6745" s="33"/>
      <c r="R6745" s="40"/>
      <c r="S6745" s="40"/>
      <c r="T6745" s="40"/>
      <c r="U6745" s="40"/>
      <c r="V6745" s="40"/>
      <c r="W6745" s="40"/>
    </row>
    <row r="6746">
      <c r="F6746" s="30"/>
      <c r="G6746" s="30"/>
      <c r="H6746" s="30"/>
      <c r="I6746" s="30"/>
      <c r="J6746" s="30"/>
      <c r="K6746" s="30"/>
      <c r="L6746" s="30"/>
      <c r="M6746" s="32"/>
      <c r="N6746" s="33"/>
      <c r="O6746" s="64"/>
      <c r="R6746" s="40"/>
      <c r="S6746" s="40"/>
      <c r="T6746" s="40"/>
      <c r="U6746" s="40"/>
      <c r="V6746" s="40"/>
      <c r="W6746" s="40"/>
    </row>
    <row r="6747">
      <c r="F6747" s="30"/>
      <c r="G6747" s="30"/>
      <c r="H6747" s="30"/>
      <c r="I6747" s="30"/>
      <c r="J6747" s="30"/>
      <c r="K6747" s="30"/>
      <c r="L6747" s="30"/>
      <c r="M6747" s="32"/>
      <c r="N6747" s="33"/>
      <c r="O6747" s="33"/>
      <c r="R6747" s="40"/>
      <c r="S6747" s="40"/>
      <c r="T6747" s="40"/>
      <c r="U6747" s="40"/>
      <c r="V6747" s="40"/>
      <c r="W6747" s="40"/>
    </row>
    <row r="6748">
      <c r="F6748" s="30"/>
      <c r="G6748" s="30"/>
      <c r="H6748" s="30"/>
      <c r="I6748" s="30"/>
      <c r="J6748" s="30"/>
      <c r="K6748" s="30"/>
      <c r="L6748" s="30"/>
      <c r="M6748" s="32"/>
      <c r="N6748" s="33"/>
      <c r="O6748" s="33"/>
      <c r="R6748" s="40"/>
      <c r="S6748" s="40"/>
      <c r="T6748" s="40"/>
      <c r="U6748" s="40"/>
      <c r="V6748" s="40"/>
      <c r="W6748" s="40"/>
    </row>
    <row r="6749">
      <c r="F6749" s="30"/>
      <c r="G6749" s="30"/>
      <c r="H6749" s="30"/>
      <c r="I6749" s="30"/>
      <c r="J6749" s="30"/>
      <c r="K6749" s="30"/>
      <c r="L6749" s="30"/>
      <c r="M6749" s="32"/>
      <c r="N6749" s="33"/>
      <c r="O6749" s="33"/>
      <c r="R6749" s="40"/>
      <c r="S6749" s="40"/>
      <c r="T6749" s="40"/>
      <c r="U6749" s="40"/>
      <c r="V6749" s="40"/>
      <c r="W6749" s="40"/>
    </row>
    <row r="6750">
      <c r="F6750" s="30"/>
      <c r="G6750" s="30"/>
      <c r="H6750" s="30"/>
      <c r="I6750" s="30"/>
      <c r="J6750" s="30"/>
      <c r="K6750" s="30"/>
      <c r="L6750" s="30"/>
      <c r="M6750" s="32"/>
      <c r="N6750" s="33"/>
      <c r="O6750" s="33"/>
      <c r="R6750" s="40"/>
      <c r="S6750" s="40"/>
      <c r="T6750" s="40"/>
      <c r="U6750" s="40"/>
      <c r="V6750" s="40"/>
      <c r="W6750" s="40"/>
    </row>
    <row r="6751">
      <c r="F6751" s="30"/>
      <c r="G6751" s="30"/>
      <c r="H6751" s="30"/>
      <c r="I6751" s="30"/>
      <c r="J6751" s="30"/>
      <c r="K6751" s="30"/>
      <c r="L6751" s="30"/>
      <c r="M6751" s="32"/>
      <c r="N6751" s="33"/>
      <c r="O6751" s="33"/>
      <c r="R6751" s="40"/>
      <c r="S6751" s="40"/>
      <c r="T6751" s="40"/>
      <c r="U6751" s="40"/>
      <c r="V6751" s="40"/>
      <c r="W6751" s="40"/>
    </row>
    <row r="6752">
      <c r="F6752" s="30"/>
      <c r="G6752" s="30"/>
      <c r="H6752" s="30"/>
      <c r="I6752" s="30"/>
      <c r="J6752" s="30"/>
      <c r="K6752" s="30"/>
      <c r="L6752" s="30"/>
      <c r="M6752" s="32"/>
      <c r="N6752" s="33"/>
      <c r="O6752" s="33"/>
      <c r="R6752" s="40"/>
      <c r="S6752" s="40"/>
      <c r="T6752" s="40"/>
      <c r="U6752" s="40"/>
      <c r="V6752" s="40"/>
      <c r="W6752" s="40"/>
    </row>
    <row r="6753">
      <c r="F6753" s="30"/>
      <c r="G6753" s="30"/>
      <c r="H6753" s="30"/>
      <c r="I6753" s="30"/>
      <c r="J6753" s="30"/>
      <c r="K6753" s="30"/>
      <c r="L6753" s="30"/>
      <c r="M6753" s="32"/>
      <c r="N6753" s="33"/>
      <c r="O6753" s="33"/>
      <c r="R6753" s="40"/>
      <c r="S6753" s="40"/>
      <c r="T6753" s="40"/>
      <c r="U6753" s="40"/>
      <c r="V6753" s="40"/>
      <c r="W6753" s="40"/>
    </row>
    <row r="6754">
      <c r="F6754" s="30"/>
      <c r="G6754" s="30"/>
      <c r="H6754" s="30"/>
      <c r="I6754" s="30"/>
      <c r="J6754" s="30"/>
      <c r="K6754" s="30"/>
      <c r="L6754" s="30"/>
      <c r="M6754" s="32"/>
      <c r="N6754" s="33"/>
      <c r="O6754" s="33"/>
      <c r="R6754" s="40"/>
      <c r="S6754" s="40"/>
      <c r="T6754" s="40"/>
      <c r="U6754" s="40"/>
      <c r="V6754" s="40"/>
      <c r="W6754" s="40"/>
    </row>
    <row r="6755">
      <c r="F6755" s="30"/>
      <c r="G6755" s="30"/>
      <c r="H6755" s="30"/>
      <c r="I6755" s="30"/>
      <c r="J6755" s="30"/>
      <c r="K6755" s="30"/>
      <c r="L6755" s="30"/>
      <c r="M6755" s="32"/>
      <c r="N6755" s="33"/>
      <c r="O6755" s="33"/>
      <c r="R6755" s="40"/>
      <c r="S6755" s="40"/>
      <c r="T6755" s="40"/>
      <c r="U6755" s="40"/>
      <c r="V6755" s="40"/>
      <c r="W6755" s="40"/>
    </row>
    <row r="6756">
      <c r="F6756" s="30"/>
      <c r="G6756" s="30"/>
      <c r="H6756" s="30"/>
      <c r="I6756" s="30"/>
      <c r="J6756" s="30"/>
      <c r="K6756" s="30"/>
      <c r="L6756" s="30"/>
      <c r="M6756" s="32"/>
      <c r="N6756" s="33"/>
      <c r="O6756" s="33"/>
      <c r="R6756" s="40"/>
      <c r="S6756" s="40"/>
      <c r="T6756" s="40"/>
      <c r="U6756" s="40"/>
      <c r="V6756" s="40"/>
      <c r="W6756" s="40"/>
    </row>
    <row r="6757">
      <c r="F6757" s="30"/>
      <c r="G6757" s="30"/>
      <c r="H6757" s="30"/>
      <c r="I6757" s="30"/>
      <c r="J6757" s="30"/>
      <c r="K6757" s="30"/>
      <c r="L6757" s="30"/>
      <c r="M6757" s="32"/>
      <c r="N6757" s="33"/>
      <c r="O6757" s="33"/>
      <c r="R6757" s="40"/>
      <c r="S6757" s="40"/>
      <c r="T6757" s="40"/>
      <c r="U6757" s="40"/>
      <c r="V6757" s="40"/>
      <c r="W6757" s="40"/>
    </row>
    <row r="6758">
      <c r="F6758" s="30"/>
      <c r="G6758" s="30"/>
      <c r="H6758" s="30"/>
      <c r="I6758" s="30"/>
      <c r="J6758" s="30"/>
      <c r="K6758" s="30"/>
      <c r="L6758" s="30"/>
      <c r="M6758" s="32"/>
      <c r="N6758" s="33"/>
      <c r="O6758" s="33"/>
      <c r="R6758" s="40"/>
      <c r="S6758" s="40"/>
      <c r="T6758" s="40"/>
      <c r="U6758" s="40"/>
      <c r="V6758" s="40"/>
      <c r="W6758" s="40"/>
    </row>
    <row r="6759">
      <c r="F6759" s="30"/>
      <c r="G6759" s="30"/>
      <c r="H6759" s="30"/>
      <c r="I6759" s="30"/>
      <c r="J6759" s="30"/>
      <c r="K6759" s="30"/>
      <c r="L6759" s="30"/>
      <c r="M6759" s="32"/>
      <c r="N6759" s="33"/>
      <c r="O6759" s="33"/>
      <c r="R6759" s="40"/>
      <c r="S6759" s="40"/>
      <c r="T6759" s="40"/>
      <c r="U6759" s="40"/>
      <c r="V6759" s="40"/>
      <c r="W6759" s="40"/>
    </row>
    <row r="6760">
      <c r="F6760" s="30"/>
      <c r="G6760" s="30"/>
      <c r="H6760" s="30"/>
      <c r="I6760" s="30"/>
      <c r="J6760" s="30"/>
      <c r="K6760" s="30"/>
      <c r="L6760" s="30"/>
      <c r="M6760" s="32"/>
      <c r="N6760" s="33"/>
      <c r="O6760" s="33"/>
      <c r="R6760" s="40"/>
      <c r="S6760" s="40"/>
      <c r="T6760" s="40"/>
      <c r="U6760" s="40"/>
      <c r="V6760" s="40"/>
      <c r="W6760" s="40"/>
    </row>
    <row r="6761">
      <c r="F6761" s="30"/>
      <c r="G6761" s="30"/>
      <c r="H6761" s="30"/>
      <c r="I6761" s="30"/>
      <c r="J6761" s="30"/>
      <c r="K6761" s="30"/>
      <c r="L6761" s="30"/>
      <c r="M6761" s="32"/>
      <c r="N6761" s="33"/>
      <c r="O6761" s="33"/>
      <c r="R6761" s="40"/>
      <c r="S6761" s="40"/>
      <c r="T6761" s="40"/>
      <c r="U6761" s="40"/>
      <c r="V6761" s="40"/>
      <c r="W6761" s="40"/>
    </row>
    <row r="6762">
      <c r="F6762" s="30"/>
      <c r="G6762" s="30"/>
      <c r="H6762" s="30"/>
      <c r="I6762" s="30"/>
      <c r="J6762" s="30"/>
      <c r="K6762" s="30"/>
      <c r="L6762" s="30"/>
      <c r="M6762" s="32"/>
      <c r="N6762" s="33"/>
      <c r="O6762" s="33"/>
      <c r="R6762" s="40"/>
      <c r="S6762" s="40"/>
      <c r="T6762" s="40"/>
      <c r="U6762" s="40"/>
      <c r="V6762" s="40"/>
      <c r="W6762" s="40"/>
    </row>
    <row r="6763">
      <c r="F6763" s="30"/>
      <c r="G6763" s="30"/>
      <c r="H6763" s="30"/>
      <c r="I6763" s="30"/>
      <c r="J6763" s="30"/>
      <c r="K6763" s="30"/>
      <c r="L6763" s="30"/>
      <c r="M6763" s="32"/>
      <c r="N6763" s="33"/>
      <c r="O6763" s="58"/>
      <c r="R6763" s="40"/>
      <c r="S6763" s="40"/>
      <c r="T6763" s="40"/>
      <c r="U6763" s="40"/>
      <c r="V6763" s="40"/>
      <c r="W6763" s="40"/>
    </row>
    <row r="6764">
      <c r="F6764" s="30"/>
      <c r="G6764" s="30"/>
      <c r="H6764" s="30"/>
      <c r="I6764" s="30"/>
      <c r="J6764" s="30"/>
      <c r="K6764" s="30"/>
      <c r="L6764" s="30"/>
      <c r="M6764" s="32"/>
      <c r="N6764" s="33"/>
      <c r="O6764" s="58"/>
      <c r="R6764" s="40"/>
      <c r="S6764" s="40"/>
      <c r="T6764" s="40"/>
      <c r="U6764" s="40"/>
      <c r="V6764" s="40"/>
      <c r="W6764" s="40"/>
    </row>
    <row r="6765">
      <c r="F6765" s="30"/>
      <c r="G6765" s="30"/>
      <c r="H6765" s="30"/>
      <c r="I6765" s="30"/>
      <c r="J6765" s="30"/>
      <c r="K6765" s="30"/>
      <c r="L6765" s="30"/>
      <c r="M6765" s="32"/>
      <c r="N6765" s="33"/>
      <c r="O6765" s="33"/>
      <c r="R6765" s="40"/>
      <c r="S6765" s="40"/>
      <c r="T6765" s="40"/>
      <c r="U6765" s="40"/>
      <c r="V6765" s="40"/>
      <c r="W6765" s="40"/>
    </row>
    <row r="6766">
      <c r="F6766" s="30"/>
      <c r="G6766" s="30"/>
      <c r="H6766" s="30"/>
      <c r="I6766" s="30"/>
      <c r="J6766" s="30"/>
      <c r="K6766" s="30"/>
      <c r="L6766" s="30"/>
      <c r="M6766" s="32"/>
      <c r="N6766" s="33"/>
      <c r="O6766" s="33"/>
      <c r="R6766" s="40"/>
      <c r="S6766" s="40"/>
      <c r="T6766" s="40"/>
      <c r="U6766" s="40"/>
      <c r="V6766" s="40"/>
      <c r="W6766" s="40"/>
    </row>
    <row r="6767">
      <c r="F6767" s="30"/>
      <c r="G6767" s="30"/>
      <c r="H6767" s="30"/>
      <c r="I6767" s="30"/>
      <c r="J6767" s="30"/>
      <c r="K6767" s="30"/>
      <c r="L6767" s="30"/>
      <c r="M6767" s="32"/>
      <c r="N6767" s="33"/>
      <c r="O6767" s="33"/>
      <c r="R6767" s="40"/>
      <c r="S6767" s="40"/>
      <c r="T6767" s="40"/>
      <c r="U6767" s="40"/>
      <c r="V6767" s="40"/>
      <c r="W6767" s="40"/>
    </row>
    <row r="6768">
      <c r="F6768" s="30"/>
      <c r="G6768" s="30"/>
      <c r="H6768" s="30"/>
      <c r="I6768" s="30"/>
      <c r="J6768" s="30"/>
      <c r="K6768" s="30"/>
      <c r="L6768" s="30"/>
      <c r="M6768" s="32"/>
      <c r="N6768" s="33"/>
      <c r="O6768" s="33"/>
      <c r="R6768" s="40"/>
      <c r="S6768" s="40"/>
      <c r="T6768" s="40"/>
      <c r="U6768" s="40"/>
      <c r="V6768" s="40"/>
      <c r="W6768" s="40"/>
    </row>
    <row r="6769">
      <c r="F6769" s="30"/>
      <c r="G6769" s="30"/>
      <c r="H6769" s="30"/>
      <c r="I6769" s="30"/>
      <c r="J6769" s="30"/>
      <c r="K6769" s="30"/>
      <c r="L6769" s="30"/>
      <c r="M6769" s="32"/>
      <c r="N6769" s="33"/>
      <c r="O6769" s="33"/>
      <c r="R6769" s="40"/>
      <c r="S6769" s="40"/>
      <c r="T6769" s="40"/>
      <c r="U6769" s="40"/>
      <c r="V6769" s="40"/>
      <c r="W6769" s="40"/>
    </row>
    <row r="6770">
      <c r="F6770" s="30"/>
      <c r="G6770" s="30"/>
      <c r="H6770" s="30"/>
      <c r="I6770" s="30"/>
      <c r="J6770" s="30"/>
      <c r="K6770" s="30"/>
      <c r="L6770" s="30"/>
      <c r="M6770" s="32"/>
      <c r="N6770" s="33"/>
      <c r="O6770" s="33"/>
      <c r="R6770" s="40"/>
      <c r="S6770" s="40"/>
      <c r="T6770" s="40"/>
      <c r="U6770" s="40"/>
      <c r="V6770" s="40"/>
      <c r="W6770" s="40"/>
    </row>
    <row r="6771">
      <c r="F6771" s="30"/>
      <c r="G6771" s="30"/>
      <c r="H6771" s="30"/>
      <c r="I6771" s="30"/>
      <c r="J6771" s="30"/>
      <c r="K6771" s="30"/>
      <c r="L6771" s="30"/>
      <c r="M6771" s="32"/>
      <c r="N6771" s="33"/>
      <c r="O6771" s="64"/>
      <c r="R6771" s="40"/>
      <c r="S6771" s="40"/>
      <c r="T6771" s="40"/>
      <c r="U6771" s="40"/>
      <c r="V6771" s="40"/>
      <c r="W6771" s="40"/>
    </row>
    <row r="6772">
      <c r="F6772" s="30"/>
      <c r="G6772" s="30"/>
      <c r="H6772" s="30"/>
      <c r="I6772" s="30"/>
      <c r="J6772" s="30"/>
      <c r="K6772" s="30"/>
      <c r="L6772" s="30"/>
      <c r="M6772" s="32"/>
      <c r="N6772" s="33"/>
      <c r="O6772" s="33"/>
      <c r="R6772" s="40"/>
      <c r="S6772" s="40"/>
      <c r="T6772" s="40"/>
      <c r="U6772" s="40"/>
      <c r="V6772" s="40"/>
      <c r="W6772" s="40"/>
    </row>
    <row r="6773">
      <c r="F6773" s="30"/>
      <c r="G6773" s="30"/>
      <c r="H6773" s="30"/>
      <c r="I6773" s="30"/>
      <c r="J6773" s="30"/>
      <c r="K6773" s="30"/>
      <c r="L6773" s="30"/>
      <c r="M6773" s="32"/>
      <c r="N6773" s="33"/>
      <c r="O6773" s="33"/>
      <c r="R6773" s="40"/>
      <c r="S6773" s="40"/>
      <c r="T6773" s="40"/>
      <c r="U6773" s="40"/>
      <c r="V6773" s="40"/>
      <c r="W6773" s="40"/>
    </row>
    <row r="6774">
      <c r="F6774" s="30"/>
      <c r="G6774" s="30"/>
      <c r="H6774" s="30"/>
      <c r="I6774" s="30"/>
      <c r="J6774" s="30"/>
      <c r="K6774" s="30"/>
      <c r="L6774" s="30"/>
      <c r="M6774" s="32"/>
      <c r="N6774" s="33"/>
      <c r="O6774" s="64"/>
      <c r="R6774" s="40"/>
      <c r="S6774" s="40"/>
      <c r="T6774" s="40"/>
      <c r="U6774" s="40"/>
      <c r="V6774" s="40"/>
      <c r="W6774" s="40"/>
    </row>
    <row r="6775">
      <c r="F6775" s="30"/>
      <c r="G6775" s="30"/>
      <c r="H6775" s="30"/>
      <c r="I6775" s="30"/>
      <c r="J6775" s="30"/>
      <c r="K6775" s="30"/>
      <c r="L6775" s="30"/>
      <c r="M6775" s="32"/>
      <c r="N6775" s="33"/>
      <c r="O6775" s="64"/>
      <c r="R6775" s="40"/>
      <c r="S6775" s="40"/>
      <c r="T6775" s="40"/>
      <c r="U6775" s="40"/>
      <c r="V6775" s="40"/>
      <c r="W6775" s="40"/>
    </row>
    <row r="6776">
      <c r="F6776" s="30"/>
      <c r="G6776" s="30"/>
      <c r="H6776" s="30"/>
      <c r="I6776" s="30"/>
      <c r="J6776" s="30"/>
      <c r="K6776" s="30"/>
      <c r="L6776" s="30"/>
      <c r="M6776" s="32"/>
      <c r="N6776" s="33"/>
      <c r="O6776" s="33"/>
      <c r="R6776" s="40"/>
      <c r="S6776" s="40"/>
      <c r="T6776" s="40"/>
      <c r="U6776" s="40"/>
      <c r="V6776" s="40"/>
      <c r="W6776" s="40"/>
    </row>
    <row r="6777">
      <c r="F6777" s="30"/>
      <c r="G6777" s="30"/>
      <c r="H6777" s="30"/>
      <c r="I6777" s="30"/>
      <c r="J6777" s="30"/>
      <c r="K6777" s="30"/>
      <c r="L6777" s="30"/>
      <c r="M6777" s="32"/>
      <c r="N6777" s="33"/>
      <c r="O6777" s="33"/>
      <c r="R6777" s="40"/>
      <c r="S6777" s="40"/>
      <c r="T6777" s="40"/>
      <c r="U6777" s="40"/>
      <c r="V6777" s="40"/>
      <c r="W6777" s="40"/>
    </row>
    <row r="6778">
      <c r="F6778" s="30"/>
      <c r="G6778" s="30"/>
      <c r="H6778" s="30"/>
      <c r="I6778" s="30"/>
      <c r="J6778" s="30"/>
      <c r="K6778" s="30"/>
      <c r="L6778" s="30"/>
      <c r="M6778" s="32"/>
      <c r="N6778" s="33"/>
      <c r="O6778" s="64"/>
      <c r="R6778" s="40"/>
      <c r="S6778" s="40"/>
      <c r="T6778" s="40"/>
      <c r="U6778" s="40"/>
      <c r="V6778" s="40"/>
      <c r="W6778" s="40"/>
    </row>
    <row r="6779">
      <c r="F6779" s="30"/>
      <c r="G6779" s="30"/>
      <c r="H6779" s="30"/>
      <c r="I6779" s="30"/>
      <c r="J6779" s="30"/>
      <c r="K6779" s="30"/>
      <c r="L6779" s="30"/>
      <c r="M6779" s="32"/>
      <c r="N6779" s="33"/>
      <c r="O6779" s="58"/>
      <c r="R6779" s="40"/>
      <c r="S6779" s="40"/>
      <c r="T6779" s="40"/>
      <c r="U6779" s="40"/>
      <c r="V6779" s="40"/>
      <c r="W6779" s="40"/>
    </row>
    <row r="6780">
      <c r="F6780" s="30"/>
      <c r="G6780" s="30"/>
      <c r="H6780" s="30"/>
      <c r="I6780" s="30"/>
      <c r="J6780" s="30"/>
      <c r="K6780" s="30"/>
      <c r="L6780" s="30"/>
      <c r="M6780" s="32"/>
      <c r="N6780" s="33"/>
      <c r="O6780" s="33"/>
      <c r="R6780" s="40"/>
      <c r="S6780" s="40"/>
      <c r="T6780" s="40"/>
      <c r="U6780" s="40"/>
      <c r="V6780" s="40"/>
      <c r="W6780" s="40"/>
    </row>
    <row r="6781">
      <c r="F6781" s="30"/>
      <c r="G6781" s="30"/>
      <c r="H6781" s="30"/>
      <c r="I6781" s="30"/>
      <c r="J6781" s="30"/>
      <c r="K6781" s="30"/>
      <c r="L6781" s="30"/>
      <c r="M6781" s="32"/>
      <c r="N6781" s="33"/>
      <c r="O6781" s="33"/>
      <c r="R6781" s="40"/>
      <c r="S6781" s="40"/>
      <c r="T6781" s="40"/>
      <c r="U6781" s="40"/>
      <c r="V6781" s="40"/>
      <c r="W6781" s="40"/>
    </row>
    <row r="6782">
      <c r="F6782" s="30"/>
      <c r="G6782" s="30"/>
      <c r="H6782" s="30"/>
      <c r="I6782" s="30"/>
      <c r="J6782" s="30"/>
      <c r="K6782" s="30"/>
      <c r="L6782" s="30"/>
      <c r="M6782" s="32"/>
      <c r="N6782" s="33"/>
      <c r="O6782" s="64"/>
      <c r="R6782" s="40"/>
      <c r="S6782" s="40"/>
      <c r="T6782" s="40"/>
      <c r="U6782" s="40"/>
      <c r="V6782" s="40"/>
      <c r="W6782" s="40"/>
    </row>
    <row r="6783">
      <c r="F6783" s="30"/>
      <c r="G6783" s="30"/>
      <c r="H6783" s="30"/>
      <c r="I6783" s="30"/>
      <c r="J6783" s="30"/>
      <c r="K6783" s="30"/>
      <c r="L6783" s="30"/>
      <c r="M6783" s="32"/>
      <c r="N6783" s="33"/>
      <c r="O6783" s="64"/>
      <c r="R6783" s="40"/>
      <c r="S6783" s="40"/>
      <c r="T6783" s="40"/>
      <c r="U6783" s="40"/>
      <c r="V6783" s="40"/>
      <c r="W6783" s="40"/>
    </row>
    <row r="6784">
      <c r="F6784" s="30"/>
      <c r="G6784" s="30"/>
      <c r="H6784" s="30"/>
      <c r="I6784" s="30"/>
      <c r="J6784" s="30"/>
      <c r="K6784" s="30"/>
      <c r="L6784" s="30"/>
      <c r="M6784" s="32"/>
      <c r="N6784" s="33"/>
      <c r="O6784" s="33"/>
      <c r="R6784" s="40"/>
      <c r="S6784" s="40"/>
      <c r="T6784" s="40"/>
      <c r="U6784" s="40"/>
      <c r="V6784" s="40"/>
      <c r="W6784" s="40"/>
    </row>
    <row r="6785">
      <c r="F6785" s="30"/>
      <c r="G6785" s="30"/>
      <c r="H6785" s="30"/>
      <c r="I6785" s="30"/>
      <c r="J6785" s="30"/>
      <c r="K6785" s="30"/>
      <c r="L6785" s="30"/>
      <c r="M6785" s="32"/>
      <c r="N6785" s="33"/>
      <c r="O6785" s="33"/>
      <c r="R6785" s="40"/>
      <c r="S6785" s="40"/>
      <c r="T6785" s="40"/>
      <c r="U6785" s="40"/>
      <c r="V6785" s="40"/>
      <c r="W6785" s="40"/>
    </row>
    <row r="6786">
      <c r="F6786" s="30"/>
      <c r="G6786" s="30"/>
      <c r="H6786" s="30"/>
      <c r="I6786" s="30"/>
      <c r="J6786" s="30"/>
      <c r="K6786" s="30"/>
      <c r="L6786" s="30"/>
      <c r="M6786" s="32"/>
      <c r="N6786" s="33"/>
      <c r="O6786" s="33"/>
      <c r="R6786" s="40"/>
      <c r="S6786" s="40"/>
      <c r="T6786" s="40"/>
      <c r="U6786" s="40"/>
      <c r="V6786" s="40"/>
      <c r="W6786" s="40"/>
    </row>
    <row r="6787">
      <c r="F6787" s="30"/>
      <c r="G6787" s="30"/>
      <c r="H6787" s="30"/>
      <c r="I6787" s="30"/>
      <c r="J6787" s="30"/>
      <c r="K6787" s="30"/>
      <c r="L6787" s="30"/>
      <c r="M6787" s="32"/>
      <c r="N6787" s="33"/>
      <c r="O6787" s="33"/>
      <c r="R6787" s="40"/>
      <c r="S6787" s="40"/>
      <c r="T6787" s="40"/>
      <c r="U6787" s="40"/>
      <c r="V6787" s="40"/>
      <c r="W6787" s="40"/>
    </row>
    <row r="6788">
      <c r="F6788" s="30"/>
      <c r="G6788" s="30"/>
      <c r="H6788" s="30"/>
      <c r="I6788" s="30"/>
      <c r="J6788" s="30"/>
      <c r="K6788" s="30"/>
      <c r="L6788" s="30"/>
      <c r="M6788" s="32"/>
      <c r="N6788" s="33"/>
      <c r="O6788" s="33"/>
      <c r="R6788" s="40"/>
      <c r="S6788" s="40"/>
      <c r="T6788" s="40"/>
      <c r="U6788" s="40"/>
      <c r="V6788" s="40"/>
      <c r="W6788" s="40"/>
    </row>
    <row r="6789">
      <c r="F6789" s="30"/>
      <c r="G6789" s="30"/>
      <c r="H6789" s="30"/>
      <c r="I6789" s="30"/>
      <c r="J6789" s="30"/>
      <c r="K6789" s="30"/>
      <c r="L6789" s="30"/>
      <c r="M6789" s="32"/>
      <c r="N6789" s="33"/>
      <c r="O6789" s="33"/>
      <c r="R6789" s="40"/>
      <c r="S6789" s="40"/>
      <c r="T6789" s="40"/>
      <c r="U6789" s="40"/>
      <c r="V6789" s="40"/>
      <c r="W6789" s="40"/>
    </row>
    <row r="6790">
      <c r="F6790" s="30"/>
      <c r="G6790" s="30"/>
      <c r="H6790" s="30"/>
      <c r="I6790" s="30"/>
      <c r="J6790" s="30"/>
      <c r="K6790" s="30"/>
      <c r="L6790" s="30"/>
      <c r="M6790" s="32"/>
      <c r="N6790" s="33"/>
      <c r="O6790" s="33"/>
      <c r="R6790" s="40"/>
      <c r="S6790" s="40"/>
      <c r="T6790" s="40"/>
      <c r="U6790" s="40"/>
      <c r="V6790" s="40"/>
      <c r="W6790" s="40"/>
    </row>
    <row r="6791">
      <c r="F6791" s="30"/>
      <c r="G6791" s="30"/>
      <c r="H6791" s="30"/>
      <c r="I6791" s="30"/>
      <c r="J6791" s="30"/>
      <c r="K6791" s="30"/>
      <c r="L6791" s="30"/>
      <c r="M6791" s="32"/>
      <c r="N6791" s="33"/>
      <c r="O6791" s="58"/>
      <c r="R6791" s="40"/>
      <c r="S6791" s="40"/>
      <c r="T6791" s="40"/>
      <c r="U6791" s="40"/>
      <c r="V6791" s="40"/>
      <c r="W6791" s="40"/>
    </row>
    <row r="6792">
      <c r="F6792" s="30"/>
      <c r="G6792" s="30"/>
      <c r="H6792" s="30"/>
      <c r="I6792" s="30"/>
      <c r="J6792" s="30"/>
      <c r="K6792" s="30"/>
      <c r="L6792" s="30"/>
      <c r="M6792" s="32"/>
      <c r="N6792" s="33"/>
      <c r="O6792" s="33"/>
      <c r="R6792" s="40"/>
      <c r="S6792" s="40"/>
      <c r="T6792" s="40"/>
      <c r="U6792" s="40"/>
      <c r="V6792" s="40"/>
      <c r="W6792" s="40"/>
    </row>
    <row r="6793">
      <c r="F6793" s="30"/>
      <c r="G6793" s="30"/>
      <c r="H6793" s="30"/>
      <c r="I6793" s="30"/>
      <c r="J6793" s="30"/>
      <c r="K6793" s="30"/>
      <c r="L6793" s="30"/>
      <c r="M6793" s="32"/>
      <c r="N6793" s="33"/>
      <c r="O6793" s="33"/>
      <c r="R6793" s="40"/>
      <c r="S6793" s="40"/>
      <c r="T6793" s="40"/>
      <c r="U6793" s="40"/>
      <c r="V6793" s="40"/>
      <c r="W6793" s="40"/>
    </row>
    <row r="6794">
      <c r="F6794" s="30"/>
      <c r="G6794" s="30"/>
      <c r="H6794" s="30"/>
      <c r="I6794" s="30"/>
      <c r="J6794" s="30"/>
      <c r="K6794" s="30"/>
      <c r="L6794" s="30"/>
      <c r="M6794" s="32"/>
      <c r="N6794" s="33"/>
      <c r="O6794" s="33"/>
      <c r="R6794" s="40"/>
      <c r="S6794" s="40"/>
      <c r="T6794" s="40"/>
      <c r="U6794" s="40"/>
      <c r="V6794" s="40"/>
      <c r="W6794" s="40"/>
    </row>
    <row r="6795">
      <c r="F6795" s="30"/>
      <c r="G6795" s="30"/>
      <c r="H6795" s="30"/>
      <c r="I6795" s="30"/>
      <c r="J6795" s="30"/>
      <c r="K6795" s="30"/>
      <c r="L6795" s="30"/>
      <c r="M6795" s="32"/>
      <c r="N6795" s="33"/>
      <c r="O6795" s="33"/>
      <c r="R6795" s="40"/>
      <c r="S6795" s="40"/>
      <c r="T6795" s="40"/>
      <c r="U6795" s="40"/>
      <c r="V6795" s="40"/>
      <c r="W6795" s="40"/>
    </row>
    <row r="6796">
      <c r="F6796" s="30"/>
      <c r="G6796" s="30"/>
      <c r="H6796" s="30"/>
      <c r="I6796" s="30"/>
      <c r="J6796" s="30"/>
      <c r="K6796" s="30"/>
      <c r="L6796" s="30"/>
      <c r="M6796" s="32"/>
      <c r="N6796" s="33"/>
      <c r="O6796" s="33"/>
      <c r="R6796" s="40"/>
      <c r="S6796" s="40"/>
      <c r="T6796" s="40"/>
      <c r="U6796" s="40"/>
      <c r="V6796" s="40"/>
      <c r="W6796" s="40"/>
    </row>
    <row r="6797">
      <c r="F6797" s="30"/>
      <c r="G6797" s="30"/>
      <c r="H6797" s="30"/>
      <c r="I6797" s="30"/>
      <c r="J6797" s="30"/>
      <c r="K6797" s="30"/>
      <c r="L6797" s="30"/>
      <c r="M6797" s="32"/>
      <c r="N6797" s="33"/>
      <c r="O6797" s="33"/>
      <c r="R6797" s="40"/>
      <c r="S6797" s="40"/>
      <c r="T6797" s="40"/>
      <c r="U6797" s="40"/>
      <c r="V6797" s="40"/>
      <c r="W6797" s="40"/>
    </row>
    <row r="6798">
      <c r="F6798" s="30"/>
      <c r="G6798" s="30"/>
      <c r="H6798" s="30"/>
      <c r="I6798" s="30"/>
      <c r="J6798" s="30"/>
      <c r="K6798" s="30"/>
      <c r="L6798" s="30"/>
      <c r="M6798" s="32"/>
      <c r="N6798" s="33"/>
      <c r="O6798" s="58"/>
      <c r="R6798" s="40"/>
      <c r="S6798" s="40"/>
      <c r="T6798" s="40"/>
      <c r="U6798" s="40"/>
      <c r="V6798" s="40"/>
      <c r="W6798" s="40"/>
    </row>
    <row r="6799">
      <c r="F6799" s="30"/>
      <c r="G6799" s="30"/>
      <c r="H6799" s="30"/>
      <c r="I6799" s="30"/>
      <c r="J6799" s="30"/>
      <c r="K6799" s="30"/>
      <c r="L6799" s="30"/>
      <c r="M6799" s="32"/>
      <c r="N6799" s="33"/>
      <c r="O6799" s="33"/>
      <c r="R6799" s="40"/>
      <c r="S6799" s="40"/>
      <c r="T6799" s="40"/>
      <c r="U6799" s="40"/>
      <c r="V6799" s="40"/>
      <c r="W6799" s="40"/>
    </row>
    <row r="6800">
      <c r="F6800" s="30"/>
      <c r="G6800" s="30"/>
      <c r="H6800" s="30"/>
      <c r="I6800" s="30"/>
      <c r="J6800" s="30"/>
      <c r="K6800" s="30"/>
      <c r="L6800" s="30"/>
      <c r="M6800" s="32"/>
      <c r="N6800" s="33"/>
      <c r="O6800" s="33"/>
      <c r="R6800" s="40"/>
      <c r="S6800" s="40"/>
      <c r="T6800" s="40"/>
      <c r="U6800" s="40"/>
      <c r="V6800" s="40"/>
      <c r="W6800" s="40"/>
    </row>
    <row r="6801">
      <c r="F6801" s="30"/>
      <c r="G6801" s="30"/>
      <c r="H6801" s="30"/>
      <c r="I6801" s="30"/>
      <c r="J6801" s="30"/>
      <c r="K6801" s="30"/>
      <c r="L6801" s="30"/>
      <c r="M6801" s="32"/>
      <c r="N6801" s="33"/>
      <c r="O6801" s="33"/>
      <c r="R6801" s="40"/>
      <c r="S6801" s="40"/>
      <c r="T6801" s="40"/>
      <c r="U6801" s="40"/>
      <c r="V6801" s="40"/>
      <c r="W6801" s="40"/>
    </row>
    <row r="6802">
      <c r="F6802" s="30"/>
      <c r="G6802" s="30"/>
      <c r="H6802" s="30"/>
      <c r="I6802" s="30"/>
      <c r="J6802" s="30"/>
      <c r="K6802" s="30"/>
      <c r="L6802" s="30"/>
      <c r="M6802" s="32"/>
      <c r="N6802" s="33"/>
      <c r="O6802" s="33"/>
      <c r="R6802" s="40"/>
      <c r="S6802" s="40"/>
      <c r="T6802" s="40"/>
      <c r="U6802" s="40"/>
      <c r="V6802" s="40"/>
      <c r="W6802" s="40"/>
    </row>
    <row r="6803">
      <c r="F6803" s="30"/>
      <c r="G6803" s="30"/>
      <c r="H6803" s="30"/>
      <c r="I6803" s="30"/>
      <c r="J6803" s="30"/>
      <c r="K6803" s="30"/>
      <c r="L6803" s="30"/>
      <c r="M6803" s="32"/>
      <c r="N6803" s="33"/>
      <c r="O6803" s="33"/>
      <c r="R6803" s="40"/>
      <c r="S6803" s="40"/>
      <c r="T6803" s="40"/>
      <c r="U6803" s="40"/>
      <c r="V6803" s="40"/>
      <c r="W6803" s="40"/>
    </row>
    <row r="6804">
      <c r="F6804" s="30"/>
      <c r="G6804" s="30"/>
      <c r="H6804" s="30"/>
      <c r="I6804" s="30"/>
      <c r="J6804" s="30"/>
      <c r="K6804" s="30"/>
      <c r="L6804" s="30"/>
      <c r="M6804" s="32"/>
      <c r="N6804" s="33"/>
      <c r="O6804" s="33"/>
      <c r="R6804" s="40"/>
      <c r="S6804" s="40"/>
      <c r="T6804" s="40"/>
      <c r="U6804" s="40"/>
      <c r="V6804" s="40"/>
      <c r="W6804" s="40"/>
    </row>
    <row r="6805">
      <c r="F6805" s="30"/>
      <c r="G6805" s="30"/>
      <c r="H6805" s="30"/>
      <c r="I6805" s="30"/>
      <c r="J6805" s="30"/>
      <c r="K6805" s="30"/>
      <c r="L6805" s="30"/>
      <c r="M6805" s="32"/>
      <c r="N6805" s="33"/>
      <c r="O6805" s="58"/>
      <c r="R6805" s="40"/>
      <c r="S6805" s="40"/>
      <c r="T6805" s="40"/>
      <c r="U6805" s="40"/>
      <c r="V6805" s="40"/>
      <c r="W6805" s="40"/>
    </row>
    <row r="6806">
      <c r="F6806" s="30"/>
      <c r="G6806" s="30"/>
      <c r="H6806" s="30"/>
      <c r="I6806" s="30"/>
      <c r="J6806" s="30"/>
      <c r="K6806" s="30"/>
      <c r="L6806" s="30"/>
      <c r="M6806" s="32"/>
      <c r="N6806" s="33"/>
      <c r="O6806" s="64"/>
      <c r="R6806" s="40"/>
      <c r="S6806" s="40"/>
      <c r="T6806" s="40"/>
      <c r="U6806" s="40"/>
      <c r="V6806" s="40"/>
      <c r="W6806" s="40"/>
    </row>
    <row r="6807">
      <c r="F6807" s="30"/>
      <c r="G6807" s="30"/>
      <c r="H6807" s="30"/>
      <c r="I6807" s="30"/>
      <c r="J6807" s="30"/>
      <c r="K6807" s="30"/>
      <c r="L6807" s="30"/>
      <c r="M6807" s="32"/>
      <c r="N6807" s="33"/>
      <c r="O6807" s="33"/>
      <c r="R6807" s="40"/>
      <c r="S6807" s="40"/>
      <c r="T6807" s="40"/>
      <c r="U6807" s="40"/>
      <c r="V6807" s="40"/>
      <c r="W6807" s="40"/>
    </row>
    <row r="6808">
      <c r="F6808" s="30"/>
      <c r="G6808" s="30"/>
      <c r="H6808" s="30"/>
      <c r="I6808" s="30"/>
      <c r="J6808" s="30"/>
      <c r="K6808" s="30"/>
      <c r="L6808" s="30"/>
      <c r="M6808" s="32"/>
      <c r="N6808" s="33"/>
      <c r="O6808" s="64"/>
      <c r="R6808" s="40"/>
      <c r="S6808" s="40"/>
      <c r="T6808" s="40"/>
      <c r="U6808" s="40"/>
      <c r="V6808" s="40"/>
      <c r="W6808" s="40"/>
    </row>
    <row r="6809">
      <c r="F6809" s="30"/>
      <c r="G6809" s="30"/>
      <c r="H6809" s="30"/>
      <c r="I6809" s="30"/>
      <c r="J6809" s="30"/>
      <c r="K6809" s="30"/>
      <c r="L6809" s="30"/>
      <c r="M6809" s="32"/>
      <c r="N6809" s="33"/>
      <c r="O6809" s="33"/>
      <c r="R6809" s="40"/>
      <c r="S6809" s="40"/>
      <c r="T6809" s="40"/>
      <c r="U6809" s="40"/>
      <c r="V6809" s="40"/>
      <c r="W6809" s="40"/>
    </row>
    <row r="6810">
      <c r="F6810" s="30"/>
      <c r="G6810" s="30"/>
      <c r="H6810" s="30"/>
      <c r="I6810" s="30"/>
      <c r="J6810" s="30"/>
      <c r="K6810" s="30"/>
      <c r="L6810" s="30"/>
      <c r="M6810" s="32"/>
      <c r="N6810" s="33"/>
      <c r="O6810" s="33"/>
      <c r="R6810" s="40"/>
      <c r="S6810" s="40"/>
      <c r="T6810" s="40"/>
      <c r="U6810" s="40"/>
      <c r="V6810" s="40"/>
      <c r="W6810" s="40"/>
    </row>
    <row r="6811">
      <c r="F6811" s="30"/>
      <c r="G6811" s="30"/>
      <c r="H6811" s="30"/>
      <c r="I6811" s="30"/>
      <c r="J6811" s="30"/>
      <c r="K6811" s="30"/>
      <c r="L6811" s="30"/>
      <c r="M6811" s="32"/>
      <c r="N6811" s="33"/>
      <c r="O6811" s="33"/>
      <c r="R6811" s="40"/>
      <c r="S6811" s="40"/>
      <c r="T6811" s="40"/>
      <c r="U6811" s="40"/>
      <c r="V6811" s="40"/>
      <c r="W6811" s="40"/>
    </row>
    <row r="6812">
      <c r="F6812" s="30"/>
      <c r="G6812" s="30"/>
      <c r="H6812" s="30"/>
      <c r="I6812" s="30"/>
      <c r="J6812" s="30"/>
      <c r="K6812" s="30"/>
      <c r="L6812" s="30"/>
      <c r="M6812" s="32"/>
      <c r="N6812" s="33"/>
      <c r="O6812" s="58"/>
      <c r="R6812" s="40"/>
      <c r="S6812" s="40"/>
      <c r="T6812" s="40"/>
      <c r="U6812" s="40"/>
      <c r="V6812" s="40"/>
      <c r="W6812" s="40"/>
    </row>
    <row r="6813">
      <c r="F6813" s="30"/>
      <c r="G6813" s="30"/>
      <c r="H6813" s="30"/>
      <c r="I6813" s="30"/>
      <c r="J6813" s="30"/>
      <c r="K6813" s="30"/>
      <c r="L6813" s="30"/>
      <c r="M6813" s="32"/>
      <c r="N6813" s="33"/>
      <c r="O6813" s="33"/>
      <c r="R6813" s="40"/>
      <c r="S6813" s="40"/>
      <c r="T6813" s="40"/>
      <c r="U6813" s="40"/>
      <c r="V6813" s="40"/>
      <c r="W6813" s="40"/>
    </row>
    <row r="6814">
      <c r="F6814" s="30"/>
      <c r="G6814" s="30"/>
      <c r="H6814" s="30"/>
      <c r="I6814" s="30"/>
      <c r="J6814" s="30"/>
      <c r="K6814" s="30"/>
      <c r="L6814" s="30"/>
      <c r="M6814" s="32"/>
      <c r="N6814" s="33"/>
      <c r="O6814" s="33"/>
      <c r="R6814" s="40"/>
      <c r="S6814" s="40"/>
      <c r="T6814" s="40"/>
      <c r="U6814" s="40"/>
      <c r="V6814" s="40"/>
      <c r="W6814" s="40"/>
    </row>
    <row r="6815">
      <c r="F6815" s="30"/>
      <c r="G6815" s="30"/>
      <c r="H6815" s="30"/>
      <c r="I6815" s="30"/>
      <c r="J6815" s="30"/>
      <c r="K6815" s="30"/>
      <c r="L6815" s="30"/>
      <c r="M6815" s="32"/>
      <c r="N6815" s="33"/>
      <c r="O6815" s="33"/>
      <c r="R6815" s="40"/>
      <c r="S6815" s="40"/>
      <c r="T6815" s="40"/>
      <c r="U6815" s="40"/>
      <c r="V6815" s="40"/>
      <c r="W6815" s="40"/>
    </row>
    <row r="6816">
      <c r="F6816" s="30"/>
      <c r="G6816" s="30"/>
      <c r="H6816" s="30"/>
      <c r="I6816" s="30"/>
      <c r="J6816" s="30"/>
      <c r="K6816" s="30"/>
      <c r="L6816" s="30"/>
      <c r="M6816" s="32"/>
      <c r="N6816" s="33"/>
      <c r="O6816" s="33"/>
      <c r="R6816" s="40"/>
      <c r="S6816" s="40"/>
      <c r="T6816" s="40"/>
      <c r="U6816" s="40"/>
      <c r="V6816" s="40"/>
      <c r="W6816" s="40"/>
    </row>
    <row r="6817">
      <c r="F6817" s="30"/>
      <c r="G6817" s="30"/>
      <c r="H6817" s="30"/>
      <c r="I6817" s="30"/>
      <c r="J6817" s="30"/>
      <c r="K6817" s="30"/>
      <c r="L6817" s="30"/>
      <c r="M6817" s="32"/>
      <c r="N6817" s="33"/>
      <c r="O6817" s="33"/>
      <c r="R6817" s="40"/>
      <c r="S6817" s="40"/>
      <c r="T6817" s="40"/>
      <c r="U6817" s="40"/>
      <c r="V6817" s="40"/>
      <c r="W6817" s="40"/>
    </row>
    <row r="6818">
      <c r="F6818" s="30"/>
      <c r="G6818" s="30"/>
      <c r="H6818" s="30"/>
      <c r="I6818" s="30"/>
      <c r="J6818" s="30"/>
      <c r="K6818" s="30"/>
      <c r="L6818" s="30"/>
      <c r="M6818" s="32"/>
      <c r="N6818" s="33"/>
      <c r="O6818" s="64"/>
      <c r="R6818" s="40"/>
      <c r="S6818" s="40"/>
      <c r="T6818" s="40"/>
      <c r="U6818" s="40"/>
      <c r="V6818" s="40"/>
      <c r="W6818" s="40"/>
    </row>
    <row r="6819">
      <c r="F6819" s="30"/>
      <c r="G6819" s="30"/>
      <c r="H6819" s="30"/>
      <c r="I6819" s="30"/>
      <c r="J6819" s="30"/>
      <c r="K6819" s="30"/>
      <c r="L6819" s="30"/>
      <c r="M6819" s="32"/>
      <c r="N6819" s="33"/>
      <c r="O6819" s="33"/>
      <c r="R6819" s="40"/>
      <c r="S6819" s="40"/>
      <c r="T6819" s="40"/>
      <c r="U6819" s="40"/>
      <c r="V6819" s="40"/>
      <c r="W6819" s="40"/>
    </row>
    <row r="6820">
      <c r="F6820" s="30"/>
      <c r="G6820" s="30"/>
      <c r="H6820" s="30"/>
      <c r="I6820" s="30"/>
      <c r="J6820" s="30"/>
      <c r="K6820" s="30"/>
      <c r="L6820" s="30"/>
      <c r="M6820" s="32"/>
      <c r="N6820" s="33"/>
      <c r="O6820" s="33"/>
      <c r="R6820" s="40"/>
      <c r="S6820" s="40"/>
      <c r="T6820" s="40"/>
      <c r="U6820" s="40"/>
      <c r="V6820" s="40"/>
      <c r="W6820" s="40"/>
    </row>
    <row r="6821">
      <c r="F6821" s="30"/>
      <c r="G6821" s="30"/>
      <c r="H6821" s="30"/>
      <c r="I6821" s="30"/>
      <c r="J6821" s="30"/>
      <c r="K6821" s="30"/>
      <c r="L6821" s="30"/>
      <c r="M6821" s="32"/>
      <c r="N6821" s="33"/>
      <c r="O6821" s="33"/>
      <c r="R6821" s="40"/>
      <c r="S6821" s="40"/>
      <c r="T6821" s="40"/>
      <c r="U6821" s="40"/>
      <c r="V6821" s="40"/>
      <c r="W6821" s="40"/>
    </row>
    <row r="6822">
      <c r="F6822" s="30"/>
      <c r="G6822" s="30"/>
      <c r="H6822" s="30"/>
      <c r="I6822" s="30"/>
      <c r="J6822" s="30"/>
      <c r="K6822" s="30"/>
      <c r="L6822" s="30"/>
      <c r="M6822" s="32"/>
      <c r="N6822" s="33"/>
      <c r="O6822" s="33"/>
      <c r="R6822" s="40"/>
      <c r="S6822" s="40"/>
      <c r="T6822" s="40"/>
      <c r="U6822" s="40"/>
      <c r="V6822" s="40"/>
      <c r="W6822" s="40"/>
    </row>
    <row r="6823">
      <c r="F6823" s="30"/>
      <c r="G6823" s="30"/>
      <c r="H6823" s="30"/>
      <c r="I6823" s="30"/>
      <c r="J6823" s="30"/>
      <c r="K6823" s="30"/>
      <c r="L6823" s="30"/>
      <c r="M6823" s="32"/>
      <c r="N6823" s="33"/>
      <c r="O6823" s="33"/>
      <c r="R6823" s="40"/>
      <c r="S6823" s="40"/>
      <c r="T6823" s="40"/>
      <c r="U6823" s="40"/>
      <c r="V6823" s="40"/>
      <c r="W6823" s="40"/>
    </row>
    <row r="6824">
      <c r="F6824" s="30"/>
      <c r="G6824" s="30"/>
      <c r="H6824" s="30"/>
      <c r="I6824" s="30"/>
      <c r="J6824" s="30"/>
      <c r="K6824" s="30"/>
      <c r="L6824" s="30"/>
      <c r="M6824" s="32"/>
      <c r="N6824" s="33"/>
      <c r="O6824" s="33"/>
      <c r="R6824" s="40"/>
      <c r="S6824" s="40"/>
      <c r="T6824" s="40"/>
      <c r="U6824" s="40"/>
      <c r="V6824" s="40"/>
      <c r="W6824" s="40"/>
    </row>
    <row r="6825">
      <c r="F6825" s="30"/>
      <c r="G6825" s="30"/>
      <c r="H6825" s="30"/>
      <c r="I6825" s="30"/>
      <c r="J6825" s="30"/>
      <c r="K6825" s="30"/>
      <c r="L6825" s="30"/>
      <c r="M6825" s="32"/>
      <c r="N6825" s="33"/>
      <c r="O6825" s="33"/>
      <c r="R6825" s="40"/>
      <c r="S6825" s="40"/>
      <c r="T6825" s="40"/>
      <c r="U6825" s="40"/>
      <c r="V6825" s="40"/>
      <c r="W6825" s="40"/>
    </row>
    <row r="6826">
      <c r="F6826" s="30"/>
      <c r="G6826" s="30"/>
      <c r="H6826" s="30"/>
      <c r="I6826" s="30"/>
      <c r="J6826" s="30"/>
      <c r="K6826" s="30"/>
      <c r="L6826" s="30"/>
      <c r="M6826" s="32"/>
      <c r="N6826" s="33"/>
      <c r="O6826" s="33"/>
      <c r="R6826" s="40"/>
      <c r="S6826" s="40"/>
      <c r="T6826" s="40"/>
      <c r="U6826" s="40"/>
      <c r="V6826" s="40"/>
      <c r="W6826" s="40"/>
    </row>
    <row r="6827">
      <c r="F6827" s="30"/>
      <c r="G6827" s="30"/>
      <c r="H6827" s="30"/>
      <c r="I6827" s="30"/>
      <c r="J6827" s="30"/>
      <c r="K6827" s="30"/>
      <c r="L6827" s="30"/>
      <c r="M6827" s="32"/>
      <c r="N6827" s="33"/>
      <c r="O6827" s="33"/>
      <c r="R6827" s="40"/>
      <c r="S6827" s="40"/>
      <c r="T6827" s="40"/>
      <c r="U6827" s="40"/>
      <c r="V6827" s="40"/>
      <c r="W6827" s="40"/>
    </row>
    <row r="6828">
      <c r="F6828" s="30"/>
      <c r="G6828" s="30"/>
      <c r="H6828" s="30"/>
      <c r="I6828" s="30"/>
      <c r="J6828" s="30"/>
      <c r="K6828" s="30"/>
      <c r="L6828" s="30"/>
      <c r="M6828" s="32"/>
      <c r="N6828" s="33"/>
      <c r="O6828" s="58"/>
      <c r="R6828" s="40"/>
      <c r="S6828" s="40"/>
      <c r="T6828" s="40"/>
      <c r="U6828" s="40"/>
      <c r="V6828" s="40"/>
      <c r="W6828" s="40"/>
    </row>
    <row r="6829">
      <c r="F6829" s="30"/>
      <c r="G6829" s="30"/>
      <c r="H6829" s="30"/>
      <c r="I6829" s="30"/>
      <c r="J6829" s="30"/>
      <c r="K6829" s="30"/>
      <c r="L6829" s="30"/>
      <c r="M6829" s="32"/>
      <c r="N6829" s="33"/>
      <c r="O6829" s="33"/>
      <c r="R6829" s="40"/>
      <c r="S6829" s="40"/>
      <c r="T6829" s="40"/>
      <c r="U6829" s="40"/>
      <c r="V6829" s="40"/>
      <c r="W6829" s="40"/>
    </row>
    <row r="6830">
      <c r="F6830" s="30"/>
      <c r="G6830" s="30"/>
      <c r="H6830" s="30"/>
      <c r="I6830" s="30"/>
      <c r="J6830" s="30"/>
      <c r="K6830" s="30"/>
      <c r="L6830" s="30"/>
      <c r="M6830" s="32"/>
      <c r="N6830" s="33"/>
      <c r="O6830" s="58"/>
      <c r="R6830" s="40"/>
      <c r="S6830" s="40"/>
      <c r="T6830" s="40"/>
      <c r="U6830" s="40"/>
      <c r="V6830" s="40"/>
      <c r="W6830" s="40"/>
    </row>
    <row r="6831">
      <c r="F6831" s="30"/>
      <c r="G6831" s="30"/>
      <c r="H6831" s="30"/>
      <c r="I6831" s="30"/>
      <c r="J6831" s="30"/>
      <c r="K6831" s="30"/>
      <c r="L6831" s="30"/>
      <c r="M6831" s="32"/>
      <c r="N6831" s="33"/>
      <c r="O6831" s="33"/>
      <c r="R6831" s="40"/>
      <c r="S6831" s="40"/>
      <c r="T6831" s="40"/>
      <c r="U6831" s="40"/>
      <c r="V6831" s="40"/>
      <c r="W6831" s="40"/>
    </row>
    <row r="6832">
      <c r="F6832" s="30"/>
      <c r="G6832" s="30"/>
      <c r="H6832" s="30"/>
      <c r="I6832" s="30"/>
      <c r="J6832" s="30"/>
      <c r="K6832" s="30"/>
      <c r="L6832" s="30"/>
      <c r="M6832" s="32"/>
      <c r="N6832" s="33"/>
      <c r="O6832" s="33"/>
      <c r="R6832" s="40"/>
      <c r="S6832" s="40"/>
      <c r="T6832" s="40"/>
      <c r="U6832" s="40"/>
      <c r="V6832" s="40"/>
      <c r="W6832" s="40"/>
    </row>
    <row r="6833">
      <c r="F6833" s="30"/>
      <c r="G6833" s="30"/>
      <c r="H6833" s="30"/>
      <c r="I6833" s="30"/>
      <c r="J6833" s="30"/>
      <c r="K6833" s="30"/>
      <c r="L6833" s="30"/>
      <c r="M6833" s="32"/>
      <c r="N6833" s="33"/>
      <c r="O6833" s="33"/>
      <c r="R6833" s="40"/>
      <c r="S6833" s="40"/>
      <c r="T6833" s="40"/>
      <c r="U6833" s="40"/>
      <c r="V6833" s="40"/>
      <c r="W6833" s="40"/>
    </row>
    <row r="6834">
      <c r="F6834" s="30"/>
      <c r="G6834" s="30"/>
      <c r="H6834" s="30"/>
      <c r="I6834" s="30"/>
      <c r="J6834" s="30"/>
      <c r="K6834" s="30"/>
      <c r="L6834" s="30"/>
      <c r="M6834" s="32"/>
      <c r="N6834" s="33"/>
      <c r="O6834" s="33"/>
      <c r="R6834" s="40"/>
      <c r="S6834" s="40"/>
      <c r="T6834" s="40"/>
      <c r="U6834" s="40"/>
      <c r="V6834" s="40"/>
      <c r="W6834" s="40"/>
    </row>
    <row r="6835">
      <c r="F6835" s="30"/>
      <c r="G6835" s="30"/>
      <c r="H6835" s="30"/>
      <c r="I6835" s="30"/>
      <c r="J6835" s="30"/>
      <c r="K6835" s="30"/>
      <c r="L6835" s="30"/>
      <c r="M6835" s="32"/>
      <c r="N6835" s="33"/>
      <c r="O6835" s="33"/>
      <c r="R6835" s="40"/>
      <c r="S6835" s="40"/>
      <c r="T6835" s="40"/>
      <c r="U6835" s="40"/>
      <c r="V6835" s="40"/>
      <c r="W6835" s="40"/>
    </row>
    <row r="6836">
      <c r="F6836" s="30"/>
      <c r="G6836" s="30"/>
      <c r="H6836" s="30"/>
      <c r="I6836" s="30"/>
      <c r="J6836" s="30"/>
      <c r="K6836" s="30"/>
      <c r="L6836" s="30"/>
      <c r="M6836" s="32"/>
      <c r="N6836" s="33"/>
      <c r="O6836" s="33"/>
      <c r="R6836" s="40"/>
      <c r="S6836" s="40"/>
      <c r="T6836" s="40"/>
      <c r="U6836" s="40"/>
      <c r="V6836" s="40"/>
      <c r="W6836" s="40"/>
    </row>
    <row r="6837">
      <c r="F6837" s="30"/>
      <c r="G6837" s="30"/>
      <c r="H6837" s="30"/>
      <c r="I6837" s="30"/>
      <c r="J6837" s="30"/>
      <c r="K6837" s="30"/>
      <c r="L6837" s="30"/>
      <c r="M6837" s="32"/>
      <c r="N6837" s="33"/>
      <c r="O6837" s="64"/>
      <c r="R6837" s="40"/>
      <c r="S6837" s="40"/>
      <c r="T6837" s="40"/>
      <c r="U6837" s="40"/>
      <c r="V6837" s="40"/>
      <c r="W6837" s="40"/>
    </row>
    <row r="6838">
      <c r="F6838" s="30"/>
      <c r="G6838" s="30"/>
      <c r="H6838" s="30"/>
      <c r="I6838" s="30"/>
      <c r="J6838" s="30"/>
      <c r="K6838" s="30"/>
      <c r="L6838" s="30"/>
      <c r="M6838" s="32"/>
      <c r="N6838" s="33"/>
      <c r="O6838" s="64"/>
      <c r="R6838" s="40"/>
      <c r="S6838" s="40"/>
      <c r="T6838" s="40"/>
      <c r="U6838" s="40"/>
      <c r="V6838" s="40"/>
      <c r="W6838" s="40"/>
    </row>
    <row r="6839">
      <c r="F6839" s="30"/>
      <c r="G6839" s="30"/>
      <c r="H6839" s="30"/>
      <c r="I6839" s="30"/>
      <c r="J6839" s="30"/>
      <c r="K6839" s="30"/>
      <c r="L6839" s="30"/>
      <c r="M6839" s="32"/>
      <c r="N6839" s="33"/>
      <c r="O6839" s="64"/>
      <c r="R6839" s="40"/>
      <c r="S6839" s="40"/>
      <c r="T6839" s="40"/>
      <c r="U6839" s="40"/>
      <c r="V6839" s="40"/>
      <c r="W6839" s="40"/>
    </row>
    <row r="6840">
      <c r="F6840" s="30"/>
      <c r="G6840" s="30"/>
      <c r="H6840" s="30"/>
      <c r="I6840" s="30"/>
      <c r="J6840" s="30"/>
      <c r="K6840" s="30"/>
      <c r="L6840" s="30"/>
      <c r="M6840" s="32"/>
      <c r="N6840" s="33"/>
      <c r="O6840" s="33"/>
      <c r="R6840" s="40"/>
      <c r="S6840" s="40"/>
      <c r="T6840" s="40"/>
      <c r="U6840" s="40"/>
      <c r="V6840" s="40"/>
      <c r="W6840" s="40"/>
    </row>
    <row r="6841">
      <c r="F6841" s="30"/>
      <c r="G6841" s="30"/>
      <c r="H6841" s="30"/>
      <c r="I6841" s="30"/>
      <c r="J6841" s="30"/>
      <c r="K6841" s="30"/>
      <c r="L6841" s="30"/>
      <c r="M6841" s="32"/>
      <c r="N6841" s="33"/>
      <c r="O6841" s="58"/>
      <c r="R6841" s="40"/>
      <c r="S6841" s="40"/>
      <c r="T6841" s="40"/>
      <c r="U6841" s="40"/>
      <c r="V6841" s="40"/>
      <c r="W6841" s="40"/>
    </row>
    <row r="6842">
      <c r="F6842" s="30"/>
      <c r="G6842" s="30"/>
      <c r="H6842" s="30"/>
      <c r="I6842" s="30"/>
      <c r="J6842" s="30"/>
      <c r="K6842" s="30"/>
      <c r="L6842" s="30"/>
      <c r="M6842" s="32"/>
      <c r="N6842" s="33"/>
      <c r="O6842" s="33"/>
      <c r="R6842" s="40"/>
      <c r="S6842" s="40"/>
      <c r="T6842" s="40"/>
      <c r="U6842" s="40"/>
      <c r="V6842" s="40"/>
      <c r="W6842" s="40"/>
    </row>
    <row r="6843">
      <c r="F6843" s="30"/>
      <c r="G6843" s="30"/>
      <c r="H6843" s="30"/>
      <c r="I6843" s="30"/>
      <c r="J6843" s="30"/>
      <c r="K6843" s="30"/>
      <c r="L6843" s="30"/>
      <c r="M6843" s="32"/>
      <c r="N6843" s="33"/>
      <c r="O6843" s="33"/>
      <c r="R6843" s="40"/>
      <c r="S6843" s="40"/>
      <c r="T6843" s="40"/>
      <c r="U6843" s="40"/>
      <c r="V6843" s="40"/>
      <c r="W6843" s="40"/>
    </row>
    <row r="6844">
      <c r="F6844" s="30"/>
      <c r="G6844" s="30"/>
      <c r="H6844" s="30"/>
      <c r="I6844" s="30"/>
      <c r="J6844" s="30"/>
      <c r="K6844" s="30"/>
      <c r="L6844" s="30"/>
      <c r="M6844" s="32"/>
      <c r="N6844" s="33"/>
      <c r="O6844" s="33"/>
      <c r="R6844" s="40"/>
      <c r="S6844" s="40"/>
      <c r="T6844" s="40"/>
      <c r="U6844" s="40"/>
      <c r="V6844" s="40"/>
      <c r="W6844" s="40"/>
    </row>
    <row r="6845">
      <c r="F6845" s="30"/>
      <c r="G6845" s="30"/>
      <c r="H6845" s="30"/>
      <c r="I6845" s="30"/>
      <c r="J6845" s="30"/>
      <c r="K6845" s="30"/>
      <c r="L6845" s="30"/>
      <c r="M6845" s="32"/>
      <c r="N6845" s="33"/>
      <c r="O6845" s="33"/>
      <c r="R6845" s="40"/>
      <c r="S6845" s="40"/>
      <c r="T6845" s="40"/>
      <c r="U6845" s="40"/>
      <c r="V6845" s="40"/>
      <c r="W6845" s="40"/>
    </row>
    <row r="6846">
      <c r="F6846" s="30"/>
      <c r="G6846" s="30"/>
      <c r="H6846" s="30"/>
      <c r="I6846" s="30"/>
      <c r="J6846" s="30"/>
      <c r="K6846" s="30"/>
      <c r="L6846" s="30"/>
      <c r="M6846" s="32"/>
      <c r="N6846" s="33"/>
      <c r="O6846" s="64"/>
      <c r="R6846" s="40"/>
      <c r="S6846" s="40"/>
      <c r="T6846" s="40"/>
      <c r="U6846" s="40"/>
      <c r="V6846" s="40"/>
      <c r="W6846" s="40"/>
    </row>
    <row r="6847">
      <c r="F6847" s="30"/>
      <c r="G6847" s="30"/>
      <c r="H6847" s="30"/>
      <c r="I6847" s="30"/>
      <c r="J6847" s="30"/>
      <c r="K6847" s="30"/>
      <c r="L6847" s="30"/>
      <c r="M6847" s="32"/>
      <c r="N6847" s="33"/>
      <c r="O6847" s="33"/>
      <c r="R6847" s="40"/>
      <c r="S6847" s="40"/>
      <c r="T6847" s="40"/>
      <c r="U6847" s="40"/>
      <c r="V6847" s="40"/>
      <c r="W6847" s="40"/>
    </row>
    <row r="6848">
      <c r="F6848" s="30"/>
      <c r="G6848" s="30"/>
      <c r="H6848" s="30"/>
      <c r="I6848" s="30"/>
      <c r="J6848" s="30"/>
      <c r="K6848" s="30"/>
      <c r="L6848" s="30"/>
      <c r="M6848" s="32"/>
      <c r="N6848" s="33"/>
      <c r="O6848" s="33"/>
      <c r="R6848" s="40"/>
      <c r="S6848" s="40"/>
      <c r="T6848" s="40"/>
      <c r="U6848" s="40"/>
      <c r="V6848" s="40"/>
      <c r="W6848" s="40"/>
    </row>
    <row r="6849">
      <c r="F6849" s="30"/>
      <c r="G6849" s="30"/>
      <c r="H6849" s="30"/>
      <c r="I6849" s="30"/>
      <c r="J6849" s="30"/>
      <c r="K6849" s="30"/>
      <c r="L6849" s="30"/>
      <c r="M6849" s="32"/>
      <c r="N6849" s="33"/>
      <c r="O6849" s="58"/>
      <c r="R6849" s="40"/>
      <c r="S6849" s="40"/>
      <c r="T6849" s="40"/>
      <c r="U6849" s="40"/>
      <c r="V6849" s="40"/>
      <c r="W6849" s="40"/>
    </row>
    <row r="6850">
      <c r="F6850" s="30"/>
      <c r="G6850" s="30"/>
      <c r="H6850" s="30"/>
      <c r="I6850" s="30"/>
      <c r="J6850" s="30"/>
      <c r="K6850" s="30"/>
      <c r="L6850" s="30"/>
      <c r="M6850" s="32"/>
      <c r="N6850" s="33"/>
      <c r="O6850" s="33"/>
      <c r="R6850" s="40"/>
      <c r="S6850" s="40"/>
      <c r="T6850" s="40"/>
      <c r="U6850" s="40"/>
      <c r="V6850" s="40"/>
      <c r="W6850" s="40"/>
    </row>
    <row r="6851">
      <c r="F6851" s="30"/>
      <c r="G6851" s="30"/>
      <c r="H6851" s="30"/>
      <c r="I6851" s="30"/>
      <c r="J6851" s="30"/>
      <c r="K6851" s="30"/>
      <c r="L6851" s="30"/>
      <c r="M6851" s="32"/>
      <c r="N6851" s="33"/>
      <c r="O6851" s="33"/>
      <c r="R6851" s="40"/>
      <c r="S6851" s="40"/>
      <c r="T6851" s="40"/>
      <c r="U6851" s="40"/>
      <c r="V6851" s="40"/>
      <c r="W6851" s="40"/>
    </row>
    <row r="6852">
      <c r="F6852" s="30"/>
      <c r="G6852" s="30"/>
      <c r="H6852" s="30"/>
      <c r="I6852" s="30"/>
      <c r="J6852" s="30"/>
      <c r="K6852" s="30"/>
      <c r="L6852" s="30"/>
      <c r="M6852" s="32"/>
      <c r="N6852" s="33"/>
      <c r="O6852" s="33"/>
      <c r="R6852" s="40"/>
      <c r="S6852" s="40"/>
      <c r="T6852" s="40"/>
      <c r="U6852" s="40"/>
      <c r="V6852" s="40"/>
      <c r="W6852" s="40"/>
    </row>
    <row r="6853">
      <c r="F6853" s="30"/>
      <c r="G6853" s="30"/>
      <c r="H6853" s="30"/>
      <c r="I6853" s="30"/>
      <c r="J6853" s="30"/>
      <c r="K6853" s="30"/>
      <c r="L6853" s="30"/>
      <c r="M6853" s="32"/>
      <c r="N6853" s="33"/>
      <c r="O6853" s="58"/>
      <c r="R6853" s="40"/>
      <c r="S6853" s="40"/>
      <c r="T6853" s="40"/>
      <c r="U6853" s="40"/>
      <c r="V6853" s="40"/>
      <c r="W6853" s="40"/>
    </row>
    <row r="6854">
      <c r="F6854" s="30"/>
      <c r="G6854" s="30"/>
      <c r="H6854" s="30"/>
      <c r="I6854" s="30"/>
      <c r="J6854" s="30"/>
      <c r="K6854" s="30"/>
      <c r="L6854" s="30"/>
      <c r="M6854" s="32"/>
      <c r="N6854" s="33"/>
      <c r="O6854" s="33"/>
      <c r="R6854" s="40"/>
      <c r="S6854" s="40"/>
      <c r="T6854" s="40"/>
      <c r="U6854" s="40"/>
      <c r="V6854" s="40"/>
      <c r="W6854" s="40"/>
    </row>
    <row r="6855">
      <c r="F6855" s="30"/>
      <c r="G6855" s="30"/>
      <c r="H6855" s="30"/>
      <c r="I6855" s="30"/>
      <c r="J6855" s="30"/>
      <c r="K6855" s="30"/>
      <c r="L6855" s="30"/>
      <c r="M6855" s="32"/>
      <c r="N6855" s="33"/>
      <c r="O6855" s="58"/>
      <c r="R6855" s="40"/>
      <c r="S6855" s="40"/>
      <c r="T6855" s="40"/>
      <c r="U6855" s="40"/>
      <c r="V6855" s="40"/>
      <c r="W6855" s="40"/>
    </row>
    <row r="6856">
      <c r="F6856" s="30"/>
      <c r="G6856" s="30"/>
      <c r="H6856" s="30"/>
      <c r="I6856" s="30"/>
      <c r="J6856" s="30"/>
      <c r="K6856" s="30"/>
      <c r="L6856" s="30"/>
      <c r="M6856" s="32"/>
      <c r="N6856" s="33"/>
      <c r="O6856" s="64"/>
      <c r="R6856" s="40"/>
      <c r="S6856" s="40"/>
      <c r="T6856" s="40"/>
      <c r="U6856" s="40"/>
      <c r="V6856" s="40"/>
      <c r="W6856" s="40"/>
    </row>
    <row r="6857">
      <c r="F6857" s="30"/>
      <c r="G6857" s="30"/>
      <c r="H6857" s="30"/>
      <c r="I6857" s="30"/>
      <c r="J6857" s="30"/>
      <c r="K6857" s="30"/>
      <c r="L6857" s="30"/>
      <c r="M6857" s="32"/>
      <c r="N6857" s="33"/>
      <c r="O6857" s="33"/>
      <c r="R6857" s="40"/>
      <c r="S6857" s="40"/>
      <c r="T6857" s="40"/>
      <c r="U6857" s="40"/>
      <c r="V6857" s="40"/>
      <c r="W6857" s="40"/>
    </row>
    <row r="6858">
      <c r="F6858" s="30"/>
      <c r="G6858" s="30"/>
      <c r="H6858" s="30"/>
      <c r="I6858" s="30"/>
      <c r="J6858" s="30"/>
      <c r="K6858" s="30"/>
      <c r="L6858" s="30"/>
      <c r="M6858" s="32"/>
      <c r="N6858" s="33"/>
      <c r="O6858" s="33"/>
      <c r="R6858" s="40"/>
      <c r="S6858" s="40"/>
      <c r="T6858" s="40"/>
      <c r="U6858" s="40"/>
      <c r="V6858" s="40"/>
      <c r="W6858" s="40"/>
    </row>
    <row r="6859">
      <c r="F6859" s="30"/>
      <c r="G6859" s="30"/>
      <c r="H6859" s="30"/>
      <c r="I6859" s="30"/>
      <c r="J6859" s="30"/>
      <c r="K6859" s="30"/>
      <c r="L6859" s="30"/>
      <c r="M6859" s="32"/>
      <c r="N6859" s="33"/>
      <c r="O6859" s="33"/>
      <c r="R6859" s="40"/>
      <c r="S6859" s="40"/>
      <c r="T6859" s="40"/>
      <c r="U6859" s="40"/>
      <c r="V6859" s="40"/>
      <c r="W6859" s="40"/>
    </row>
    <row r="6860">
      <c r="F6860" s="30"/>
      <c r="G6860" s="30"/>
      <c r="H6860" s="30"/>
      <c r="I6860" s="30"/>
      <c r="J6860" s="30"/>
      <c r="K6860" s="30"/>
      <c r="L6860" s="30"/>
      <c r="M6860" s="32"/>
      <c r="N6860" s="33"/>
      <c r="O6860" s="33"/>
      <c r="R6860" s="40"/>
      <c r="S6860" s="40"/>
      <c r="T6860" s="40"/>
      <c r="U6860" s="40"/>
      <c r="V6860" s="40"/>
      <c r="W6860" s="40"/>
    </row>
    <row r="6861">
      <c r="F6861" s="30"/>
      <c r="G6861" s="30"/>
      <c r="H6861" s="30"/>
      <c r="I6861" s="30"/>
      <c r="J6861" s="30"/>
      <c r="K6861" s="30"/>
      <c r="L6861" s="30"/>
      <c r="M6861" s="32"/>
      <c r="N6861" s="33"/>
      <c r="O6861" s="58"/>
      <c r="R6861" s="40"/>
      <c r="S6861" s="40"/>
      <c r="T6861" s="40"/>
      <c r="U6861" s="40"/>
      <c r="V6861" s="40"/>
      <c r="W6861" s="40"/>
    </row>
    <row r="6862">
      <c r="F6862" s="30"/>
      <c r="G6862" s="30"/>
      <c r="H6862" s="30"/>
      <c r="I6862" s="30"/>
      <c r="J6862" s="30"/>
      <c r="K6862" s="30"/>
      <c r="L6862" s="30"/>
      <c r="M6862" s="32"/>
      <c r="N6862" s="33"/>
      <c r="O6862" s="64"/>
      <c r="R6862" s="40"/>
      <c r="S6862" s="40"/>
      <c r="T6862" s="40"/>
      <c r="U6862" s="40"/>
      <c r="V6862" s="40"/>
      <c r="W6862" s="40"/>
    </row>
    <row r="6863">
      <c r="F6863" s="30"/>
      <c r="G6863" s="30"/>
      <c r="H6863" s="30"/>
      <c r="I6863" s="30"/>
      <c r="J6863" s="30"/>
      <c r="K6863" s="30"/>
      <c r="L6863" s="30"/>
      <c r="M6863" s="32"/>
      <c r="N6863" s="33"/>
      <c r="O6863" s="33"/>
      <c r="R6863" s="40"/>
      <c r="S6863" s="40"/>
      <c r="T6863" s="40"/>
      <c r="U6863" s="40"/>
      <c r="V6863" s="40"/>
      <c r="W6863" s="40"/>
    </row>
    <row r="6864">
      <c r="F6864" s="30"/>
      <c r="G6864" s="30"/>
      <c r="H6864" s="30"/>
      <c r="I6864" s="30"/>
      <c r="J6864" s="30"/>
      <c r="K6864" s="30"/>
      <c r="L6864" s="30"/>
      <c r="M6864" s="32"/>
      <c r="N6864" s="33"/>
      <c r="O6864" s="33"/>
      <c r="R6864" s="40"/>
      <c r="S6864" s="40"/>
      <c r="T6864" s="40"/>
      <c r="U6864" s="40"/>
      <c r="V6864" s="40"/>
      <c r="W6864" s="40"/>
    </row>
    <row r="6865">
      <c r="F6865" s="30"/>
      <c r="G6865" s="30"/>
      <c r="H6865" s="30"/>
      <c r="I6865" s="30"/>
      <c r="J6865" s="30"/>
      <c r="K6865" s="30"/>
      <c r="L6865" s="30"/>
      <c r="M6865" s="32"/>
      <c r="N6865" s="33"/>
      <c r="O6865" s="33"/>
      <c r="R6865" s="40"/>
      <c r="S6865" s="40"/>
      <c r="T6865" s="40"/>
      <c r="U6865" s="40"/>
      <c r="V6865" s="40"/>
      <c r="W6865" s="40"/>
    </row>
    <row r="6866">
      <c r="F6866" s="30"/>
      <c r="G6866" s="30"/>
      <c r="H6866" s="30"/>
      <c r="I6866" s="30"/>
      <c r="J6866" s="30"/>
      <c r="K6866" s="30"/>
      <c r="L6866" s="30"/>
      <c r="M6866" s="32"/>
      <c r="N6866" s="33"/>
      <c r="O6866" s="58"/>
      <c r="R6866" s="40"/>
      <c r="S6866" s="40"/>
      <c r="T6866" s="40"/>
      <c r="U6866" s="40"/>
      <c r="V6866" s="40"/>
      <c r="W6866" s="40"/>
    </row>
    <row r="6867">
      <c r="F6867" s="30"/>
      <c r="G6867" s="30"/>
      <c r="H6867" s="30"/>
      <c r="I6867" s="30"/>
      <c r="J6867" s="30"/>
      <c r="K6867" s="30"/>
      <c r="L6867" s="30"/>
      <c r="M6867" s="32"/>
      <c r="N6867" s="33"/>
      <c r="O6867" s="33"/>
      <c r="R6867" s="40"/>
      <c r="S6867" s="40"/>
      <c r="T6867" s="40"/>
      <c r="U6867" s="40"/>
      <c r="V6867" s="40"/>
      <c r="W6867" s="40"/>
    </row>
    <row r="6868">
      <c r="F6868" s="30"/>
      <c r="G6868" s="30"/>
      <c r="H6868" s="30"/>
      <c r="I6868" s="30"/>
      <c r="J6868" s="30"/>
      <c r="K6868" s="30"/>
      <c r="L6868" s="30"/>
      <c r="M6868" s="32"/>
      <c r="N6868" s="33"/>
      <c r="O6868" s="33"/>
      <c r="R6868" s="40"/>
      <c r="S6868" s="40"/>
      <c r="T6868" s="40"/>
      <c r="U6868" s="40"/>
      <c r="V6868" s="40"/>
      <c r="W6868" s="40"/>
    </row>
    <row r="6869">
      <c r="F6869" s="30"/>
      <c r="G6869" s="30"/>
      <c r="H6869" s="30"/>
      <c r="I6869" s="30"/>
      <c r="J6869" s="30"/>
      <c r="K6869" s="30"/>
      <c r="L6869" s="30"/>
      <c r="M6869" s="32"/>
      <c r="N6869" s="33"/>
      <c r="O6869" s="33"/>
      <c r="R6869" s="40"/>
      <c r="S6869" s="40"/>
      <c r="T6869" s="40"/>
      <c r="U6869" s="40"/>
      <c r="V6869" s="40"/>
      <c r="W6869" s="40"/>
    </row>
    <row r="6870">
      <c r="F6870" s="30"/>
      <c r="G6870" s="30"/>
      <c r="H6870" s="30"/>
      <c r="I6870" s="30"/>
      <c r="J6870" s="30"/>
      <c r="K6870" s="30"/>
      <c r="L6870" s="30"/>
      <c r="M6870" s="32"/>
      <c r="N6870" s="33"/>
      <c r="O6870" s="58"/>
      <c r="R6870" s="40"/>
      <c r="S6870" s="40"/>
      <c r="T6870" s="40"/>
      <c r="U6870" s="40"/>
      <c r="V6870" s="40"/>
      <c r="W6870" s="40"/>
    </row>
    <row r="6871">
      <c r="F6871" s="30"/>
      <c r="G6871" s="30"/>
      <c r="H6871" s="30"/>
      <c r="I6871" s="30"/>
      <c r="J6871" s="30"/>
      <c r="K6871" s="30"/>
      <c r="L6871" s="30"/>
      <c r="M6871" s="32"/>
      <c r="N6871" s="33"/>
      <c r="O6871" s="33"/>
      <c r="R6871" s="40"/>
      <c r="S6871" s="40"/>
      <c r="T6871" s="40"/>
      <c r="U6871" s="40"/>
      <c r="V6871" s="40"/>
      <c r="W6871" s="40"/>
    </row>
    <row r="6872">
      <c r="F6872" s="30"/>
      <c r="G6872" s="30"/>
      <c r="H6872" s="30"/>
      <c r="I6872" s="30"/>
      <c r="J6872" s="30"/>
      <c r="K6872" s="30"/>
      <c r="L6872" s="30"/>
      <c r="M6872" s="32"/>
      <c r="N6872" s="33"/>
      <c r="O6872" s="33"/>
      <c r="R6872" s="40"/>
      <c r="S6872" s="40"/>
      <c r="T6872" s="40"/>
      <c r="U6872" s="40"/>
      <c r="V6872" s="40"/>
      <c r="W6872" s="40"/>
    </row>
    <row r="6873">
      <c r="F6873" s="30"/>
      <c r="G6873" s="30"/>
      <c r="H6873" s="30"/>
      <c r="I6873" s="30"/>
      <c r="J6873" s="30"/>
      <c r="K6873" s="30"/>
      <c r="L6873" s="30"/>
      <c r="M6873" s="32"/>
      <c r="N6873" s="33"/>
      <c r="O6873" s="58"/>
      <c r="R6873" s="40"/>
      <c r="S6873" s="40"/>
      <c r="T6873" s="40"/>
      <c r="U6873" s="40"/>
      <c r="V6873" s="40"/>
      <c r="W6873" s="40"/>
    </row>
    <row r="6874">
      <c r="F6874" s="30"/>
      <c r="G6874" s="30"/>
      <c r="H6874" s="30"/>
      <c r="I6874" s="30"/>
      <c r="J6874" s="30"/>
      <c r="K6874" s="30"/>
      <c r="L6874" s="30"/>
      <c r="M6874" s="32"/>
      <c r="N6874" s="33"/>
      <c r="O6874" s="58"/>
      <c r="R6874" s="40"/>
      <c r="S6874" s="40"/>
      <c r="T6874" s="40"/>
      <c r="U6874" s="40"/>
      <c r="V6874" s="40"/>
      <c r="W6874" s="40"/>
    </row>
    <row r="6875">
      <c r="F6875" s="30"/>
      <c r="G6875" s="30"/>
      <c r="H6875" s="30"/>
      <c r="I6875" s="30"/>
      <c r="J6875" s="30"/>
      <c r="K6875" s="30"/>
      <c r="L6875" s="30"/>
      <c r="M6875" s="32"/>
      <c r="N6875" s="33"/>
      <c r="O6875" s="58"/>
      <c r="R6875" s="40"/>
      <c r="S6875" s="40"/>
      <c r="T6875" s="40"/>
      <c r="U6875" s="40"/>
      <c r="V6875" s="40"/>
      <c r="W6875" s="40"/>
    </row>
    <row r="6876">
      <c r="F6876" s="30"/>
      <c r="G6876" s="30"/>
      <c r="H6876" s="30"/>
      <c r="I6876" s="30"/>
      <c r="J6876" s="30"/>
      <c r="K6876" s="30"/>
      <c r="L6876" s="30"/>
      <c r="M6876" s="32"/>
      <c r="N6876" s="33"/>
      <c r="O6876" s="64"/>
      <c r="R6876" s="40"/>
      <c r="S6876" s="40"/>
      <c r="T6876" s="40"/>
      <c r="U6876" s="40"/>
      <c r="V6876" s="40"/>
      <c r="W6876" s="40"/>
    </row>
    <row r="6877">
      <c r="F6877" s="30"/>
      <c r="G6877" s="30"/>
      <c r="H6877" s="30"/>
      <c r="I6877" s="30"/>
      <c r="J6877" s="30"/>
      <c r="K6877" s="30"/>
      <c r="L6877" s="30"/>
      <c r="M6877" s="32"/>
      <c r="N6877" s="33"/>
      <c r="O6877" s="33"/>
      <c r="R6877" s="40"/>
      <c r="S6877" s="40"/>
      <c r="T6877" s="40"/>
      <c r="U6877" s="40"/>
      <c r="V6877" s="40"/>
      <c r="W6877" s="40"/>
    </row>
    <row r="6878">
      <c r="F6878" s="30"/>
      <c r="G6878" s="30"/>
      <c r="H6878" s="30"/>
      <c r="I6878" s="30"/>
      <c r="J6878" s="30"/>
      <c r="K6878" s="30"/>
      <c r="L6878" s="30"/>
      <c r="M6878" s="32"/>
      <c r="N6878" s="33"/>
      <c r="O6878" s="33"/>
      <c r="R6878" s="40"/>
      <c r="S6878" s="40"/>
      <c r="T6878" s="40"/>
      <c r="U6878" s="40"/>
      <c r="V6878" s="40"/>
      <c r="W6878" s="40"/>
    </row>
    <row r="6879">
      <c r="F6879" s="30"/>
      <c r="G6879" s="30"/>
      <c r="H6879" s="30"/>
      <c r="I6879" s="30"/>
      <c r="J6879" s="30"/>
      <c r="K6879" s="30"/>
      <c r="L6879" s="30"/>
      <c r="M6879" s="32"/>
      <c r="N6879" s="33"/>
      <c r="O6879" s="33"/>
      <c r="R6879" s="40"/>
      <c r="S6879" s="40"/>
      <c r="T6879" s="40"/>
      <c r="U6879" s="40"/>
      <c r="V6879" s="40"/>
      <c r="W6879" s="40"/>
    </row>
    <row r="6880">
      <c r="F6880" s="30"/>
      <c r="G6880" s="30"/>
      <c r="H6880" s="30"/>
      <c r="I6880" s="30"/>
      <c r="J6880" s="30"/>
      <c r="K6880" s="30"/>
      <c r="L6880" s="30"/>
      <c r="M6880" s="32"/>
      <c r="N6880" s="33"/>
      <c r="O6880" s="64"/>
      <c r="R6880" s="40"/>
      <c r="S6880" s="40"/>
      <c r="T6880" s="40"/>
      <c r="U6880" s="40"/>
      <c r="V6880" s="40"/>
      <c r="W6880" s="40"/>
    </row>
    <row r="6881">
      <c r="F6881" s="30"/>
      <c r="G6881" s="30"/>
      <c r="H6881" s="30"/>
      <c r="I6881" s="30"/>
      <c r="J6881" s="30"/>
      <c r="K6881" s="30"/>
      <c r="L6881" s="30"/>
      <c r="M6881" s="32"/>
      <c r="N6881" s="33"/>
      <c r="O6881" s="33"/>
      <c r="R6881" s="40"/>
      <c r="S6881" s="40"/>
      <c r="T6881" s="40"/>
      <c r="U6881" s="40"/>
      <c r="V6881" s="40"/>
      <c r="W6881" s="40"/>
    </row>
    <row r="6882">
      <c r="F6882" s="30"/>
      <c r="G6882" s="30"/>
      <c r="H6882" s="30"/>
      <c r="I6882" s="30"/>
      <c r="J6882" s="30"/>
      <c r="K6882" s="30"/>
      <c r="L6882" s="30"/>
      <c r="M6882" s="32"/>
      <c r="N6882" s="33"/>
      <c r="O6882" s="33"/>
      <c r="R6882" s="40"/>
      <c r="S6882" s="40"/>
      <c r="T6882" s="40"/>
      <c r="U6882" s="40"/>
      <c r="V6882" s="40"/>
      <c r="W6882" s="40"/>
    </row>
    <row r="6883">
      <c r="F6883" s="30"/>
      <c r="G6883" s="30"/>
      <c r="H6883" s="30"/>
      <c r="I6883" s="30"/>
      <c r="J6883" s="30"/>
      <c r="K6883" s="30"/>
      <c r="L6883" s="30"/>
      <c r="M6883" s="32"/>
      <c r="N6883" s="33"/>
      <c r="O6883" s="64"/>
      <c r="R6883" s="40"/>
      <c r="S6883" s="40"/>
      <c r="T6883" s="40"/>
      <c r="U6883" s="40"/>
      <c r="V6883" s="40"/>
      <c r="W6883" s="40"/>
    </row>
    <row r="6884">
      <c r="F6884" s="30"/>
      <c r="G6884" s="30"/>
      <c r="H6884" s="30"/>
      <c r="I6884" s="30"/>
      <c r="J6884" s="30"/>
      <c r="K6884" s="30"/>
      <c r="L6884" s="30"/>
      <c r="M6884" s="32"/>
      <c r="N6884" s="33"/>
      <c r="O6884" s="33"/>
      <c r="R6884" s="40"/>
      <c r="S6884" s="40"/>
      <c r="T6884" s="40"/>
      <c r="U6884" s="40"/>
      <c r="V6884" s="40"/>
      <c r="W6884" s="40"/>
    </row>
    <row r="6885">
      <c r="F6885" s="30"/>
      <c r="G6885" s="30"/>
      <c r="H6885" s="30"/>
      <c r="I6885" s="30"/>
      <c r="J6885" s="30"/>
      <c r="K6885" s="30"/>
      <c r="L6885" s="30"/>
      <c r="M6885" s="32"/>
      <c r="N6885" s="33"/>
      <c r="O6885" s="33"/>
      <c r="R6885" s="40"/>
      <c r="S6885" s="40"/>
      <c r="T6885" s="40"/>
      <c r="U6885" s="40"/>
      <c r="V6885" s="40"/>
      <c r="W6885" s="40"/>
    </row>
    <row r="6886">
      <c r="F6886" s="30"/>
      <c r="G6886" s="30"/>
      <c r="H6886" s="30"/>
      <c r="I6886" s="30"/>
      <c r="J6886" s="30"/>
      <c r="K6886" s="30"/>
      <c r="L6886" s="30"/>
      <c r="M6886" s="32"/>
      <c r="N6886" s="33"/>
      <c r="O6886" s="58"/>
      <c r="R6886" s="40"/>
      <c r="S6886" s="40"/>
      <c r="T6886" s="40"/>
      <c r="U6886" s="40"/>
      <c r="V6886" s="40"/>
      <c r="W6886" s="40"/>
    </row>
    <row r="6887">
      <c r="F6887" s="30"/>
      <c r="G6887" s="30"/>
      <c r="H6887" s="30"/>
      <c r="I6887" s="30"/>
      <c r="J6887" s="30"/>
      <c r="K6887" s="30"/>
      <c r="L6887" s="30"/>
      <c r="M6887" s="32"/>
      <c r="N6887" s="33"/>
      <c r="O6887" s="33"/>
      <c r="R6887" s="40"/>
      <c r="S6887" s="40"/>
      <c r="T6887" s="40"/>
      <c r="U6887" s="40"/>
      <c r="V6887" s="40"/>
      <c r="W6887" s="40"/>
    </row>
    <row r="6888">
      <c r="F6888" s="30"/>
      <c r="G6888" s="30"/>
      <c r="H6888" s="30"/>
      <c r="I6888" s="30"/>
      <c r="J6888" s="30"/>
      <c r="K6888" s="30"/>
      <c r="L6888" s="30"/>
      <c r="M6888" s="32"/>
      <c r="N6888" s="33"/>
      <c r="O6888" s="33"/>
      <c r="R6888" s="40"/>
      <c r="S6888" s="40"/>
      <c r="T6888" s="40"/>
      <c r="U6888" s="40"/>
      <c r="V6888" s="40"/>
      <c r="W6888" s="40"/>
    </row>
    <row r="6889">
      <c r="F6889" s="30"/>
      <c r="G6889" s="30"/>
      <c r="H6889" s="30"/>
      <c r="I6889" s="30"/>
      <c r="J6889" s="30"/>
      <c r="K6889" s="30"/>
      <c r="L6889" s="30"/>
      <c r="M6889" s="32"/>
      <c r="N6889" s="33"/>
      <c r="O6889" s="64"/>
      <c r="R6889" s="40"/>
      <c r="S6889" s="40"/>
      <c r="T6889" s="40"/>
      <c r="U6889" s="40"/>
      <c r="V6889" s="40"/>
      <c r="W6889" s="40"/>
    </row>
    <row r="6890">
      <c r="F6890" s="30"/>
      <c r="G6890" s="30"/>
      <c r="H6890" s="30"/>
      <c r="I6890" s="30"/>
      <c r="J6890" s="30"/>
      <c r="K6890" s="30"/>
      <c r="L6890" s="30"/>
      <c r="M6890" s="32"/>
      <c r="N6890" s="33"/>
      <c r="O6890" s="33"/>
      <c r="R6890" s="40"/>
      <c r="S6890" s="40"/>
      <c r="T6890" s="40"/>
      <c r="U6890" s="40"/>
      <c r="V6890" s="40"/>
      <c r="W6890" s="40"/>
    </row>
    <row r="6891">
      <c r="F6891" s="30"/>
      <c r="G6891" s="30"/>
      <c r="H6891" s="30"/>
      <c r="I6891" s="30"/>
      <c r="J6891" s="30"/>
      <c r="K6891" s="30"/>
      <c r="L6891" s="30"/>
      <c r="M6891" s="32"/>
      <c r="N6891" s="33"/>
      <c r="O6891" s="33"/>
      <c r="R6891" s="40"/>
      <c r="S6891" s="40"/>
      <c r="T6891" s="40"/>
      <c r="U6891" s="40"/>
      <c r="V6891" s="40"/>
      <c r="W6891" s="40"/>
    </row>
    <row r="6892">
      <c r="F6892" s="30"/>
      <c r="G6892" s="30"/>
      <c r="H6892" s="30"/>
      <c r="I6892" s="30"/>
      <c r="J6892" s="30"/>
      <c r="K6892" s="30"/>
      <c r="L6892" s="30"/>
      <c r="M6892" s="32"/>
      <c r="N6892" s="33"/>
      <c r="O6892" s="58"/>
      <c r="R6892" s="40"/>
      <c r="S6892" s="40"/>
      <c r="T6892" s="40"/>
      <c r="U6892" s="40"/>
      <c r="V6892" s="40"/>
      <c r="W6892" s="40"/>
    </row>
    <row r="6893">
      <c r="F6893" s="30"/>
      <c r="G6893" s="30"/>
      <c r="H6893" s="30"/>
      <c r="I6893" s="30"/>
      <c r="J6893" s="30"/>
      <c r="K6893" s="30"/>
      <c r="L6893" s="30"/>
      <c r="M6893" s="32"/>
      <c r="N6893" s="33"/>
      <c r="O6893" s="33"/>
      <c r="R6893" s="40"/>
      <c r="S6893" s="40"/>
      <c r="T6893" s="40"/>
      <c r="U6893" s="40"/>
      <c r="V6893" s="40"/>
      <c r="W6893" s="40"/>
    </row>
    <row r="6894">
      <c r="F6894" s="30"/>
      <c r="G6894" s="30"/>
      <c r="H6894" s="30"/>
      <c r="I6894" s="30"/>
      <c r="J6894" s="30"/>
      <c r="K6894" s="30"/>
      <c r="L6894" s="30"/>
      <c r="M6894" s="32"/>
      <c r="N6894" s="33"/>
      <c r="O6894" s="33"/>
      <c r="R6894" s="40"/>
      <c r="S6894" s="40"/>
      <c r="T6894" s="40"/>
      <c r="U6894" s="40"/>
      <c r="V6894" s="40"/>
      <c r="W6894" s="40"/>
    </row>
    <row r="6895">
      <c r="F6895" s="30"/>
      <c r="G6895" s="30"/>
      <c r="H6895" s="30"/>
      <c r="I6895" s="30"/>
      <c r="J6895" s="30"/>
      <c r="K6895" s="30"/>
      <c r="L6895" s="30"/>
      <c r="M6895" s="32"/>
      <c r="N6895" s="33"/>
      <c r="O6895" s="33"/>
      <c r="R6895" s="40"/>
      <c r="S6895" s="40"/>
      <c r="T6895" s="40"/>
      <c r="U6895" s="40"/>
      <c r="V6895" s="40"/>
      <c r="W6895" s="40"/>
    </row>
    <row r="6896">
      <c r="F6896" s="30"/>
      <c r="G6896" s="30"/>
      <c r="H6896" s="30"/>
      <c r="I6896" s="30"/>
      <c r="J6896" s="30"/>
      <c r="K6896" s="30"/>
      <c r="L6896" s="30"/>
      <c r="M6896" s="32"/>
      <c r="N6896" s="33"/>
      <c r="O6896" s="33"/>
      <c r="R6896" s="40"/>
      <c r="S6896" s="40"/>
      <c r="T6896" s="40"/>
      <c r="U6896" s="40"/>
      <c r="V6896" s="40"/>
      <c r="W6896" s="40"/>
    </row>
    <row r="6897">
      <c r="F6897" s="30"/>
      <c r="G6897" s="30"/>
      <c r="H6897" s="30"/>
      <c r="I6897" s="30"/>
      <c r="J6897" s="30"/>
      <c r="K6897" s="30"/>
      <c r="L6897" s="30"/>
      <c r="M6897" s="32"/>
      <c r="N6897" s="33"/>
      <c r="O6897" s="33"/>
      <c r="R6897" s="40"/>
      <c r="S6897" s="40"/>
      <c r="T6897" s="40"/>
      <c r="U6897" s="40"/>
      <c r="V6897" s="40"/>
      <c r="W6897" s="40"/>
    </row>
    <row r="6898">
      <c r="F6898" s="30"/>
      <c r="G6898" s="30"/>
      <c r="H6898" s="30"/>
      <c r="I6898" s="30"/>
      <c r="J6898" s="30"/>
      <c r="K6898" s="30"/>
      <c r="L6898" s="30"/>
      <c r="M6898" s="32"/>
      <c r="N6898" s="33"/>
      <c r="O6898" s="33"/>
      <c r="R6898" s="40"/>
      <c r="S6898" s="40"/>
      <c r="T6898" s="40"/>
      <c r="U6898" s="40"/>
      <c r="V6898" s="40"/>
      <c r="W6898" s="40"/>
    </row>
    <row r="6899">
      <c r="F6899" s="30"/>
      <c r="G6899" s="30"/>
      <c r="H6899" s="30"/>
      <c r="I6899" s="30"/>
      <c r="J6899" s="30"/>
      <c r="K6899" s="30"/>
      <c r="L6899" s="30"/>
      <c r="M6899" s="32"/>
      <c r="N6899" s="33"/>
      <c r="O6899" s="33"/>
      <c r="R6899" s="40"/>
      <c r="S6899" s="40"/>
      <c r="T6899" s="40"/>
      <c r="U6899" s="40"/>
      <c r="V6899" s="40"/>
      <c r="W6899" s="40"/>
    </row>
    <row r="6900">
      <c r="F6900" s="30"/>
      <c r="G6900" s="30"/>
      <c r="H6900" s="30"/>
      <c r="I6900" s="30"/>
      <c r="J6900" s="30"/>
      <c r="K6900" s="30"/>
      <c r="L6900" s="30"/>
      <c r="M6900" s="32"/>
      <c r="N6900" s="33"/>
      <c r="O6900" s="33"/>
      <c r="R6900" s="40"/>
      <c r="S6900" s="40"/>
      <c r="T6900" s="40"/>
      <c r="U6900" s="40"/>
      <c r="V6900" s="40"/>
      <c r="W6900" s="40"/>
    </row>
    <row r="6901">
      <c r="F6901" s="30"/>
      <c r="G6901" s="30"/>
      <c r="H6901" s="30"/>
      <c r="I6901" s="30"/>
      <c r="J6901" s="30"/>
      <c r="K6901" s="30"/>
      <c r="L6901" s="30"/>
      <c r="M6901" s="32"/>
      <c r="N6901" s="33"/>
      <c r="O6901" s="33"/>
      <c r="R6901" s="40"/>
      <c r="S6901" s="40"/>
      <c r="T6901" s="40"/>
      <c r="U6901" s="40"/>
      <c r="V6901" s="40"/>
      <c r="W6901" s="40"/>
    </row>
    <row r="6902">
      <c r="F6902" s="30"/>
      <c r="G6902" s="30"/>
      <c r="H6902" s="30"/>
      <c r="I6902" s="30"/>
      <c r="J6902" s="30"/>
      <c r="K6902" s="30"/>
      <c r="L6902" s="30"/>
      <c r="M6902" s="32"/>
      <c r="N6902" s="33"/>
      <c r="O6902" s="33"/>
      <c r="R6902" s="40"/>
      <c r="S6902" s="40"/>
      <c r="T6902" s="40"/>
      <c r="U6902" s="40"/>
      <c r="V6902" s="40"/>
      <c r="W6902" s="40"/>
    </row>
    <row r="6903">
      <c r="F6903" s="30"/>
      <c r="G6903" s="30"/>
      <c r="H6903" s="30"/>
      <c r="I6903" s="30"/>
      <c r="J6903" s="30"/>
      <c r="K6903" s="30"/>
      <c r="L6903" s="30"/>
      <c r="M6903" s="32"/>
      <c r="N6903" s="33"/>
      <c r="O6903" s="33"/>
      <c r="R6903" s="40"/>
      <c r="S6903" s="40"/>
      <c r="T6903" s="40"/>
      <c r="U6903" s="40"/>
      <c r="V6903" s="40"/>
      <c r="W6903" s="40"/>
    </row>
    <row r="6904">
      <c r="F6904" s="30"/>
      <c r="G6904" s="30"/>
      <c r="H6904" s="30"/>
      <c r="I6904" s="30"/>
      <c r="J6904" s="30"/>
      <c r="K6904" s="30"/>
      <c r="L6904" s="30"/>
      <c r="M6904" s="32"/>
      <c r="N6904" s="33"/>
      <c r="O6904" s="33"/>
      <c r="R6904" s="40"/>
      <c r="S6904" s="40"/>
      <c r="T6904" s="40"/>
      <c r="U6904" s="40"/>
      <c r="V6904" s="40"/>
      <c r="W6904" s="40"/>
    </row>
    <row r="6905">
      <c r="F6905" s="30"/>
      <c r="G6905" s="30"/>
      <c r="H6905" s="30"/>
      <c r="I6905" s="30"/>
      <c r="J6905" s="30"/>
      <c r="K6905" s="30"/>
      <c r="L6905" s="30"/>
      <c r="M6905" s="32"/>
      <c r="N6905" s="33"/>
      <c r="O6905" s="33"/>
      <c r="R6905" s="40"/>
      <c r="S6905" s="40"/>
      <c r="T6905" s="40"/>
      <c r="U6905" s="40"/>
      <c r="V6905" s="40"/>
      <c r="W6905" s="40"/>
    </row>
    <row r="6906">
      <c r="F6906" s="30"/>
      <c r="G6906" s="30"/>
      <c r="H6906" s="30"/>
      <c r="I6906" s="30"/>
      <c r="J6906" s="30"/>
      <c r="K6906" s="30"/>
      <c r="L6906" s="30"/>
      <c r="M6906" s="32"/>
      <c r="N6906" s="33"/>
      <c r="O6906" s="33"/>
      <c r="R6906" s="40"/>
      <c r="S6906" s="40"/>
      <c r="T6906" s="40"/>
      <c r="U6906" s="40"/>
      <c r="V6906" s="40"/>
      <c r="W6906" s="40"/>
    </row>
    <row r="6907">
      <c r="F6907" s="30"/>
      <c r="G6907" s="30"/>
      <c r="H6907" s="30"/>
      <c r="I6907" s="30"/>
      <c r="J6907" s="30"/>
      <c r="K6907" s="30"/>
      <c r="L6907" s="30"/>
      <c r="M6907" s="32"/>
      <c r="N6907" s="33"/>
      <c r="O6907" s="33"/>
      <c r="R6907" s="40"/>
      <c r="S6907" s="40"/>
      <c r="T6907" s="40"/>
      <c r="U6907" s="40"/>
      <c r="V6907" s="40"/>
      <c r="W6907" s="40"/>
    </row>
    <row r="6908">
      <c r="F6908" s="30"/>
      <c r="G6908" s="30"/>
      <c r="H6908" s="30"/>
      <c r="I6908" s="30"/>
      <c r="J6908" s="30"/>
      <c r="K6908" s="30"/>
      <c r="L6908" s="30"/>
      <c r="M6908" s="32"/>
      <c r="N6908" s="33"/>
      <c r="O6908" s="33"/>
      <c r="R6908" s="40"/>
      <c r="S6908" s="40"/>
      <c r="T6908" s="40"/>
      <c r="U6908" s="40"/>
      <c r="V6908" s="40"/>
      <c r="W6908" s="40"/>
    </row>
    <row r="6909">
      <c r="F6909" s="30"/>
      <c r="G6909" s="30"/>
      <c r="H6909" s="30"/>
      <c r="I6909" s="30"/>
      <c r="J6909" s="30"/>
      <c r="K6909" s="30"/>
      <c r="L6909" s="30"/>
      <c r="M6909" s="32"/>
      <c r="N6909" s="33"/>
      <c r="O6909" s="33"/>
      <c r="R6909" s="40"/>
      <c r="S6909" s="40"/>
      <c r="T6909" s="40"/>
      <c r="U6909" s="40"/>
      <c r="V6909" s="40"/>
      <c r="W6909" s="40"/>
    </row>
    <row r="6910">
      <c r="F6910" s="30"/>
      <c r="G6910" s="30"/>
      <c r="H6910" s="30"/>
      <c r="I6910" s="30"/>
      <c r="J6910" s="30"/>
      <c r="K6910" s="30"/>
      <c r="L6910" s="30"/>
      <c r="M6910" s="32"/>
      <c r="N6910" s="33"/>
      <c r="O6910" s="58"/>
      <c r="R6910" s="40"/>
      <c r="S6910" s="40"/>
      <c r="T6910" s="40"/>
      <c r="U6910" s="40"/>
      <c r="V6910" s="40"/>
      <c r="W6910" s="40"/>
    </row>
    <row r="6911">
      <c r="F6911" s="30"/>
      <c r="G6911" s="30"/>
      <c r="H6911" s="30"/>
      <c r="I6911" s="30"/>
      <c r="J6911" s="30"/>
      <c r="K6911" s="30"/>
      <c r="L6911" s="30"/>
      <c r="M6911" s="32"/>
      <c r="N6911" s="33"/>
      <c r="O6911" s="33"/>
      <c r="R6911" s="40"/>
      <c r="S6911" s="40"/>
      <c r="T6911" s="40"/>
      <c r="U6911" s="40"/>
      <c r="V6911" s="40"/>
      <c r="W6911" s="40"/>
    </row>
    <row r="6912">
      <c r="F6912" s="30"/>
      <c r="G6912" s="30"/>
      <c r="H6912" s="30"/>
      <c r="I6912" s="30"/>
      <c r="J6912" s="30"/>
      <c r="K6912" s="30"/>
      <c r="L6912" s="30"/>
      <c r="M6912" s="32"/>
      <c r="N6912" s="33"/>
      <c r="O6912" s="58"/>
      <c r="R6912" s="40"/>
      <c r="S6912" s="40"/>
      <c r="T6912" s="40"/>
      <c r="U6912" s="40"/>
      <c r="V6912" s="40"/>
      <c r="W6912" s="40"/>
    </row>
    <row r="6913">
      <c r="F6913" s="30"/>
      <c r="G6913" s="30"/>
      <c r="H6913" s="30"/>
      <c r="I6913" s="30"/>
      <c r="J6913" s="30"/>
      <c r="K6913" s="30"/>
      <c r="L6913" s="30"/>
      <c r="M6913" s="32"/>
      <c r="N6913" s="33"/>
      <c r="O6913" s="33"/>
      <c r="R6913" s="40"/>
      <c r="S6913" s="40"/>
      <c r="T6913" s="40"/>
      <c r="U6913" s="40"/>
      <c r="V6913" s="40"/>
      <c r="W6913" s="40"/>
    </row>
    <row r="6914">
      <c r="F6914" s="30"/>
      <c r="G6914" s="30"/>
      <c r="H6914" s="30"/>
      <c r="I6914" s="30"/>
      <c r="J6914" s="30"/>
      <c r="K6914" s="30"/>
      <c r="L6914" s="30"/>
      <c r="M6914" s="32"/>
      <c r="N6914" s="33"/>
      <c r="O6914" s="33"/>
      <c r="R6914" s="40"/>
      <c r="S6914" s="40"/>
      <c r="T6914" s="40"/>
      <c r="U6914" s="40"/>
      <c r="V6914" s="40"/>
      <c r="W6914" s="40"/>
    </row>
    <row r="6915">
      <c r="F6915" s="30"/>
      <c r="G6915" s="30"/>
      <c r="H6915" s="30"/>
      <c r="I6915" s="30"/>
      <c r="J6915" s="30"/>
      <c r="K6915" s="30"/>
      <c r="L6915" s="30"/>
      <c r="M6915" s="32"/>
      <c r="N6915" s="33"/>
      <c r="O6915" s="33"/>
      <c r="R6915" s="40"/>
      <c r="S6915" s="40"/>
      <c r="T6915" s="40"/>
      <c r="U6915" s="40"/>
      <c r="V6915" s="40"/>
      <c r="W6915" s="40"/>
    </row>
    <row r="6916">
      <c r="F6916" s="30"/>
      <c r="G6916" s="30"/>
      <c r="H6916" s="30"/>
      <c r="I6916" s="30"/>
      <c r="J6916" s="30"/>
      <c r="K6916" s="30"/>
      <c r="L6916" s="30"/>
      <c r="M6916" s="32"/>
      <c r="N6916" s="33"/>
      <c r="O6916" s="33"/>
      <c r="R6916" s="40"/>
      <c r="S6916" s="40"/>
      <c r="T6916" s="40"/>
      <c r="U6916" s="40"/>
      <c r="V6916" s="40"/>
      <c r="W6916" s="40"/>
    </row>
    <row r="6917">
      <c r="F6917" s="30"/>
      <c r="G6917" s="30"/>
      <c r="H6917" s="30"/>
      <c r="I6917" s="30"/>
      <c r="J6917" s="30"/>
      <c r="K6917" s="30"/>
      <c r="L6917" s="30"/>
      <c r="M6917" s="32"/>
      <c r="N6917" s="33"/>
      <c r="O6917" s="33"/>
      <c r="R6917" s="40"/>
      <c r="S6917" s="40"/>
      <c r="T6917" s="40"/>
      <c r="U6917" s="40"/>
      <c r="V6917" s="40"/>
      <c r="W6917" s="40"/>
    </row>
    <row r="6918">
      <c r="F6918" s="30"/>
      <c r="G6918" s="30"/>
      <c r="H6918" s="30"/>
      <c r="I6918" s="30"/>
      <c r="J6918" s="30"/>
      <c r="K6918" s="30"/>
      <c r="L6918" s="30"/>
      <c r="M6918" s="32"/>
      <c r="N6918" s="33"/>
      <c r="O6918" s="33"/>
      <c r="R6918" s="40"/>
      <c r="S6918" s="40"/>
      <c r="T6918" s="40"/>
      <c r="U6918" s="40"/>
      <c r="V6918" s="40"/>
      <c r="W6918" s="40"/>
    </row>
    <row r="6919">
      <c r="F6919" s="30"/>
      <c r="G6919" s="30"/>
      <c r="H6919" s="30"/>
      <c r="I6919" s="30"/>
      <c r="J6919" s="30"/>
      <c r="K6919" s="30"/>
      <c r="L6919" s="30"/>
      <c r="M6919" s="32"/>
      <c r="N6919" s="33"/>
      <c r="O6919" s="33"/>
      <c r="R6919" s="40"/>
      <c r="S6919" s="40"/>
      <c r="T6919" s="40"/>
      <c r="U6919" s="40"/>
      <c r="V6919" s="40"/>
      <c r="W6919" s="40"/>
    </row>
    <row r="6920">
      <c r="F6920" s="30"/>
      <c r="G6920" s="30"/>
      <c r="H6920" s="30"/>
      <c r="I6920" s="30"/>
      <c r="J6920" s="30"/>
      <c r="K6920" s="30"/>
      <c r="L6920" s="30"/>
      <c r="M6920" s="32"/>
      <c r="N6920" s="33"/>
      <c r="O6920" s="33"/>
      <c r="R6920" s="40"/>
      <c r="S6920" s="40"/>
      <c r="T6920" s="40"/>
      <c r="U6920" s="40"/>
      <c r="V6920" s="40"/>
      <c r="W6920" s="40"/>
    </row>
    <row r="6921">
      <c r="F6921" s="30"/>
      <c r="G6921" s="30"/>
      <c r="H6921" s="30"/>
      <c r="I6921" s="30"/>
      <c r="J6921" s="30"/>
      <c r="K6921" s="30"/>
      <c r="L6921" s="30"/>
      <c r="M6921" s="32"/>
      <c r="N6921" s="33"/>
      <c r="O6921" s="33"/>
      <c r="R6921" s="40"/>
      <c r="S6921" s="40"/>
      <c r="T6921" s="40"/>
      <c r="U6921" s="40"/>
      <c r="V6921" s="40"/>
      <c r="W6921" s="40"/>
    </row>
    <row r="6922">
      <c r="F6922" s="30"/>
      <c r="G6922" s="30"/>
      <c r="H6922" s="30"/>
      <c r="I6922" s="30"/>
      <c r="J6922" s="30"/>
      <c r="K6922" s="30"/>
      <c r="L6922" s="30"/>
      <c r="M6922" s="32"/>
      <c r="N6922" s="33"/>
      <c r="O6922" s="33"/>
      <c r="R6922" s="40"/>
      <c r="S6922" s="40"/>
      <c r="T6922" s="40"/>
      <c r="U6922" s="40"/>
      <c r="V6922" s="40"/>
      <c r="W6922" s="40"/>
    </row>
    <row r="6923">
      <c r="F6923" s="30"/>
      <c r="G6923" s="30"/>
      <c r="H6923" s="30"/>
      <c r="I6923" s="30"/>
      <c r="J6923" s="30"/>
      <c r="K6923" s="30"/>
      <c r="L6923" s="30"/>
      <c r="M6923" s="32"/>
      <c r="N6923" s="33"/>
      <c r="O6923" s="33"/>
      <c r="R6923" s="40"/>
      <c r="S6923" s="40"/>
      <c r="T6923" s="40"/>
      <c r="U6923" s="40"/>
      <c r="V6923" s="40"/>
      <c r="W6923" s="40"/>
    </row>
    <row r="6924">
      <c r="F6924" s="30"/>
      <c r="G6924" s="30"/>
      <c r="H6924" s="30"/>
      <c r="I6924" s="30"/>
      <c r="J6924" s="30"/>
      <c r="K6924" s="30"/>
      <c r="L6924" s="30"/>
      <c r="M6924" s="32"/>
      <c r="N6924" s="33"/>
      <c r="O6924" s="64"/>
      <c r="R6924" s="40"/>
      <c r="S6924" s="40"/>
      <c r="T6924" s="40"/>
      <c r="U6924" s="40"/>
      <c r="V6924" s="40"/>
      <c r="W6924" s="40"/>
    </row>
    <row r="6925">
      <c r="F6925" s="30"/>
      <c r="G6925" s="30"/>
      <c r="H6925" s="30"/>
      <c r="I6925" s="30"/>
      <c r="J6925" s="30"/>
      <c r="K6925" s="30"/>
      <c r="L6925" s="30"/>
      <c r="M6925" s="32"/>
      <c r="N6925" s="33"/>
      <c r="O6925" s="64"/>
      <c r="R6925" s="40"/>
      <c r="S6925" s="40"/>
      <c r="T6925" s="40"/>
      <c r="U6925" s="40"/>
      <c r="V6925" s="40"/>
      <c r="W6925" s="40"/>
    </row>
    <row r="6926">
      <c r="F6926" s="30"/>
      <c r="G6926" s="30"/>
      <c r="H6926" s="30"/>
      <c r="I6926" s="30"/>
      <c r="J6926" s="30"/>
      <c r="K6926" s="30"/>
      <c r="L6926" s="30"/>
      <c r="M6926" s="32"/>
      <c r="N6926" s="33"/>
      <c r="O6926" s="33"/>
      <c r="R6926" s="40"/>
      <c r="S6926" s="40"/>
      <c r="T6926" s="40"/>
      <c r="U6926" s="40"/>
      <c r="V6926" s="40"/>
      <c r="W6926" s="40"/>
    </row>
    <row r="6927">
      <c r="F6927" s="30"/>
      <c r="G6927" s="30"/>
      <c r="H6927" s="30"/>
      <c r="I6927" s="30"/>
      <c r="J6927" s="30"/>
      <c r="K6927" s="30"/>
      <c r="L6927" s="30"/>
      <c r="M6927" s="32"/>
      <c r="N6927" s="33"/>
      <c r="O6927" s="33"/>
      <c r="R6927" s="40"/>
      <c r="S6927" s="40"/>
      <c r="T6927" s="40"/>
      <c r="U6927" s="40"/>
      <c r="V6927" s="40"/>
      <c r="W6927" s="40"/>
    </row>
    <row r="6928">
      <c r="F6928" s="30"/>
      <c r="G6928" s="30"/>
      <c r="H6928" s="30"/>
      <c r="I6928" s="30"/>
      <c r="J6928" s="30"/>
      <c r="K6928" s="30"/>
      <c r="L6928" s="30"/>
      <c r="M6928" s="32"/>
      <c r="N6928" s="33"/>
      <c r="O6928" s="33"/>
      <c r="R6928" s="40"/>
      <c r="S6928" s="40"/>
      <c r="T6928" s="40"/>
      <c r="U6928" s="40"/>
      <c r="V6928" s="40"/>
      <c r="W6928" s="40"/>
    </row>
    <row r="6929">
      <c r="F6929" s="30"/>
      <c r="G6929" s="30"/>
      <c r="H6929" s="30"/>
      <c r="I6929" s="30"/>
      <c r="J6929" s="30"/>
      <c r="K6929" s="30"/>
      <c r="L6929" s="30"/>
      <c r="M6929" s="32"/>
      <c r="N6929" s="33"/>
      <c r="O6929" s="33"/>
      <c r="R6929" s="40"/>
      <c r="S6929" s="40"/>
      <c r="T6929" s="40"/>
      <c r="U6929" s="40"/>
      <c r="V6929" s="40"/>
      <c r="W6929" s="40"/>
    </row>
    <row r="6930">
      <c r="F6930" s="30"/>
      <c r="G6930" s="30"/>
      <c r="H6930" s="30"/>
      <c r="I6930" s="30"/>
      <c r="J6930" s="30"/>
      <c r="K6930" s="30"/>
      <c r="L6930" s="30"/>
      <c r="M6930" s="32"/>
      <c r="N6930" s="33"/>
      <c r="O6930" s="33"/>
      <c r="R6930" s="40"/>
      <c r="S6930" s="40"/>
      <c r="T6930" s="40"/>
      <c r="U6930" s="40"/>
      <c r="V6930" s="40"/>
      <c r="W6930" s="40"/>
    </row>
    <row r="6931">
      <c r="F6931" s="30"/>
      <c r="G6931" s="30"/>
      <c r="H6931" s="30"/>
      <c r="I6931" s="30"/>
      <c r="J6931" s="30"/>
      <c r="K6931" s="30"/>
      <c r="L6931" s="30"/>
      <c r="M6931" s="32"/>
      <c r="N6931" s="33"/>
      <c r="O6931" s="64"/>
      <c r="R6931" s="40"/>
      <c r="S6931" s="40"/>
      <c r="T6931" s="40"/>
      <c r="U6931" s="40"/>
      <c r="V6931" s="40"/>
      <c r="W6931" s="40"/>
    </row>
    <row r="6932">
      <c r="F6932" s="30"/>
      <c r="G6932" s="30"/>
      <c r="H6932" s="30"/>
      <c r="I6932" s="30"/>
      <c r="J6932" s="30"/>
      <c r="K6932" s="30"/>
      <c r="L6932" s="30"/>
      <c r="M6932" s="32"/>
      <c r="N6932" s="33"/>
      <c r="O6932" s="33"/>
      <c r="R6932" s="40"/>
      <c r="S6932" s="40"/>
      <c r="T6932" s="40"/>
      <c r="U6932" s="40"/>
      <c r="V6932" s="40"/>
      <c r="W6932" s="40"/>
    </row>
    <row r="6933">
      <c r="F6933" s="30"/>
      <c r="G6933" s="30"/>
      <c r="H6933" s="30"/>
      <c r="I6933" s="30"/>
      <c r="J6933" s="30"/>
      <c r="K6933" s="30"/>
      <c r="L6933" s="30"/>
      <c r="M6933" s="32"/>
      <c r="N6933" s="33"/>
      <c r="O6933" s="33"/>
      <c r="R6933" s="40"/>
      <c r="S6933" s="40"/>
      <c r="T6933" s="40"/>
      <c r="U6933" s="40"/>
      <c r="V6933" s="40"/>
      <c r="W6933" s="40"/>
    </row>
    <row r="6934">
      <c r="F6934" s="30"/>
      <c r="G6934" s="30"/>
      <c r="H6934" s="30"/>
      <c r="I6934" s="30"/>
      <c r="J6934" s="30"/>
      <c r="K6934" s="30"/>
      <c r="L6934" s="30"/>
      <c r="M6934" s="32"/>
      <c r="N6934" s="33"/>
      <c r="O6934" s="64"/>
      <c r="R6934" s="40"/>
      <c r="S6934" s="40"/>
      <c r="T6934" s="40"/>
      <c r="U6934" s="40"/>
      <c r="V6934" s="40"/>
      <c r="W6934" s="40"/>
    </row>
    <row r="6935">
      <c r="F6935" s="30"/>
      <c r="G6935" s="30"/>
      <c r="H6935" s="30"/>
      <c r="I6935" s="30"/>
      <c r="J6935" s="30"/>
      <c r="K6935" s="30"/>
      <c r="L6935" s="30"/>
      <c r="M6935" s="32"/>
      <c r="N6935" s="33"/>
      <c r="O6935" s="33"/>
      <c r="R6935" s="40"/>
      <c r="S6935" s="40"/>
      <c r="T6935" s="40"/>
      <c r="U6935" s="40"/>
      <c r="V6935" s="40"/>
      <c r="W6935" s="40"/>
    </row>
    <row r="6936">
      <c r="F6936" s="30"/>
      <c r="G6936" s="30"/>
      <c r="H6936" s="30"/>
      <c r="I6936" s="30"/>
      <c r="J6936" s="30"/>
      <c r="K6936" s="30"/>
      <c r="L6936" s="30"/>
      <c r="M6936" s="32"/>
      <c r="N6936" s="33"/>
      <c r="O6936" s="33"/>
      <c r="R6936" s="40"/>
      <c r="S6936" s="40"/>
      <c r="T6936" s="40"/>
      <c r="U6936" s="40"/>
      <c r="V6936" s="40"/>
      <c r="W6936" s="40"/>
    </row>
    <row r="6937">
      <c r="F6937" s="30"/>
      <c r="G6937" s="30"/>
      <c r="H6937" s="30"/>
      <c r="I6937" s="30"/>
      <c r="J6937" s="30"/>
      <c r="K6937" s="30"/>
      <c r="L6937" s="30"/>
      <c r="M6937" s="32"/>
      <c r="N6937" s="33"/>
      <c r="O6937" s="33"/>
      <c r="R6937" s="40"/>
      <c r="S6937" s="40"/>
      <c r="T6937" s="40"/>
      <c r="U6937" s="40"/>
      <c r="V6937" s="40"/>
      <c r="W6937" s="40"/>
    </row>
    <row r="6938">
      <c r="F6938" s="30"/>
      <c r="G6938" s="30"/>
      <c r="H6938" s="30"/>
      <c r="I6938" s="30"/>
      <c r="J6938" s="30"/>
      <c r="K6938" s="30"/>
      <c r="L6938" s="30"/>
      <c r="M6938" s="32"/>
      <c r="N6938" s="33"/>
      <c r="O6938" s="33"/>
      <c r="R6938" s="40"/>
      <c r="S6938" s="40"/>
      <c r="T6938" s="40"/>
      <c r="U6938" s="40"/>
      <c r="V6938" s="40"/>
      <c r="W6938" s="40"/>
    </row>
    <row r="6939">
      <c r="F6939" s="30"/>
      <c r="G6939" s="30"/>
      <c r="H6939" s="30"/>
      <c r="I6939" s="30"/>
      <c r="J6939" s="30"/>
      <c r="K6939" s="30"/>
      <c r="L6939" s="30"/>
      <c r="M6939" s="32"/>
      <c r="N6939" s="33"/>
      <c r="O6939" s="33"/>
      <c r="R6939" s="40"/>
      <c r="S6939" s="40"/>
      <c r="T6939" s="40"/>
      <c r="U6939" s="40"/>
      <c r="V6939" s="40"/>
      <c r="W6939" s="40"/>
    </row>
    <row r="6940">
      <c r="F6940" s="30"/>
      <c r="G6940" s="30"/>
      <c r="H6940" s="30"/>
      <c r="I6940" s="30"/>
      <c r="J6940" s="30"/>
      <c r="K6940" s="30"/>
      <c r="L6940" s="30"/>
      <c r="M6940" s="32"/>
      <c r="N6940" s="33"/>
      <c r="O6940" s="33"/>
      <c r="R6940" s="40"/>
      <c r="S6940" s="40"/>
      <c r="T6940" s="40"/>
      <c r="U6940" s="40"/>
      <c r="V6940" s="40"/>
      <c r="W6940" s="40"/>
    </row>
    <row r="6941">
      <c r="F6941" s="30"/>
      <c r="G6941" s="30"/>
      <c r="H6941" s="30"/>
      <c r="I6941" s="30"/>
      <c r="J6941" s="30"/>
      <c r="K6941" s="30"/>
      <c r="L6941" s="30"/>
      <c r="M6941" s="32"/>
      <c r="N6941" s="33"/>
      <c r="O6941" s="33"/>
      <c r="R6941" s="40"/>
      <c r="S6941" s="40"/>
      <c r="T6941" s="40"/>
      <c r="U6941" s="40"/>
      <c r="V6941" s="40"/>
      <c r="W6941" s="40"/>
    </row>
    <row r="6942">
      <c r="F6942" s="30"/>
      <c r="G6942" s="30"/>
      <c r="H6942" s="30"/>
      <c r="I6942" s="30"/>
      <c r="J6942" s="30"/>
      <c r="K6942" s="30"/>
      <c r="L6942" s="30"/>
      <c r="M6942" s="32"/>
      <c r="N6942" s="33"/>
      <c r="O6942" s="33"/>
      <c r="R6942" s="40"/>
      <c r="S6942" s="40"/>
      <c r="T6942" s="40"/>
      <c r="U6942" s="40"/>
      <c r="V6942" s="40"/>
      <c r="W6942" s="40"/>
    </row>
    <row r="6943">
      <c r="F6943" s="30"/>
      <c r="G6943" s="30"/>
      <c r="H6943" s="30"/>
      <c r="I6943" s="30"/>
      <c r="J6943" s="30"/>
      <c r="K6943" s="30"/>
      <c r="L6943" s="30"/>
      <c r="M6943" s="32"/>
      <c r="N6943" s="33"/>
      <c r="O6943" s="33"/>
      <c r="R6943" s="40"/>
      <c r="S6943" s="40"/>
      <c r="T6943" s="40"/>
      <c r="U6943" s="40"/>
      <c r="V6943" s="40"/>
      <c r="W6943" s="40"/>
    </row>
    <row r="6944">
      <c r="F6944" s="30"/>
      <c r="G6944" s="30"/>
      <c r="H6944" s="30"/>
      <c r="I6944" s="30"/>
      <c r="J6944" s="30"/>
      <c r="K6944" s="30"/>
      <c r="L6944" s="30"/>
      <c r="M6944" s="32"/>
      <c r="N6944" s="33"/>
      <c r="O6944" s="33"/>
      <c r="R6944" s="40"/>
      <c r="S6944" s="40"/>
      <c r="T6944" s="40"/>
      <c r="U6944" s="40"/>
      <c r="V6944" s="40"/>
      <c r="W6944" s="40"/>
    </row>
    <row r="6945">
      <c r="F6945" s="30"/>
      <c r="G6945" s="30"/>
      <c r="H6945" s="30"/>
      <c r="I6945" s="30"/>
      <c r="J6945" s="30"/>
      <c r="K6945" s="30"/>
      <c r="L6945" s="30"/>
      <c r="M6945" s="32"/>
      <c r="N6945" s="33"/>
      <c r="O6945" s="33"/>
      <c r="R6945" s="40"/>
      <c r="S6945" s="40"/>
      <c r="T6945" s="40"/>
      <c r="U6945" s="40"/>
      <c r="V6945" s="40"/>
      <c r="W6945" s="40"/>
    </row>
    <row r="6946">
      <c r="F6946" s="30"/>
      <c r="G6946" s="30"/>
      <c r="H6946" s="30"/>
      <c r="I6946" s="30"/>
      <c r="J6946" s="30"/>
      <c r="K6946" s="30"/>
      <c r="L6946" s="30"/>
      <c r="M6946" s="32"/>
      <c r="N6946" s="33"/>
      <c r="O6946" s="33"/>
      <c r="R6946" s="40"/>
      <c r="S6946" s="40"/>
      <c r="T6946" s="40"/>
      <c r="U6946" s="40"/>
      <c r="V6946" s="40"/>
      <c r="W6946" s="40"/>
    </row>
    <row r="6947">
      <c r="F6947" s="30"/>
      <c r="G6947" s="30"/>
      <c r="H6947" s="30"/>
      <c r="I6947" s="30"/>
      <c r="J6947" s="30"/>
      <c r="K6947" s="30"/>
      <c r="L6947" s="30"/>
      <c r="M6947" s="32"/>
      <c r="N6947" s="33"/>
      <c r="O6947" s="58"/>
      <c r="R6947" s="40"/>
      <c r="S6947" s="40"/>
      <c r="T6947" s="40"/>
      <c r="U6947" s="40"/>
      <c r="V6947" s="40"/>
      <c r="W6947" s="40"/>
    </row>
    <row r="6948">
      <c r="F6948" s="30"/>
      <c r="G6948" s="30"/>
      <c r="H6948" s="30"/>
      <c r="I6948" s="30"/>
      <c r="J6948" s="30"/>
      <c r="K6948" s="30"/>
      <c r="L6948" s="30"/>
      <c r="M6948" s="32"/>
      <c r="N6948" s="33"/>
      <c r="O6948" s="33"/>
      <c r="R6948" s="40"/>
      <c r="S6948" s="40"/>
      <c r="T6948" s="40"/>
      <c r="U6948" s="40"/>
      <c r="V6948" s="40"/>
      <c r="W6948" s="40"/>
    </row>
    <row r="6949">
      <c r="F6949" s="30"/>
      <c r="G6949" s="30"/>
      <c r="H6949" s="30"/>
      <c r="I6949" s="30"/>
      <c r="J6949" s="30"/>
      <c r="K6949" s="30"/>
      <c r="L6949" s="30"/>
      <c r="M6949" s="32"/>
      <c r="N6949" s="33"/>
      <c r="O6949" s="33"/>
      <c r="R6949" s="40"/>
      <c r="S6949" s="40"/>
      <c r="T6949" s="40"/>
      <c r="U6949" s="40"/>
      <c r="V6949" s="40"/>
      <c r="W6949" s="40"/>
    </row>
    <row r="6950">
      <c r="F6950" s="30"/>
      <c r="G6950" s="30"/>
      <c r="H6950" s="30"/>
      <c r="I6950" s="30"/>
      <c r="J6950" s="30"/>
      <c r="K6950" s="30"/>
      <c r="L6950" s="30"/>
      <c r="M6950" s="32"/>
      <c r="N6950" s="33"/>
      <c r="O6950" s="33"/>
      <c r="R6950" s="40"/>
      <c r="S6950" s="40"/>
      <c r="T6950" s="40"/>
      <c r="U6950" s="40"/>
      <c r="V6950" s="40"/>
      <c r="W6950" s="40"/>
    </row>
    <row r="6951">
      <c r="F6951" s="30"/>
      <c r="G6951" s="30"/>
      <c r="H6951" s="30"/>
      <c r="I6951" s="30"/>
      <c r="J6951" s="30"/>
      <c r="K6951" s="30"/>
      <c r="L6951" s="30"/>
      <c r="M6951" s="32"/>
      <c r="N6951" s="33"/>
      <c r="O6951" s="33"/>
      <c r="R6951" s="40"/>
      <c r="S6951" s="40"/>
      <c r="T6951" s="40"/>
      <c r="U6951" s="40"/>
      <c r="V6951" s="40"/>
      <c r="W6951" s="40"/>
    </row>
    <row r="6952">
      <c r="F6952" s="30"/>
      <c r="G6952" s="30"/>
      <c r="H6952" s="30"/>
      <c r="I6952" s="30"/>
      <c r="J6952" s="30"/>
      <c r="K6952" s="30"/>
      <c r="L6952" s="30"/>
      <c r="M6952" s="32"/>
      <c r="N6952" s="33"/>
      <c r="O6952" s="58"/>
      <c r="R6952" s="40"/>
      <c r="S6952" s="40"/>
      <c r="T6952" s="40"/>
      <c r="U6952" s="40"/>
      <c r="V6952" s="40"/>
      <c r="W6952" s="40"/>
    </row>
    <row r="6953">
      <c r="F6953" s="30"/>
      <c r="G6953" s="30"/>
      <c r="H6953" s="30"/>
      <c r="I6953" s="30"/>
      <c r="J6953" s="30"/>
      <c r="K6953" s="30"/>
      <c r="L6953" s="30"/>
      <c r="M6953" s="32"/>
      <c r="N6953" s="33"/>
      <c r="O6953" s="33"/>
      <c r="R6953" s="40"/>
      <c r="S6953" s="40"/>
      <c r="T6953" s="40"/>
      <c r="U6953" s="40"/>
      <c r="V6953" s="40"/>
      <c r="W6953" s="40"/>
    </row>
    <row r="6954">
      <c r="F6954" s="30"/>
      <c r="G6954" s="30"/>
      <c r="H6954" s="30"/>
      <c r="I6954" s="30"/>
      <c r="J6954" s="30"/>
      <c r="K6954" s="30"/>
      <c r="L6954" s="30"/>
      <c r="M6954" s="32"/>
      <c r="N6954" s="33"/>
      <c r="O6954" s="58"/>
      <c r="R6954" s="40"/>
      <c r="S6954" s="40"/>
      <c r="T6954" s="40"/>
      <c r="U6954" s="40"/>
      <c r="V6954" s="40"/>
      <c r="W6954" s="40"/>
    </row>
    <row r="6955">
      <c r="F6955" s="30"/>
      <c r="G6955" s="30"/>
      <c r="H6955" s="30"/>
      <c r="I6955" s="30"/>
      <c r="J6955" s="30"/>
      <c r="K6955" s="30"/>
      <c r="L6955" s="30"/>
      <c r="M6955" s="32"/>
      <c r="N6955" s="33"/>
      <c r="O6955" s="33"/>
      <c r="R6955" s="40"/>
      <c r="S6955" s="40"/>
      <c r="T6955" s="40"/>
      <c r="U6955" s="40"/>
      <c r="V6955" s="40"/>
      <c r="W6955" s="40"/>
    </row>
    <row r="6956">
      <c r="F6956" s="30"/>
      <c r="G6956" s="30"/>
      <c r="H6956" s="30"/>
      <c r="I6956" s="30"/>
      <c r="J6956" s="30"/>
      <c r="K6956" s="30"/>
      <c r="L6956" s="30"/>
      <c r="M6956" s="32"/>
      <c r="N6956" s="33"/>
      <c r="O6956" s="33"/>
      <c r="R6956" s="40"/>
      <c r="S6956" s="40"/>
      <c r="T6956" s="40"/>
      <c r="U6956" s="40"/>
      <c r="V6956" s="40"/>
      <c r="W6956" s="40"/>
    </row>
    <row r="6957">
      <c r="F6957" s="30"/>
      <c r="G6957" s="30"/>
      <c r="H6957" s="30"/>
      <c r="I6957" s="30"/>
      <c r="J6957" s="30"/>
      <c r="K6957" s="30"/>
      <c r="L6957" s="30"/>
      <c r="M6957" s="32"/>
      <c r="N6957" s="33"/>
      <c r="O6957" s="33"/>
      <c r="R6957" s="40"/>
      <c r="S6957" s="40"/>
      <c r="T6957" s="40"/>
      <c r="U6957" s="40"/>
      <c r="V6957" s="40"/>
      <c r="W6957" s="40"/>
    </row>
    <row r="6958">
      <c r="F6958" s="30"/>
      <c r="G6958" s="30"/>
      <c r="H6958" s="30"/>
      <c r="I6958" s="30"/>
      <c r="J6958" s="30"/>
      <c r="K6958" s="30"/>
      <c r="L6958" s="30"/>
      <c r="M6958" s="32"/>
      <c r="N6958" s="33"/>
      <c r="O6958" s="33"/>
      <c r="R6958" s="40"/>
      <c r="S6958" s="40"/>
      <c r="T6958" s="40"/>
      <c r="U6958" s="40"/>
      <c r="V6958" s="40"/>
      <c r="W6958" s="40"/>
    </row>
    <row r="6959">
      <c r="F6959" s="30"/>
      <c r="G6959" s="30"/>
      <c r="H6959" s="30"/>
      <c r="I6959" s="30"/>
      <c r="J6959" s="30"/>
      <c r="K6959" s="30"/>
      <c r="L6959" s="30"/>
      <c r="M6959" s="32"/>
      <c r="N6959" s="33"/>
      <c r="O6959" s="33"/>
      <c r="R6959" s="40"/>
      <c r="S6959" s="40"/>
      <c r="T6959" s="40"/>
      <c r="U6959" s="40"/>
      <c r="V6959" s="40"/>
      <c r="W6959" s="40"/>
    </row>
    <row r="6960">
      <c r="F6960" s="30"/>
      <c r="G6960" s="30"/>
      <c r="H6960" s="30"/>
      <c r="I6960" s="30"/>
      <c r="J6960" s="30"/>
      <c r="K6960" s="30"/>
      <c r="L6960" s="30"/>
      <c r="M6960" s="32"/>
      <c r="N6960" s="33"/>
      <c r="O6960" s="33"/>
      <c r="R6960" s="40"/>
      <c r="S6960" s="40"/>
      <c r="T6960" s="40"/>
      <c r="U6960" s="40"/>
      <c r="V6960" s="40"/>
      <c r="W6960" s="40"/>
    </row>
    <row r="6961">
      <c r="F6961" s="30"/>
      <c r="G6961" s="30"/>
      <c r="H6961" s="30"/>
      <c r="I6961" s="30"/>
      <c r="J6961" s="30"/>
      <c r="K6961" s="30"/>
      <c r="L6961" s="30"/>
      <c r="M6961" s="32"/>
      <c r="N6961" s="33"/>
      <c r="O6961" s="33"/>
      <c r="R6961" s="40"/>
      <c r="S6961" s="40"/>
      <c r="T6961" s="40"/>
      <c r="U6961" s="40"/>
      <c r="V6961" s="40"/>
      <c r="W6961" s="40"/>
    </row>
    <row r="6962">
      <c r="F6962" s="30"/>
      <c r="G6962" s="30"/>
      <c r="H6962" s="30"/>
      <c r="I6962" s="30"/>
      <c r="J6962" s="30"/>
      <c r="K6962" s="30"/>
      <c r="L6962" s="30"/>
      <c r="M6962" s="32"/>
      <c r="N6962" s="33"/>
      <c r="O6962" s="64"/>
      <c r="R6962" s="40"/>
      <c r="S6962" s="40"/>
      <c r="T6962" s="40"/>
      <c r="U6962" s="40"/>
      <c r="V6962" s="40"/>
      <c r="W6962" s="40"/>
    </row>
    <row r="6963">
      <c r="F6963" s="30"/>
      <c r="G6963" s="30"/>
      <c r="H6963" s="30"/>
      <c r="I6963" s="30"/>
      <c r="J6963" s="30"/>
      <c r="K6963" s="30"/>
      <c r="L6963" s="30"/>
      <c r="M6963" s="32"/>
      <c r="N6963" s="33"/>
      <c r="O6963" s="33"/>
      <c r="R6963" s="40"/>
      <c r="S6963" s="40"/>
      <c r="T6963" s="40"/>
      <c r="U6963" s="40"/>
      <c r="V6963" s="40"/>
      <c r="W6963" s="40"/>
    </row>
    <row r="6964">
      <c r="F6964" s="30"/>
      <c r="G6964" s="30"/>
      <c r="H6964" s="30"/>
      <c r="I6964" s="30"/>
      <c r="J6964" s="30"/>
      <c r="K6964" s="30"/>
      <c r="L6964" s="30"/>
      <c r="M6964" s="32"/>
      <c r="N6964" s="33"/>
      <c r="O6964" s="33"/>
      <c r="R6964" s="40"/>
      <c r="S6964" s="40"/>
      <c r="T6964" s="40"/>
      <c r="U6964" s="40"/>
      <c r="V6964" s="40"/>
      <c r="W6964" s="40"/>
    </row>
    <row r="6965">
      <c r="F6965" s="30"/>
      <c r="G6965" s="30"/>
      <c r="H6965" s="30"/>
      <c r="I6965" s="30"/>
      <c r="J6965" s="30"/>
      <c r="K6965" s="30"/>
      <c r="L6965" s="30"/>
      <c r="M6965" s="32"/>
      <c r="N6965" s="33"/>
      <c r="O6965" s="33"/>
      <c r="R6965" s="40"/>
      <c r="S6965" s="40"/>
      <c r="T6965" s="40"/>
      <c r="U6965" s="40"/>
      <c r="V6965" s="40"/>
      <c r="W6965" s="40"/>
    </row>
    <row r="6966">
      <c r="F6966" s="30"/>
      <c r="G6966" s="30"/>
      <c r="H6966" s="30"/>
      <c r="I6966" s="30"/>
      <c r="J6966" s="30"/>
      <c r="K6966" s="30"/>
      <c r="L6966" s="30"/>
      <c r="M6966" s="32"/>
      <c r="N6966" s="33"/>
      <c r="O6966" s="33"/>
      <c r="R6966" s="40"/>
      <c r="S6966" s="40"/>
      <c r="T6966" s="40"/>
      <c r="U6966" s="40"/>
      <c r="V6966" s="40"/>
      <c r="W6966" s="40"/>
    </row>
    <row r="6967">
      <c r="F6967" s="30"/>
      <c r="G6967" s="30"/>
      <c r="H6967" s="30"/>
      <c r="I6967" s="30"/>
      <c r="J6967" s="30"/>
      <c r="K6967" s="30"/>
      <c r="L6967" s="30"/>
      <c r="M6967" s="32"/>
      <c r="N6967" s="33"/>
      <c r="O6967" s="33"/>
      <c r="R6967" s="40"/>
      <c r="S6967" s="40"/>
      <c r="T6967" s="40"/>
      <c r="U6967" s="40"/>
      <c r="V6967" s="40"/>
      <c r="W6967" s="40"/>
    </row>
    <row r="6968">
      <c r="F6968" s="30"/>
      <c r="G6968" s="30"/>
      <c r="H6968" s="30"/>
      <c r="I6968" s="30"/>
      <c r="J6968" s="30"/>
      <c r="K6968" s="30"/>
      <c r="L6968" s="30"/>
      <c r="M6968" s="32"/>
      <c r="N6968" s="33"/>
      <c r="O6968" s="64"/>
      <c r="R6968" s="40"/>
      <c r="S6968" s="40"/>
      <c r="T6968" s="40"/>
      <c r="U6968" s="40"/>
      <c r="V6968" s="40"/>
      <c r="W6968" s="40"/>
    </row>
    <row r="6969">
      <c r="F6969" s="30"/>
      <c r="G6969" s="30"/>
      <c r="H6969" s="30"/>
      <c r="I6969" s="30"/>
      <c r="J6969" s="30"/>
      <c r="K6969" s="30"/>
      <c r="L6969" s="30"/>
      <c r="M6969" s="32"/>
      <c r="N6969" s="33"/>
      <c r="O6969" s="33"/>
      <c r="R6969" s="40"/>
      <c r="S6969" s="40"/>
      <c r="T6969" s="40"/>
      <c r="U6969" s="40"/>
      <c r="V6969" s="40"/>
      <c r="W6969" s="40"/>
    </row>
    <row r="6970">
      <c r="F6970" s="30"/>
      <c r="G6970" s="30"/>
      <c r="H6970" s="30"/>
      <c r="I6970" s="30"/>
      <c r="J6970" s="30"/>
      <c r="K6970" s="30"/>
      <c r="L6970" s="30"/>
      <c r="M6970" s="32"/>
      <c r="N6970" s="33"/>
      <c r="O6970" s="33"/>
      <c r="R6970" s="40"/>
      <c r="S6970" s="40"/>
      <c r="T6970" s="40"/>
      <c r="U6970" s="40"/>
      <c r="V6970" s="40"/>
      <c r="W6970" s="40"/>
    </row>
    <row r="6971">
      <c r="F6971" s="30"/>
      <c r="G6971" s="30"/>
      <c r="H6971" s="30"/>
      <c r="I6971" s="30"/>
      <c r="J6971" s="30"/>
      <c r="K6971" s="30"/>
      <c r="L6971" s="30"/>
      <c r="M6971" s="32"/>
      <c r="N6971" s="33"/>
      <c r="O6971" s="33"/>
      <c r="R6971" s="40"/>
      <c r="S6971" s="40"/>
      <c r="T6971" s="40"/>
      <c r="U6971" s="40"/>
      <c r="V6971" s="40"/>
      <c r="W6971" s="40"/>
    </row>
    <row r="6972">
      <c r="F6972" s="30"/>
      <c r="G6972" s="30"/>
      <c r="H6972" s="30"/>
      <c r="I6972" s="30"/>
      <c r="J6972" s="30"/>
      <c r="K6972" s="30"/>
      <c r="L6972" s="30"/>
      <c r="M6972" s="32"/>
      <c r="N6972" s="33"/>
      <c r="O6972" s="58"/>
      <c r="R6972" s="40"/>
      <c r="S6972" s="40"/>
      <c r="T6972" s="40"/>
      <c r="U6972" s="40"/>
      <c r="V6972" s="40"/>
      <c r="W6972" s="40"/>
    </row>
    <row r="6973">
      <c r="F6973" s="30"/>
      <c r="G6973" s="30"/>
      <c r="H6973" s="30"/>
      <c r="I6973" s="30"/>
      <c r="J6973" s="30"/>
      <c r="K6973" s="30"/>
      <c r="L6973" s="30"/>
      <c r="M6973" s="32"/>
      <c r="N6973" s="33"/>
      <c r="O6973" s="33"/>
      <c r="R6973" s="40"/>
      <c r="S6973" s="40"/>
      <c r="T6973" s="40"/>
      <c r="U6973" s="40"/>
      <c r="V6973" s="40"/>
      <c r="W6973" s="40"/>
    </row>
    <row r="6974">
      <c r="F6974" s="30"/>
      <c r="G6974" s="30"/>
      <c r="H6974" s="30"/>
      <c r="I6974" s="30"/>
      <c r="J6974" s="30"/>
      <c r="K6974" s="30"/>
      <c r="L6974" s="30"/>
      <c r="M6974" s="32"/>
      <c r="N6974" s="33"/>
      <c r="O6974" s="33"/>
      <c r="R6974" s="40"/>
      <c r="S6974" s="40"/>
      <c r="T6974" s="40"/>
      <c r="U6974" s="40"/>
      <c r="V6974" s="40"/>
      <c r="W6974" s="40"/>
    </row>
    <row r="6975">
      <c r="F6975" s="30"/>
      <c r="G6975" s="30"/>
      <c r="H6975" s="30"/>
      <c r="I6975" s="30"/>
      <c r="J6975" s="30"/>
      <c r="K6975" s="30"/>
      <c r="L6975" s="30"/>
      <c r="M6975" s="32"/>
      <c r="N6975" s="33"/>
      <c r="O6975" s="33"/>
      <c r="R6975" s="40"/>
      <c r="S6975" s="40"/>
      <c r="T6975" s="40"/>
      <c r="U6975" s="40"/>
      <c r="V6975" s="40"/>
      <c r="W6975" s="40"/>
    </row>
    <row r="6976">
      <c r="F6976" s="30"/>
      <c r="G6976" s="30"/>
      <c r="H6976" s="30"/>
      <c r="I6976" s="30"/>
      <c r="J6976" s="30"/>
      <c r="K6976" s="30"/>
      <c r="L6976" s="30"/>
      <c r="M6976" s="32"/>
      <c r="N6976" s="33"/>
      <c r="O6976" s="33"/>
      <c r="R6976" s="40"/>
      <c r="S6976" s="40"/>
      <c r="T6976" s="40"/>
      <c r="U6976" s="40"/>
      <c r="V6976" s="40"/>
      <c r="W6976" s="40"/>
    </row>
    <row r="6977">
      <c r="F6977" s="30"/>
      <c r="G6977" s="30"/>
      <c r="H6977" s="30"/>
      <c r="I6977" s="30"/>
      <c r="J6977" s="30"/>
      <c r="K6977" s="30"/>
      <c r="L6977" s="30"/>
      <c r="M6977" s="32"/>
      <c r="N6977" s="33"/>
      <c r="O6977" s="33"/>
      <c r="R6977" s="40"/>
      <c r="S6977" s="40"/>
      <c r="T6977" s="40"/>
      <c r="U6977" s="40"/>
      <c r="V6977" s="40"/>
      <c r="W6977" s="40"/>
    </row>
    <row r="6978">
      <c r="F6978" s="30"/>
      <c r="G6978" s="30"/>
      <c r="H6978" s="30"/>
      <c r="I6978" s="30"/>
      <c r="J6978" s="30"/>
      <c r="K6978" s="30"/>
      <c r="L6978" s="30"/>
      <c r="M6978" s="32"/>
      <c r="N6978" s="33"/>
      <c r="O6978" s="33"/>
      <c r="R6978" s="40"/>
      <c r="S6978" s="40"/>
      <c r="T6978" s="40"/>
      <c r="U6978" s="40"/>
      <c r="V6978" s="40"/>
      <c r="W6978" s="40"/>
    </row>
    <row r="6979">
      <c r="F6979" s="30"/>
      <c r="G6979" s="30"/>
      <c r="H6979" s="30"/>
      <c r="I6979" s="30"/>
      <c r="J6979" s="30"/>
      <c r="K6979" s="30"/>
      <c r="L6979" s="30"/>
      <c r="M6979" s="32"/>
      <c r="N6979" s="33"/>
      <c r="O6979" s="33"/>
      <c r="R6979" s="40"/>
      <c r="S6979" s="40"/>
      <c r="T6979" s="40"/>
      <c r="U6979" s="40"/>
      <c r="V6979" s="40"/>
      <c r="W6979" s="40"/>
    </row>
    <row r="6980">
      <c r="F6980" s="30"/>
      <c r="G6980" s="30"/>
      <c r="H6980" s="30"/>
      <c r="I6980" s="30"/>
      <c r="J6980" s="30"/>
      <c r="K6980" s="30"/>
      <c r="L6980" s="30"/>
      <c r="M6980" s="32"/>
      <c r="N6980" s="33"/>
      <c r="O6980" s="33"/>
      <c r="R6980" s="40"/>
      <c r="S6980" s="40"/>
      <c r="T6980" s="40"/>
      <c r="U6980" s="40"/>
      <c r="V6980" s="40"/>
      <c r="W6980" s="40"/>
    </row>
    <row r="6981">
      <c r="F6981" s="30"/>
      <c r="G6981" s="30"/>
      <c r="H6981" s="30"/>
      <c r="I6981" s="30"/>
      <c r="J6981" s="30"/>
      <c r="K6981" s="30"/>
      <c r="L6981" s="30"/>
      <c r="M6981" s="32"/>
      <c r="N6981" s="33"/>
      <c r="O6981" s="33"/>
      <c r="R6981" s="40"/>
      <c r="S6981" s="40"/>
      <c r="T6981" s="40"/>
      <c r="U6981" s="40"/>
      <c r="V6981" s="40"/>
      <c r="W6981" s="40"/>
    </row>
    <row r="6982">
      <c r="F6982" s="30"/>
      <c r="G6982" s="30"/>
      <c r="H6982" s="30"/>
      <c r="I6982" s="30"/>
      <c r="J6982" s="30"/>
      <c r="K6982" s="30"/>
      <c r="L6982" s="30"/>
      <c r="M6982" s="32"/>
      <c r="N6982" s="33"/>
      <c r="O6982" s="64"/>
      <c r="R6982" s="40"/>
      <c r="S6982" s="40"/>
      <c r="T6982" s="40"/>
      <c r="U6982" s="40"/>
      <c r="V6982" s="40"/>
      <c r="W6982" s="40"/>
    </row>
    <row r="6983">
      <c r="F6983" s="30"/>
      <c r="G6983" s="30"/>
      <c r="H6983" s="30"/>
      <c r="I6983" s="30"/>
      <c r="J6983" s="30"/>
      <c r="K6983" s="30"/>
      <c r="L6983" s="30"/>
      <c r="M6983" s="32"/>
      <c r="N6983" s="33"/>
      <c r="O6983" s="33"/>
      <c r="R6983" s="40"/>
      <c r="S6983" s="40"/>
      <c r="T6983" s="40"/>
      <c r="U6983" s="40"/>
      <c r="V6983" s="40"/>
      <c r="W6983" s="40"/>
    </row>
    <row r="6984">
      <c r="F6984" s="30"/>
      <c r="G6984" s="30"/>
      <c r="H6984" s="30"/>
      <c r="I6984" s="30"/>
      <c r="J6984" s="30"/>
      <c r="K6984" s="30"/>
      <c r="L6984" s="30"/>
      <c r="M6984" s="32"/>
      <c r="N6984" s="33"/>
      <c r="O6984" s="33"/>
      <c r="R6984" s="40"/>
      <c r="S6984" s="40"/>
      <c r="T6984" s="40"/>
      <c r="U6984" s="40"/>
      <c r="V6984" s="40"/>
      <c r="W6984" s="40"/>
    </row>
    <row r="6985">
      <c r="F6985" s="30"/>
      <c r="G6985" s="30"/>
      <c r="H6985" s="30"/>
      <c r="I6985" s="30"/>
      <c r="J6985" s="30"/>
      <c r="K6985" s="30"/>
      <c r="L6985" s="30"/>
      <c r="M6985" s="32"/>
      <c r="N6985" s="33"/>
      <c r="O6985" s="64"/>
      <c r="R6985" s="40"/>
      <c r="S6985" s="40"/>
      <c r="T6985" s="40"/>
      <c r="U6985" s="40"/>
      <c r="V6985" s="40"/>
      <c r="W6985" s="40"/>
    </row>
    <row r="6986">
      <c r="F6986" s="30"/>
      <c r="G6986" s="30"/>
      <c r="H6986" s="30"/>
      <c r="I6986" s="30"/>
      <c r="J6986" s="30"/>
      <c r="K6986" s="30"/>
      <c r="L6986" s="30"/>
      <c r="M6986" s="32"/>
      <c r="N6986" s="33"/>
      <c r="O6986" s="33"/>
      <c r="R6986" s="40"/>
      <c r="S6986" s="40"/>
      <c r="T6986" s="40"/>
      <c r="U6986" s="40"/>
      <c r="V6986" s="40"/>
      <c r="W6986" s="40"/>
    </row>
    <row r="6987">
      <c r="F6987" s="30"/>
      <c r="G6987" s="30"/>
      <c r="H6987" s="30"/>
      <c r="I6987" s="30"/>
      <c r="J6987" s="30"/>
      <c r="K6987" s="30"/>
      <c r="L6987" s="30"/>
      <c r="M6987" s="32"/>
      <c r="N6987" s="33"/>
      <c r="O6987" s="33"/>
      <c r="R6987" s="40"/>
      <c r="S6987" s="40"/>
      <c r="T6987" s="40"/>
      <c r="U6987" s="40"/>
      <c r="V6987" s="40"/>
      <c r="W6987" s="40"/>
    </row>
    <row r="6988">
      <c r="F6988" s="30"/>
      <c r="G6988" s="30"/>
      <c r="H6988" s="30"/>
      <c r="I6988" s="30"/>
      <c r="J6988" s="30"/>
      <c r="K6988" s="30"/>
      <c r="L6988" s="30"/>
      <c r="M6988" s="32"/>
      <c r="N6988" s="33"/>
      <c r="O6988" s="33"/>
      <c r="R6988" s="40"/>
      <c r="S6988" s="40"/>
      <c r="T6988" s="40"/>
      <c r="U6988" s="40"/>
      <c r="V6988" s="40"/>
      <c r="W6988" s="40"/>
    </row>
    <row r="6989">
      <c r="F6989" s="30"/>
      <c r="G6989" s="30"/>
      <c r="H6989" s="30"/>
      <c r="I6989" s="30"/>
      <c r="J6989" s="30"/>
      <c r="K6989" s="30"/>
      <c r="L6989" s="30"/>
      <c r="M6989" s="32"/>
      <c r="N6989" s="33"/>
      <c r="O6989" s="33"/>
      <c r="R6989" s="40"/>
      <c r="S6989" s="40"/>
      <c r="T6989" s="40"/>
      <c r="U6989" s="40"/>
      <c r="V6989" s="40"/>
      <c r="W6989" s="40"/>
    </row>
    <row r="6990">
      <c r="F6990" s="30"/>
      <c r="G6990" s="30"/>
      <c r="H6990" s="30"/>
      <c r="I6990" s="30"/>
      <c r="J6990" s="30"/>
      <c r="K6990" s="30"/>
      <c r="L6990" s="30"/>
      <c r="M6990" s="32"/>
      <c r="N6990" s="33"/>
      <c r="O6990" s="64"/>
      <c r="R6990" s="40"/>
      <c r="S6990" s="40"/>
      <c r="T6990" s="40"/>
      <c r="U6990" s="40"/>
      <c r="V6990" s="40"/>
      <c r="W6990" s="40"/>
    </row>
    <row r="6991">
      <c r="F6991" s="30"/>
      <c r="G6991" s="30"/>
      <c r="H6991" s="30"/>
      <c r="I6991" s="30"/>
      <c r="J6991" s="30"/>
      <c r="K6991" s="30"/>
      <c r="L6991" s="30"/>
      <c r="M6991" s="32"/>
      <c r="N6991" s="33"/>
      <c r="O6991" s="33"/>
      <c r="R6991" s="40"/>
      <c r="S6991" s="40"/>
      <c r="T6991" s="40"/>
      <c r="U6991" s="40"/>
      <c r="V6991" s="40"/>
      <c r="W6991" s="40"/>
    </row>
    <row r="6992">
      <c r="F6992" s="30"/>
      <c r="G6992" s="30"/>
      <c r="H6992" s="30"/>
      <c r="I6992" s="30"/>
      <c r="J6992" s="30"/>
      <c r="K6992" s="30"/>
      <c r="L6992" s="30"/>
      <c r="M6992" s="32"/>
      <c r="N6992" s="33"/>
      <c r="O6992" s="33"/>
      <c r="R6992" s="40"/>
      <c r="S6992" s="40"/>
      <c r="T6992" s="40"/>
      <c r="U6992" s="40"/>
      <c r="V6992" s="40"/>
      <c r="W6992" s="40"/>
    </row>
    <row r="6993">
      <c r="F6993" s="30"/>
      <c r="G6993" s="30"/>
      <c r="H6993" s="30"/>
      <c r="I6993" s="30"/>
      <c r="J6993" s="30"/>
      <c r="K6993" s="30"/>
      <c r="L6993" s="30"/>
      <c r="M6993" s="32"/>
      <c r="N6993" s="33"/>
      <c r="O6993" s="33"/>
      <c r="R6993" s="40"/>
      <c r="S6993" s="40"/>
      <c r="T6993" s="40"/>
      <c r="U6993" s="40"/>
      <c r="V6993" s="40"/>
      <c r="W6993" s="40"/>
    </row>
    <row r="6994">
      <c r="F6994" s="30"/>
      <c r="G6994" s="30"/>
      <c r="H6994" s="30"/>
      <c r="I6994" s="30"/>
      <c r="J6994" s="30"/>
      <c r="K6994" s="30"/>
      <c r="L6994" s="30"/>
      <c r="M6994" s="32"/>
      <c r="N6994" s="33"/>
      <c r="O6994" s="33"/>
      <c r="R6994" s="40"/>
      <c r="S6994" s="40"/>
      <c r="T6994" s="40"/>
      <c r="U6994" s="40"/>
      <c r="V6994" s="40"/>
      <c r="W6994" s="40"/>
    </row>
    <row r="6995">
      <c r="F6995" s="30"/>
      <c r="G6995" s="30"/>
      <c r="H6995" s="30"/>
      <c r="I6995" s="30"/>
      <c r="J6995" s="30"/>
      <c r="K6995" s="30"/>
      <c r="L6995" s="30"/>
      <c r="M6995" s="32"/>
      <c r="N6995" s="33"/>
      <c r="O6995" s="58"/>
      <c r="R6995" s="40"/>
      <c r="S6995" s="40"/>
      <c r="T6995" s="40"/>
      <c r="U6995" s="40"/>
      <c r="V6995" s="40"/>
      <c r="W6995" s="40"/>
    </row>
    <row r="6996">
      <c r="F6996" s="30"/>
      <c r="G6996" s="30"/>
      <c r="H6996" s="30"/>
      <c r="I6996" s="30"/>
      <c r="J6996" s="30"/>
      <c r="K6996" s="30"/>
      <c r="L6996" s="30"/>
      <c r="M6996" s="32"/>
      <c r="N6996" s="33"/>
      <c r="O6996" s="33"/>
      <c r="R6996" s="40"/>
      <c r="S6996" s="40"/>
      <c r="T6996" s="40"/>
      <c r="U6996" s="40"/>
      <c r="V6996" s="40"/>
      <c r="W6996" s="40"/>
    </row>
    <row r="6997">
      <c r="F6997" s="30"/>
      <c r="G6997" s="30"/>
      <c r="H6997" s="30"/>
      <c r="I6997" s="30"/>
      <c r="J6997" s="30"/>
      <c r="K6997" s="30"/>
      <c r="L6997" s="30"/>
      <c r="M6997" s="32"/>
      <c r="N6997" s="33"/>
      <c r="O6997" s="33"/>
      <c r="R6997" s="40"/>
      <c r="S6997" s="40"/>
      <c r="T6997" s="40"/>
      <c r="U6997" s="40"/>
      <c r="V6997" s="40"/>
      <c r="W6997" s="40"/>
    </row>
    <row r="6998">
      <c r="F6998" s="30"/>
      <c r="G6998" s="30"/>
      <c r="H6998" s="30"/>
      <c r="I6998" s="30"/>
      <c r="J6998" s="30"/>
      <c r="K6998" s="30"/>
      <c r="L6998" s="30"/>
      <c r="M6998" s="32"/>
      <c r="N6998" s="33"/>
      <c r="O6998" s="33"/>
      <c r="R6998" s="40"/>
      <c r="S6998" s="40"/>
      <c r="T6998" s="40"/>
      <c r="U6998" s="40"/>
      <c r="V6998" s="40"/>
      <c r="W6998" s="40"/>
    </row>
    <row r="6999">
      <c r="F6999" s="30"/>
      <c r="G6999" s="30"/>
      <c r="H6999" s="30"/>
      <c r="I6999" s="30"/>
      <c r="J6999" s="30"/>
      <c r="K6999" s="30"/>
      <c r="L6999" s="30"/>
      <c r="M6999" s="32"/>
      <c r="N6999" s="33"/>
      <c r="O6999" s="64"/>
      <c r="R6999" s="40"/>
      <c r="S6999" s="40"/>
      <c r="T6999" s="40"/>
      <c r="U6999" s="40"/>
      <c r="V6999" s="40"/>
      <c r="W6999" s="40"/>
    </row>
    <row r="7000">
      <c r="F7000" s="30"/>
      <c r="G7000" s="30"/>
      <c r="H7000" s="30"/>
      <c r="I7000" s="30"/>
      <c r="J7000" s="30"/>
      <c r="K7000" s="30"/>
      <c r="L7000" s="30"/>
      <c r="M7000" s="32"/>
      <c r="N7000" s="33"/>
      <c r="O7000" s="33"/>
      <c r="R7000" s="40"/>
      <c r="S7000" s="40"/>
      <c r="T7000" s="40"/>
      <c r="U7000" s="40"/>
      <c r="V7000" s="40"/>
      <c r="W7000" s="40"/>
    </row>
    <row r="7001">
      <c r="F7001" s="30"/>
      <c r="G7001" s="30"/>
      <c r="H7001" s="30"/>
      <c r="I7001" s="30"/>
      <c r="J7001" s="30"/>
      <c r="K7001" s="30"/>
      <c r="L7001" s="30"/>
      <c r="M7001" s="32"/>
      <c r="N7001" s="33"/>
      <c r="O7001" s="33"/>
      <c r="R7001" s="40"/>
      <c r="S7001" s="40"/>
      <c r="T7001" s="40"/>
      <c r="U7001" s="40"/>
      <c r="V7001" s="40"/>
      <c r="W7001" s="40"/>
    </row>
    <row r="7002">
      <c r="F7002" s="30"/>
      <c r="G7002" s="30"/>
      <c r="H7002" s="30"/>
      <c r="I7002" s="30"/>
      <c r="J7002" s="30"/>
      <c r="K7002" s="30"/>
      <c r="L7002" s="30"/>
      <c r="M7002" s="32"/>
      <c r="N7002" s="33"/>
      <c r="O7002" s="64"/>
      <c r="R7002" s="40"/>
      <c r="S7002" s="40"/>
      <c r="T7002" s="40"/>
      <c r="U7002" s="40"/>
      <c r="V7002" s="40"/>
      <c r="W7002" s="40"/>
    </row>
    <row r="7003">
      <c r="F7003" s="30"/>
      <c r="G7003" s="30"/>
      <c r="H7003" s="30"/>
      <c r="I7003" s="30"/>
      <c r="J7003" s="30"/>
      <c r="K7003" s="30"/>
      <c r="L7003" s="30"/>
      <c r="M7003" s="32"/>
      <c r="N7003" s="33"/>
      <c r="O7003" s="33"/>
      <c r="R7003" s="40"/>
      <c r="S7003" s="40"/>
      <c r="T7003" s="40"/>
      <c r="U7003" s="40"/>
      <c r="V7003" s="40"/>
      <c r="W7003" s="40"/>
    </row>
    <row r="7004">
      <c r="F7004" s="30"/>
      <c r="G7004" s="30"/>
      <c r="H7004" s="30"/>
      <c r="I7004" s="30"/>
      <c r="J7004" s="30"/>
      <c r="K7004" s="30"/>
      <c r="L7004" s="30"/>
      <c r="M7004" s="32"/>
      <c r="N7004" s="33"/>
      <c r="O7004" s="33"/>
      <c r="R7004" s="40"/>
      <c r="S7004" s="40"/>
      <c r="T7004" s="40"/>
      <c r="U7004" s="40"/>
      <c r="V7004" s="40"/>
      <c r="W7004" s="40"/>
    </row>
    <row r="7005">
      <c r="F7005" s="30"/>
      <c r="G7005" s="30"/>
      <c r="H7005" s="30"/>
      <c r="I7005" s="30"/>
      <c r="J7005" s="30"/>
      <c r="K7005" s="30"/>
      <c r="L7005" s="30"/>
      <c r="M7005" s="32"/>
      <c r="N7005" s="33"/>
      <c r="O7005" s="64"/>
      <c r="R7005" s="40"/>
      <c r="S7005" s="40"/>
      <c r="T7005" s="40"/>
      <c r="U7005" s="40"/>
      <c r="V7005" s="40"/>
      <c r="W7005" s="40"/>
    </row>
    <row r="7006">
      <c r="F7006" s="30"/>
      <c r="G7006" s="30"/>
      <c r="H7006" s="30"/>
      <c r="I7006" s="30"/>
      <c r="J7006" s="30"/>
      <c r="K7006" s="30"/>
      <c r="L7006" s="30"/>
      <c r="M7006" s="32"/>
      <c r="N7006" s="33"/>
      <c r="O7006" s="33"/>
      <c r="R7006" s="40"/>
      <c r="S7006" s="40"/>
      <c r="T7006" s="40"/>
      <c r="U7006" s="40"/>
      <c r="V7006" s="40"/>
      <c r="W7006" s="40"/>
    </row>
    <row r="7007">
      <c r="F7007" s="30"/>
      <c r="G7007" s="30"/>
      <c r="H7007" s="30"/>
      <c r="I7007" s="30"/>
      <c r="J7007" s="30"/>
      <c r="K7007" s="30"/>
      <c r="L7007" s="30"/>
      <c r="M7007" s="32"/>
      <c r="N7007" s="33"/>
      <c r="O7007" s="33"/>
      <c r="R7007" s="40"/>
      <c r="S7007" s="40"/>
      <c r="T7007" s="40"/>
      <c r="U7007" s="40"/>
      <c r="V7007" s="40"/>
      <c r="W7007" s="40"/>
    </row>
    <row r="7008">
      <c r="F7008" s="30"/>
      <c r="G7008" s="30"/>
      <c r="H7008" s="30"/>
      <c r="I7008" s="30"/>
      <c r="J7008" s="30"/>
      <c r="K7008" s="30"/>
      <c r="L7008" s="30"/>
      <c r="M7008" s="32"/>
      <c r="N7008" s="33"/>
      <c r="O7008" s="33"/>
      <c r="R7008" s="40"/>
      <c r="S7008" s="40"/>
      <c r="T7008" s="40"/>
      <c r="U7008" s="40"/>
      <c r="V7008" s="40"/>
      <c r="W7008" s="40"/>
    </row>
    <row r="7009">
      <c r="F7009" s="30"/>
      <c r="G7009" s="30"/>
      <c r="H7009" s="30"/>
      <c r="I7009" s="30"/>
      <c r="J7009" s="30"/>
      <c r="K7009" s="30"/>
      <c r="L7009" s="30"/>
      <c r="M7009" s="32"/>
      <c r="N7009" s="33"/>
      <c r="O7009" s="58"/>
      <c r="R7009" s="40"/>
      <c r="S7009" s="40"/>
      <c r="T7009" s="40"/>
      <c r="U7009" s="40"/>
      <c r="V7009" s="40"/>
      <c r="W7009" s="40"/>
    </row>
    <row r="7010">
      <c r="F7010" s="30"/>
      <c r="G7010" s="30"/>
      <c r="H7010" s="30"/>
      <c r="I7010" s="30"/>
      <c r="J7010" s="30"/>
      <c r="K7010" s="30"/>
      <c r="L7010" s="30"/>
      <c r="M7010" s="32"/>
      <c r="N7010" s="33"/>
      <c r="O7010" s="33"/>
      <c r="R7010" s="40"/>
      <c r="S7010" s="40"/>
      <c r="T7010" s="40"/>
      <c r="U7010" s="40"/>
      <c r="V7010" s="40"/>
      <c r="W7010" s="40"/>
    </row>
    <row r="7011">
      <c r="F7011" s="30"/>
      <c r="G7011" s="30"/>
      <c r="H7011" s="30"/>
      <c r="I7011" s="30"/>
      <c r="J7011" s="30"/>
      <c r="K7011" s="30"/>
      <c r="L7011" s="30"/>
      <c r="M7011" s="32"/>
      <c r="N7011" s="33"/>
      <c r="O7011" s="33"/>
      <c r="R7011" s="40"/>
      <c r="S7011" s="40"/>
      <c r="T7011" s="40"/>
      <c r="U7011" s="40"/>
      <c r="V7011" s="40"/>
      <c r="W7011" s="40"/>
    </row>
    <row r="7012">
      <c r="F7012" s="30"/>
      <c r="G7012" s="30"/>
      <c r="H7012" s="30"/>
      <c r="I7012" s="30"/>
      <c r="J7012" s="30"/>
      <c r="K7012" s="30"/>
      <c r="L7012" s="30"/>
      <c r="M7012" s="32"/>
      <c r="N7012" s="33"/>
      <c r="O7012" s="33"/>
      <c r="R7012" s="40"/>
      <c r="S7012" s="40"/>
      <c r="T7012" s="40"/>
      <c r="U7012" s="40"/>
      <c r="V7012" s="40"/>
      <c r="W7012" s="40"/>
    </row>
    <row r="7013">
      <c r="F7013" s="30"/>
      <c r="G7013" s="30"/>
      <c r="H7013" s="30"/>
      <c r="I7013" s="30"/>
      <c r="J7013" s="30"/>
      <c r="K7013" s="30"/>
      <c r="L7013" s="30"/>
      <c r="M7013" s="32"/>
      <c r="N7013" s="33"/>
      <c r="O7013" s="33"/>
      <c r="R7013" s="40"/>
      <c r="S7013" s="40"/>
      <c r="T7013" s="40"/>
      <c r="U7013" s="40"/>
      <c r="V7013" s="40"/>
      <c r="W7013" s="40"/>
    </row>
    <row r="7014">
      <c r="F7014" s="30"/>
      <c r="G7014" s="30"/>
      <c r="H7014" s="30"/>
      <c r="I7014" s="30"/>
      <c r="J7014" s="30"/>
      <c r="K7014" s="30"/>
      <c r="L7014" s="30"/>
      <c r="M7014" s="32"/>
      <c r="N7014" s="33"/>
      <c r="O7014" s="33"/>
      <c r="R7014" s="40"/>
      <c r="S7014" s="40"/>
      <c r="T7014" s="40"/>
      <c r="U7014" s="40"/>
      <c r="V7014" s="40"/>
      <c r="W7014" s="40"/>
    </row>
    <row r="7015">
      <c r="F7015" s="30"/>
      <c r="G7015" s="30"/>
      <c r="H7015" s="30"/>
      <c r="I7015" s="30"/>
      <c r="J7015" s="30"/>
      <c r="K7015" s="30"/>
      <c r="L7015" s="30"/>
      <c r="M7015" s="32"/>
      <c r="N7015" s="33"/>
      <c r="O7015" s="33"/>
      <c r="R7015" s="40"/>
      <c r="S7015" s="40"/>
      <c r="T7015" s="40"/>
      <c r="U7015" s="40"/>
      <c r="V7015" s="40"/>
      <c r="W7015" s="40"/>
    </row>
    <row r="7016">
      <c r="F7016" s="30"/>
      <c r="G7016" s="30"/>
      <c r="H7016" s="30"/>
      <c r="I7016" s="30"/>
      <c r="J7016" s="30"/>
      <c r="K7016" s="30"/>
      <c r="L7016" s="30"/>
      <c r="M7016" s="32"/>
      <c r="N7016" s="33"/>
      <c r="O7016" s="64"/>
      <c r="R7016" s="40"/>
      <c r="S7016" s="40"/>
      <c r="T7016" s="40"/>
      <c r="U7016" s="40"/>
      <c r="V7016" s="40"/>
      <c r="W7016" s="40"/>
    </row>
    <row r="7017">
      <c r="F7017" s="30"/>
      <c r="G7017" s="30"/>
      <c r="H7017" s="30"/>
      <c r="I7017" s="30"/>
      <c r="J7017" s="30"/>
      <c r="K7017" s="30"/>
      <c r="L7017" s="30"/>
      <c r="M7017" s="32"/>
      <c r="N7017" s="33"/>
      <c r="O7017" s="33"/>
      <c r="R7017" s="40"/>
      <c r="S7017" s="40"/>
      <c r="T7017" s="40"/>
      <c r="U7017" s="40"/>
      <c r="V7017" s="40"/>
      <c r="W7017" s="40"/>
    </row>
    <row r="7018">
      <c r="F7018" s="30"/>
      <c r="G7018" s="30"/>
      <c r="H7018" s="30"/>
      <c r="I7018" s="30"/>
      <c r="J7018" s="30"/>
      <c r="K7018" s="30"/>
      <c r="L7018" s="30"/>
      <c r="M7018" s="32"/>
      <c r="N7018" s="33"/>
      <c r="O7018" s="33"/>
      <c r="R7018" s="40"/>
      <c r="S7018" s="40"/>
      <c r="T7018" s="40"/>
      <c r="U7018" s="40"/>
      <c r="V7018" s="40"/>
      <c r="W7018" s="40"/>
    </row>
    <row r="7019">
      <c r="F7019" s="30"/>
      <c r="G7019" s="30"/>
      <c r="H7019" s="30"/>
      <c r="I7019" s="30"/>
      <c r="J7019" s="30"/>
      <c r="K7019" s="30"/>
      <c r="L7019" s="30"/>
      <c r="M7019" s="32"/>
      <c r="N7019" s="33"/>
      <c r="O7019" s="33"/>
      <c r="R7019" s="40"/>
      <c r="S7019" s="40"/>
      <c r="T7019" s="40"/>
      <c r="U7019" s="40"/>
      <c r="V7019" s="40"/>
      <c r="W7019" s="40"/>
    </row>
    <row r="7020">
      <c r="F7020" s="30"/>
      <c r="G7020" s="30"/>
      <c r="H7020" s="30"/>
      <c r="I7020" s="30"/>
      <c r="J7020" s="30"/>
      <c r="K7020" s="30"/>
      <c r="L7020" s="30"/>
      <c r="M7020" s="32"/>
      <c r="N7020" s="33"/>
      <c r="O7020" s="33"/>
      <c r="R7020" s="40"/>
      <c r="S7020" s="40"/>
      <c r="T7020" s="40"/>
      <c r="U7020" s="40"/>
      <c r="V7020" s="40"/>
      <c r="W7020" s="40"/>
    </row>
    <row r="7021">
      <c r="F7021" s="30"/>
      <c r="G7021" s="30"/>
      <c r="H7021" s="30"/>
      <c r="I7021" s="30"/>
      <c r="J7021" s="30"/>
      <c r="K7021" s="30"/>
      <c r="L7021" s="30"/>
      <c r="M7021" s="32"/>
      <c r="N7021" s="33"/>
      <c r="O7021" s="64"/>
      <c r="R7021" s="40"/>
      <c r="S7021" s="40"/>
      <c r="T7021" s="40"/>
      <c r="U7021" s="40"/>
      <c r="V7021" s="40"/>
      <c r="W7021" s="40"/>
    </row>
    <row r="7022">
      <c r="F7022" s="30"/>
      <c r="G7022" s="30"/>
      <c r="H7022" s="30"/>
      <c r="I7022" s="30"/>
      <c r="J7022" s="30"/>
      <c r="K7022" s="30"/>
      <c r="L7022" s="30"/>
      <c r="M7022" s="32"/>
      <c r="N7022" s="33"/>
      <c r="O7022" s="33"/>
      <c r="R7022" s="40"/>
      <c r="S7022" s="40"/>
      <c r="T7022" s="40"/>
      <c r="U7022" s="40"/>
      <c r="V7022" s="40"/>
      <c r="W7022" s="40"/>
    </row>
    <row r="7023">
      <c r="F7023" s="30"/>
      <c r="G7023" s="30"/>
      <c r="H7023" s="30"/>
      <c r="I7023" s="30"/>
      <c r="J7023" s="30"/>
      <c r="K7023" s="30"/>
      <c r="L7023" s="30"/>
      <c r="M7023" s="32"/>
      <c r="N7023" s="33"/>
      <c r="O7023" s="33"/>
      <c r="R7023" s="40"/>
      <c r="S7023" s="40"/>
      <c r="T7023" s="40"/>
      <c r="U7023" s="40"/>
      <c r="V7023" s="40"/>
      <c r="W7023" s="40"/>
    </row>
    <row r="7024">
      <c r="F7024" s="30"/>
      <c r="G7024" s="30"/>
      <c r="H7024" s="30"/>
      <c r="I7024" s="30"/>
      <c r="J7024" s="30"/>
      <c r="K7024" s="30"/>
      <c r="L7024" s="30"/>
      <c r="M7024" s="32"/>
      <c r="N7024" s="33"/>
      <c r="O7024" s="33"/>
      <c r="R7024" s="40"/>
      <c r="S7024" s="40"/>
      <c r="T7024" s="40"/>
      <c r="U7024" s="40"/>
      <c r="V7024" s="40"/>
      <c r="W7024" s="40"/>
    </row>
    <row r="7025">
      <c r="F7025" s="30"/>
      <c r="G7025" s="30"/>
      <c r="H7025" s="30"/>
      <c r="I7025" s="30"/>
      <c r="J7025" s="30"/>
      <c r="K7025" s="30"/>
      <c r="L7025" s="30"/>
      <c r="M7025" s="32"/>
      <c r="N7025" s="33"/>
      <c r="O7025" s="64"/>
      <c r="R7025" s="40"/>
      <c r="S7025" s="40"/>
      <c r="T7025" s="40"/>
      <c r="U7025" s="40"/>
      <c r="V7025" s="40"/>
      <c r="W7025" s="40"/>
    </row>
    <row r="7026">
      <c r="F7026" s="30"/>
      <c r="G7026" s="30"/>
      <c r="H7026" s="30"/>
      <c r="I7026" s="30"/>
      <c r="J7026" s="30"/>
      <c r="K7026" s="30"/>
      <c r="L7026" s="30"/>
      <c r="M7026" s="32"/>
      <c r="N7026" s="33"/>
      <c r="O7026" s="33"/>
      <c r="R7026" s="40"/>
      <c r="S7026" s="40"/>
      <c r="T7026" s="40"/>
      <c r="U7026" s="40"/>
      <c r="V7026" s="40"/>
      <c r="W7026" s="40"/>
    </row>
    <row r="7027">
      <c r="F7027" s="30"/>
      <c r="G7027" s="30"/>
      <c r="H7027" s="30"/>
      <c r="I7027" s="30"/>
      <c r="J7027" s="30"/>
      <c r="K7027" s="30"/>
      <c r="L7027" s="30"/>
      <c r="M7027" s="32"/>
      <c r="N7027" s="33"/>
      <c r="O7027" s="64"/>
      <c r="R7027" s="40"/>
      <c r="S7027" s="40"/>
      <c r="T7027" s="40"/>
      <c r="U7027" s="40"/>
      <c r="V7027" s="40"/>
      <c r="W7027" s="40"/>
    </row>
    <row r="7028">
      <c r="F7028" s="30"/>
      <c r="G7028" s="30"/>
      <c r="H7028" s="30"/>
      <c r="I7028" s="30"/>
      <c r="J7028" s="30"/>
      <c r="K7028" s="30"/>
      <c r="L7028" s="30"/>
      <c r="M7028" s="32"/>
      <c r="N7028" s="33"/>
      <c r="O7028" s="33"/>
      <c r="R7028" s="40"/>
      <c r="S7028" s="40"/>
      <c r="T7028" s="40"/>
      <c r="U7028" s="40"/>
      <c r="V7028" s="40"/>
      <c r="W7028" s="40"/>
    </row>
    <row r="7029">
      <c r="F7029" s="30"/>
      <c r="G7029" s="30"/>
      <c r="H7029" s="30"/>
      <c r="I7029" s="30"/>
      <c r="J7029" s="30"/>
      <c r="K7029" s="30"/>
      <c r="L7029" s="30"/>
      <c r="M7029" s="32"/>
      <c r="N7029" s="33"/>
      <c r="O7029" s="33"/>
      <c r="R7029" s="40"/>
      <c r="S7029" s="40"/>
      <c r="T7029" s="40"/>
      <c r="U7029" s="40"/>
      <c r="V7029" s="40"/>
      <c r="W7029" s="40"/>
    </row>
    <row r="7030">
      <c r="F7030" s="30"/>
      <c r="G7030" s="30"/>
      <c r="H7030" s="30"/>
      <c r="I7030" s="30"/>
      <c r="J7030" s="30"/>
      <c r="K7030" s="30"/>
      <c r="L7030" s="30"/>
      <c r="M7030" s="32"/>
      <c r="N7030" s="33"/>
      <c r="O7030" s="58"/>
      <c r="R7030" s="40"/>
      <c r="S7030" s="40"/>
      <c r="T7030" s="40"/>
      <c r="U7030" s="40"/>
      <c r="V7030" s="40"/>
      <c r="W7030" s="40"/>
    </row>
    <row r="7031">
      <c r="F7031" s="30"/>
      <c r="G7031" s="30"/>
      <c r="H7031" s="30"/>
      <c r="I7031" s="30"/>
      <c r="J7031" s="30"/>
      <c r="K7031" s="30"/>
      <c r="L7031" s="30"/>
      <c r="M7031" s="32"/>
      <c r="N7031" s="33"/>
      <c r="O7031" s="33"/>
      <c r="R7031" s="40"/>
      <c r="S7031" s="40"/>
      <c r="T7031" s="40"/>
      <c r="U7031" s="40"/>
      <c r="V7031" s="40"/>
      <c r="W7031" s="40"/>
    </row>
    <row r="7032">
      <c r="F7032" s="30"/>
      <c r="G7032" s="30"/>
      <c r="H7032" s="30"/>
      <c r="I7032" s="30"/>
      <c r="J7032" s="30"/>
      <c r="K7032" s="30"/>
      <c r="L7032" s="30"/>
      <c r="M7032" s="32"/>
      <c r="N7032" s="33"/>
      <c r="O7032" s="33"/>
      <c r="R7032" s="40"/>
      <c r="S7032" s="40"/>
      <c r="T7032" s="40"/>
      <c r="U7032" s="40"/>
      <c r="V7032" s="40"/>
      <c r="W7032" s="40"/>
    </row>
    <row r="7033">
      <c r="F7033" s="30"/>
      <c r="G7033" s="30"/>
      <c r="H7033" s="30"/>
      <c r="I7033" s="30"/>
      <c r="J7033" s="30"/>
      <c r="K7033" s="30"/>
      <c r="L7033" s="30"/>
      <c r="M7033" s="32"/>
      <c r="N7033" s="33"/>
      <c r="O7033" s="33"/>
      <c r="R7033" s="40"/>
      <c r="S7033" s="40"/>
      <c r="T7033" s="40"/>
      <c r="U7033" s="40"/>
      <c r="V7033" s="40"/>
      <c r="W7033" s="40"/>
    </row>
    <row r="7034">
      <c r="F7034" s="30"/>
      <c r="G7034" s="30"/>
      <c r="H7034" s="30"/>
      <c r="I7034" s="30"/>
      <c r="J7034" s="30"/>
      <c r="K7034" s="30"/>
      <c r="L7034" s="30"/>
      <c r="M7034" s="32"/>
      <c r="N7034" s="33"/>
      <c r="O7034" s="33"/>
      <c r="R7034" s="40"/>
      <c r="S7034" s="40"/>
      <c r="T7034" s="40"/>
      <c r="U7034" s="40"/>
      <c r="V7034" s="40"/>
      <c r="W7034" s="40"/>
    </row>
    <row r="7035">
      <c r="F7035" s="30"/>
      <c r="G7035" s="30"/>
      <c r="H7035" s="30"/>
      <c r="I7035" s="30"/>
      <c r="J7035" s="30"/>
      <c r="K7035" s="30"/>
      <c r="L7035" s="30"/>
      <c r="M7035" s="32"/>
      <c r="N7035" s="33"/>
      <c r="O7035" s="33"/>
      <c r="R7035" s="40"/>
      <c r="S7035" s="40"/>
      <c r="T7035" s="40"/>
      <c r="U7035" s="40"/>
      <c r="V7035" s="40"/>
      <c r="W7035" s="40"/>
    </row>
    <row r="7036">
      <c r="F7036" s="30"/>
      <c r="G7036" s="30"/>
      <c r="H7036" s="30"/>
      <c r="I7036" s="30"/>
      <c r="J7036" s="30"/>
      <c r="K7036" s="30"/>
      <c r="L7036" s="30"/>
      <c r="M7036" s="32"/>
      <c r="N7036" s="33"/>
      <c r="O7036" s="33"/>
      <c r="R7036" s="40"/>
      <c r="S7036" s="40"/>
      <c r="T7036" s="40"/>
      <c r="U7036" s="40"/>
      <c r="V7036" s="40"/>
      <c r="W7036" s="40"/>
    </row>
    <row r="7037">
      <c r="F7037" s="30"/>
      <c r="G7037" s="30"/>
      <c r="H7037" s="30"/>
      <c r="I7037" s="30"/>
      <c r="J7037" s="30"/>
      <c r="K7037" s="30"/>
      <c r="L7037" s="30"/>
      <c r="M7037" s="32"/>
      <c r="N7037" s="33"/>
      <c r="O7037" s="64"/>
      <c r="R7037" s="40"/>
      <c r="S7037" s="40"/>
      <c r="T7037" s="40"/>
      <c r="U7037" s="40"/>
      <c r="V7037" s="40"/>
      <c r="W7037" s="40"/>
    </row>
    <row r="7038">
      <c r="F7038" s="30"/>
      <c r="G7038" s="30"/>
      <c r="H7038" s="30"/>
      <c r="I7038" s="30"/>
      <c r="J7038" s="30"/>
      <c r="K7038" s="30"/>
      <c r="L7038" s="30"/>
      <c r="M7038" s="32"/>
      <c r="N7038" s="33"/>
      <c r="O7038" s="33"/>
      <c r="R7038" s="40"/>
      <c r="S7038" s="40"/>
      <c r="T7038" s="40"/>
      <c r="U7038" s="40"/>
      <c r="V7038" s="40"/>
      <c r="W7038" s="40"/>
    </row>
    <row r="7039">
      <c r="F7039" s="30"/>
      <c r="G7039" s="30"/>
      <c r="H7039" s="30"/>
      <c r="I7039" s="30"/>
      <c r="J7039" s="30"/>
      <c r="K7039" s="30"/>
      <c r="L7039" s="30"/>
      <c r="M7039" s="32"/>
      <c r="N7039" s="33"/>
      <c r="O7039" s="33"/>
      <c r="R7039" s="40"/>
      <c r="S7039" s="40"/>
      <c r="T7039" s="40"/>
      <c r="U7039" s="40"/>
      <c r="V7039" s="40"/>
      <c r="W7039" s="40"/>
    </row>
    <row r="7040">
      <c r="F7040" s="30"/>
      <c r="G7040" s="30"/>
      <c r="H7040" s="30"/>
      <c r="I7040" s="30"/>
      <c r="J7040" s="30"/>
      <c r="K7040" s="30"/>
      <c r="L7040" s="30"/>
      <c r="M7040" s="32"/>
      <c r="N7040" s="33"/>
      <c r="O7040" s="33"/>
      <c r="R7040" s="40"/>
      <c r="S7040" s="40"/>
      <c r="T7040" s="40"/>
      <c r="U7040" s="40"/>
      <c r="V7040" s="40"/>
      <c r="W7040" s="40"/>
    </row>
    <row r="7041">
      <c r="F7041" s="30"/>
      <c r="G7041" s="30"/>
      <c r="H7041" s="30"/>
      <c r="I7041" s="30"/>
      <c r="J7041" s="30"/>
      <c r="K7041" s="30"/>
      <c r="L7041" s="30"/>
      <c r="M7041" s="32"/>
      <c r="N7041" s="33"/>
      <c r="O7041" s="33"/>
      <c r="R7041" s="40"/>
      <c r="S7041" s="40"/>
      <c r="T7041" s="40"/>
      <c r="U7041" s="40"/>
      <c r="V7041" s="40"/>
      <c r="W7041" s="40"/>
    </row>
    <row r="7042">
      <c r="F7042" s="30"/>
      <c r="G7042" s="30"/>
      <c r="H7042" s="30"/>
      <c r="I7042" s="30"/>
      <c r="J7042" s="30"/>
      <c r="K7042" s="30"/>
      <c r="L7042" s="30"/>
      <c r="M7042" s="32"/>
      <c r="N7042" s="33"/>
      <c r="O7042" s="33"/>
      <c r="R7042" s="40"/>
      <c r="S7042" s="40"/>
      <c r="T7042" s="40"/>
      <c r="U7042" s="40"/>
      <c r="V7042" s="40"/>
      <c r="W7042" s="40"/>
    </row>
    <row r="7043">
      <c r="F7043" s="30"/>
      <c r="G7043" s="30"/>
      <c r="H7043" s="30"/>
      <c r="I7043" s="30"/>
      <c r="J7043" s="30"/>
      <c r="K7043" s="30"/>
      <c r="L7043" s="30"/>
      <c r="M7043" s="32"/>
      <c r="N7043" s="33"/>
      <c r="O7043" s="64"/>
      <c r="R7043" s="40"/>
      <c r="S7043" s="40"/>
      <c r="T7043" s="40"/>
      <c r="U7043" s="40"/>
      <c r="V7043" s="40"/>
      <c r="W7043" s="40"/>
    </row>
    <row r="7044">
      <c r="F7044" s="30"/>
      <c r="G7044" s="30"/>
      <c r="H7044" s="30"/>
      <c r="I7044" s="30"/>
      <c r="J7044" s="30"/>
      <c r="K7044" s="30"/>
      <c r="L7044" s="30"/>
      <c r="M7044" s="32"/>
      <c r="N7044" s="33"/>
      <c r="O7044" s="33"/>
      <c r="R7044" s="40"/>
      <c r="S7044" s="40"/>
      <c r="T7044" s="40"/>
      <c r="U7044" s="40"/>
      <c r="V7044" s="40"/>
      <c r="W7044" s="40"/>
    </row>
    <row r="7045">
      <c r="F7045" s="30"/>
      <c r="G7045" s="30"/>
      <c r="H7045" s="30"/>
      <c r="I7045" s="30"/>
      <c r="J7045" s="30"/>
      <c r="K7045" s="30"/>
      <c r="L7045" s="30"/>
      <c r="M7045" s="32"/>
      <c r="N7045" s="33"/>
      <c r="O7045" s="33"/>
      <c r="R7045" s="40"/>
      <c r="S7045" s="40"/>
      <c r="T7045" s="40"/>
      <c r="U7045" s="40"/>
      <c r="V7045" s="40"/>
      <c r="W7045" s="40"/>
    </row>
    <row r="7046">
      <c r="F7046" s="30"/>
      <c r="G7046" s="30"/>
      <c r="H7046" s="30"/>
      <c r="I7046" s="30"/>
      <c r="J7046" s="30"/>
      <c r="K7046" s="30"/>
      <c r="L7046" s="30"/>
      <c r="M7046" s="32"/>
      <c r="N7046" s="33"/>
      <c r="O7046" s="33"/>
      <c r="R7046" s="40"/>
      <c r="S7046" s="40"/>
      <c r="T7046" s="40"/>
      <c r="U7046" s="40"/>
      <c r="V7046" s="40"/>
      <c r="W7046" s="40"/>
    </row>
    <row r="7047">
      <c r="F7047" s="30"/>
      <c r="G7047" s="30"/>
      <c r="H7047" s="30"/>
      <c r="I7047" s="30"/>
      <c r="J7047" s="30"/>
      <c r="K7047" s="30"/>
      <c r="L7047" s="30"/>
      <c r="M7047" s="32"/>
      <c r="N7047" s="33"/>
      <c r="O7047" s="33"/>
      <c r="R7047" s="40"/>
      <c r="S7047" s="40"/>
      <c r="T7047" s="40"/>
      <c r="U7047" s="40"/>
      <c r="V7047" s="40"/>
      <c r="W7047" s="40"/>
    </row>
    <row r="7048">
      <c r="F7048" s="30"/>
      <c r="G7048" s="30"/>
      <c r="H7048" s="30"/>
      <c r="I7048" s="30"/>
      <c r="J7048" s="30"/>
      <c r="K7048" s="30"/>
      <c r="L7048" s="30"/>
      <c r="M7048" s="32"/>
      <c r="N7048" s="33"/>
      <c r="O7048" s="33"/>
      <c r="R7048" s="40"/>
      <c r="S7048" s="40"/>
      <c r="T7048" s="40"/>
      <c r="U7048" s="40"/>
      <c r="V7048" s="40"/>
      <c r="W7048" s="40"/>
    </row>
    <row r="7049">
      <c r="F7049" s="30"/>
      <c r="G7049" s="30"/>
      <c r="H7049" s="30"/>
      <c r="I7049" s="30"/>
      <c r="J7049" s="30"/>
      <c r="K7049" s="30"/>
      <c r="L7049" s="30"/>
      <c r="M7049" s="32"/>
      <c r="N7049" s="33"/>
      <c r="O7049" s="33"/>
      <c r="R7049" s="40"/>
      <c r="S7049" s="40"/>
      <c r="T7049" s="40"/>
      <c r="U7049" s="40"/>
      <c r="V7049" s="40"/>
      <c r="W7049" s="40"/>
    </row>
    <row r="7050">
      <c r="F7050" s="30"/>
      <c r="G7050" s="30"/>
      <c r="H7050" s="30"/>
      <c r="I7050" s="30"/>
      <c r="J7050" s="30"/>
      <c r="K7050" s="30"/>
      <c r="L7050" s="30"/>
      <c r="M7050" s="32"/>
      <c r="N7050" s="33"/>
      <c r="O7050" s="58"/>
      <c r="R7050" s="40"/>
      <c r="S7050" s="40"/>
      <c r="T7050" s="40"/>
      <c r="U7050" s="40"/>
      <c r="V7050" s="40"/>
      <c r="W7050" s="40"/>
    </row>
    <row r="7051">
      <c r="F7051" s="30"/>
      <c r="G7051" s="30"/>
      <c r="H7051" s="30"/>
      <c r="I7051" s="30"/>
      <c r="J7051" s="30"/>
      <c r="K7051" s="30"/>
      <c r="L7051" s="30"/>
      <c r="M7051" s="32"/>
      <c r="N7051" s="33"/>
      <c r="O7051" s="33"/>
      <c r="R7051" s="40"/>
      <c r="S7051" s="40"/>
      <c r="T7051" s="40"/>
      <c r="U7051" s="40"/>
      <c r="V7051" s="40"/>
      <c r="W7051" s="40"/>
    </row>
    <row r="7052">
      <c r="F7052" s="30"/>
      <c r="G7052" s="30"/>
      <c r="H7052" s="30"/>
      <c r="I7052" s="30"/>
      <c r="J7052" s="30"/>
      <c r="K7052" s="30"/>
      <c r="L7052" s="30"/>
      <c r="M7052" s="32"/>
      <c r="N7052" s="33"/>
      <c r="O7052" s="33"/>
      <c r="R7052" s="40"/>
      <c r="S7052" s="40"/>
      <c r="T7052" s="40"/>
      <c r="U7052" s="40"/>
      <c r="V7052" s="40"/>
      <c r="W7052" s="40"/>
    </row>
    <row r="7053">
      <c r="F7053" s="30"/>
      <c r="G7053" s="30"/>
      <c r="H7053" s="30"/>
      <c r="I7053" s="30"/>
      <c r="J7053" s="30"/>
      <c r="K7053" s="30"/>
      <c r="L7053" s="30"/>
      <c r="M7053" s="32"/>
      <c r="N7053" s="33"/>
      <c r="O7053" s="33"/>
      <c r="R7053" s="40"/>
      <c r="S7053" s="40"/>
      <c r="T7053" s="40"/>
      <c r="U7053" s="40"/>
      <c r="V7053" s="40"/>
      <c r="W7053" s="40"/>
    </row>
    <row r="7054">
      <c r="F7054" s="30"/>
      <c r="G7054" s="30"/>
      <c r="H7054" s="30"/>
      <c r="I7054" s="30"/>
      <c r="J7054" s="30"/>
      <c r="K7054" s="30"/>
      <c r="L7054" s="30"/>
      <c r="M7054" s="32"/>
      <c r="N7054" s="33"/>
      <c r="O7054" s="33"/>
      <c r="R7054" s="40"/>
      <c r="S7054" s="40"/>
      <c r="T7054" s="40"/>
      <c r="U7054" s="40"/>
      <c r="V7054" s="40"/>
      <c r="W7054" s="40"/>
    </row>
    <row r="7055">
      <c r="F7055" s="30"/>
      <c r="G7055" s="30"/>
      <c r="H7055" s="30"/>
      <c r="I7055" s="30"/>
      <c r="J7055" s="30"/>
      <c r="K7055" s="30"/>
      <c r="L7055" s="30"/>
      <c r="M7055" s="32"/>
      <c r="N7055" s="33"/>
      <c r="O7055" s="64"/>
      <c r="R7055" s="40"/>
      <c r="S7055" s="40"/>
      <c r="T7055" s="40"/>
      <c r="U7055" s="40"/>
      <c r="V7055" s="40"/>
      <c r="W7055" s="40"/>
    </row>
    <row r="7056">
      <c r="F7056" s="30"/>
      <c r="G7056" s="30"/>
      <c r="H7056" s="30"/>
      <c r="I7056" s="30"/>
      <c r="J7056" s="30"/>
      <c r="K7056" s="30"/>
      <c r="L7056" s="30"/>
      <c r="M7056" s="32"/>
      <c r="N7056" s="33"/>
      <c r="O7056" s="64"/>
      <c r="R7056" s="40"/>
      <c r="S7056" s="40"/>
      <c r="T7056" s="40"/>
      <c r="U7056" s="40"/>
      <c r="V7056" s="40"/>
      <c r="W7056" s="40"/>
    </row>
    <row r="7057">
      <c r="F7057" s="30"/>
      <c r="G7057" s="30"/>
      <c r="H7057" s="30"/>
      <c r="I7057" s="30"/>
      <c r="J7057" s="30"/>
      <c r="K7057" s="30"/>
      <c r="L7057" s="30"/>
      <c r="M7057" s="32"/>
      <c r="N7057" s="33"/>
      <c r="O7057" s="33"/>
      <c r="R7057" s="40"/>
      <c r="S7057" s="40"/>
      <c r="T7057" s="40"/>
      <c r="U7057" s="40"/>
      <c r="V7057" s="40"/>
      <c r="W7057" s="40"/>
    </row>
    <row r="7058">
      <c r="F7058" s="30"/>
      <c r="G7058" s="30"/>
      <c r="H7058" s="30"/>
      <c r="I7058" s="30"/>
      <c r="J7058" s="30"/>
      <c r="K7058" s="30"/>
      <c r="L7058" s="30"/>
      <c r="M7058" s="32"/>
      <c r="N7058" s="33"/>
      <c r="O7058" s="33"/>
      <c r="R7058" s="40"/>
      <c r="S7058" s="40"/>
      <c r="T7058" s="40"/>
      <c r="U7058" s="40"/>
      <c r="V7058" s="40"/>
      <c r="W7058" s="40"/>
    </row>
    <row r="7059">
      <c r="F7059" s="30"/>
      <c r="G7059" s="30"/>
      <c r="H7059" s="30"/>
      <c r="I7059" s="30"/>
      <c r="J7059" s="30"/>
      <c r="K7059" s="30"/>
      <c r="L7059" s="30"/>
      <c r="M7059" s="32"/>
      <c r="N7059" s="33"/>
      <c r="O7059" s="58"/>
      <c r="R7059" s="40"/>
      <c r="S7059" s="40"/>
      <c r="T7059" s="40"/>
      <c r="U7059" s="40"/>
      <c r="V7059" s="40"/>
      <c r="W7059" s="40"/>
    </row>
    <row r="7060">
      <c r="F7060" s="30"/>
      <c r="G7060" s="30"/>
      <c r="H7060" s="30"/>
      <c r="I7060" s="30"/>
      <c r="J7060" s="30"/>
      <c r="K7060" s="30"/>
      <c r="L7060" s="30"/>
      <c r="M7060" s="32"/>
      <c r="N7060" s="33"/>
      <c r="O7060" s="33"/>
      <c r="R7060" s="40"/>
      <c r="S7060" s="40"/>
      <c r="T7060" s="40"/>
      <c r="U7060" s="40"/>
      <c r="V7060" s="40"/>
      <c r="W7060" s="40"/>
    </row>
    <row r="7061">
      <c r="F7061" s="30"/>
      <c r="G7061" s="30"/>
      <c r="H7061" s="30"/>
      <c r="I7061" s="30"/>
      <c r="J7061" s="30"/>
      <c r="K7061" s="30"/>
      <c r="L7061" s="30"/>
      <c r="M7061" s="32"/>
      <c r="N7061" s="33"/>
      <c r="O7061" s="33"/>
      <c r="R7061" s="40"/>
      <c r="S7061" s="40"/>
      <c r="T7061" s="40"/>
      <c r="U7061" s="40"/>
      <c r="V7061" s="40"/>
      <c r="W7061" s="40"/>
    </row>
    <row r="7062">
      <c r="F7062" s="30"/>
      <c r="G7062" s="30"/>
      <c r="H7062" s="30"/>
      <c r="I7062" s="30"/>
      <c r="J7062" s="30"/>
      <c r="K7062" s="30"/>
      <c r="L7062" s="30"/>
      <c r="M7062" s="32"/>
      <c r="N7062" s="33"/>
      <c r="O7062" s="33"/>
      <c r="R7062" s="40"/>
      <c r="S7062" s="40"/>
      <c r="T7062" s="40"/>
      <c r="U7062" s="40"/>
      <c r="V7062" s="40"/>
      <c r="W7062" s="40"/>
    </row>
    <row r="7063">
      <c r="F7063" s="30"/>
      <c r="G7063" s="30"/>
      <c r="H7063" s="30"/>
      <c r="I7063" s="30"/>
      <c r="J7063" s="30"/>
      <c r="K7063" s="30"/>
      <c r="L7063" s="30"/>
      <c r="M7063" s="32"/>
      <c r="N7063" s="33"/>
      <c r="O7063" s="58"/>
      <c r="R7063" s="40"/>
      <c r="S7063" s="40"/>
      <c r="T7063" s="40"/>
      <c r="U7063" s="40"/>
      <c r="V7063" s="40"/>
      <c r="W7063" s="40"/>
    </row>
    <row r="7064">
      <c r="F7064" s="30"/>
      <c r="G7064" s="30"/>
      <c r="H7064" s="30"/>
      <c r="I7064" s="30"/>
      <c r="J7064" s="30"/>
      <c r="K7064" s="30"/>
      <c r="L7064" s="30"/>
      <c r="M7064" s="32"/>
      <c r="N7064" s="33"/>
      <c r="O7064" s="33"/>
      <c r="R7064" s="40"/>
      <c r="S7064" s="40"/>
      <c r="T7064" s="40"/>
      <c r="U7064" s="40"/>
      <c r="V7064" s="40"/>
      <c r="W7064" s="40"/>
    </row>
    <row r="7065">
      <c r="F7065" s="30"/>
      <c r="G7065" s="30"/>
      <c r="H7065" s="30"/>
      <c r="I7065" s="30"/>
      <c r="J7065" s="30"/>
      <c r="K7065" s="30"/>
      <c r="L7065" s="30"/>
      <c r="M7065" s="32"/>
      <c r="N7065" s="33"/>
      <c r="O7065" s="33"/>
      <c r="R7065" s="40"/>
      <c r="S7065" s="40"/>
      <c r="T7065" s="40"/>
      <c r="U7065" s="40"/>
      <c r="V7065" s="40"/>
      <c r="W7065" s="40"/>
    </row>
    <row r="7066">
      <c r="F7066" s="30"/>
      <c r="G7066" s="30"/>
      <c r="H7066" s="30"/>
      <c r="I7066" s="30"/>
      <c r="J7066" s="30"/>
      <c r="K7066" s="30"/>
      <c r="L7066" s="30"/>
      <c r="M7066" s="32"/>
      <c r="N7066" s="33"/>
      <c r="O7066" s="33"/>
      <c r="R7066" s="40"/>
      <c r="S7066" s="40"/>
      <c r="T7066" s="40"/>
      <c r="U7066" s="40"/>
      <c r="V7066" s="40"/>
      <c r="W7066" s="40"/>
    </row>
  </sheetData>
  <autoFilter ref="$A$1:$AF$7066"/>
  <mergeCells count="3">
    <mergeCell ref="A34:E36"/>
    <mergeCell ref="A37:E37"/>
    <mergeCell ref="A38:B38"/>
  </mergeCell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9" max="9" width="3.13"/>
  </cols>
  <sheetData>
    <row r="1" ht="9.75" customHeight="1">
      <c r="A1" s="71"/>
      <c r="B1" s="71"/>
      <c r="C1" s="71"/>
      <c r="D1" s="71"/>
      <c r="E1" s="71"/>
      <c r="F1" s="71"/>
      <c r="G1" s="71"/>
      <c r="H1" s="71"/>
      <c r="I1" s="71"/>
    </row>
    <row r="2">
      <c r="A2" s="71"/>
      <c r="B2" s="71" t="s">
        <v>91</v>
      </c>
      <c r="I2" s="71"/>
    </row>
    <row r="3">
      <c r="A3" s="8"/>
      <c r="B3" s="2" t="s">
        <v>92</v>
      </c>
      <c r="I3" s="2"/>
    </row>
    <row r="4">
      <c r="A4" s="2"/>
      <c r="B4" s="72"/>
      <c r="I4" s="8"/>
    </row>
    <row r="5">
      <c r="A5" s="2"/>
      <c r="I5" s="8"/>
    </row>
    <row r="6">
      <c r="A6" s="2"/>
      <c r="I6" s="8"/>
    </row>
    <row r="7">
      <c r="A7" s="2"/>
      <c r="I7" s="8"/>
    </row>
    <row r="8">
      <c r="A8" s="2"/>
      <c r="I8" s="8"/>
    </row>
    <row r="9">
      <c r="A9" s="2"/>
      <c r="I9" s="8"/>
    </row>
    <row r="10">
      <c r="A10" s="2"/>
      <c r="B10" s="72" t="s">
        <v>93</v>
      </c>
      <c r="I10" s="8"/>
    </row>
    <row r="11">
      <c r="A11" s="8"/>
      <c r="B11" s="14" t="s">
        <v>94</v>
      </c>
      <c r="I11" s="14"/>
    </row>
    <row r="12">
      <c r="A12" s="8"/>
      <c r="B12" s="73"/>
      <c r="I12" s="14"/>
    </row>
    <row r="13">
      <c r="A13" s="8"/>
      <c r="I13" s="14"/>
    </row>
    <row r="14">
      <c r="A14" s="8"/>
      <c r="I14" s="14"/>
    </row>
    <row r="15">
      <c r="A15" s="8"/>
      <c r="I15" s="14"/>
    </row>
    <row r="16">
      <c r="A16" s="8"/>
      <c r="I16" s="14"/>
    </row>
    <row r="17">
      <c r="A17" s="8"/>
      <c r="I17" s="14"/>
    </row>
    <row r="18">
      <c r="A18" s="8"/>
      <c r="I18" s="14"/>
    </row>
    <row r="19">
      <c r="A19" s="8"/>
      <c r="I19" s="14"/>
    </row>
    <row r="20">
      <c r="A20" s="8"/>
      <c r="I20" s="14"/>
    </row>
    <row r="21">
      <c r="A21" s="8"/>
      <c r="I21" s="14"/>
    </row>
    <row r="22">
      <c r="A22" s="8"/>
      <c r="I22" s="14"/>
    </row>
    <row r="23">
      <c r="A23" s="74"/>
      <c r="B23" s="75" t="s">
        <v>95</v>
      </c>
      <c r="I23" s="76"/>
      <c r="J23" s="77"/>
      <c r="K23" s="77"/>
      <c r="L23" s="77"/>
      <c r="M23" s="77"/>
      <c r="N23" s="77"/>
      <c r="O23" s="77"/>
      <c r="P23" s="77"/>
      <c r="Q23" s="77"/>
      <c r="R23" s="77"/>
      <c r="S23" s="77"/>
      <c r="T23" s="77"/>
      <c r="U23" s="77"/>
      <c r="V23" s="77"/>
      <c r="W23" s="77"/>
      <c r="X23" s="77"/>
      <c r="Y23" s="77"/>
      <c r="Z23" s="77"/>
    </row>
    <row r="24">
      <c r="A24" s="8"/>
      <c r="B24" s="14" t="s">
        <v>96</v>
      </c>
      <c r="I24" s="14"/>
    </row>
    <row r="25">
      <c r="A25" s="14"/>
      <c r="B25" s="14" t="s">
        <v>97</v>
      </c>
      <c r="I25" s="14"/>
    </row>
    <row r="26">
      <c r="A26" s="14"/>
      <c r="B26" s="78"/>
      <c r="I26" s="8"/>
    </row>
    <row r="27">
      <c r="A27" s="14"/>
      <c r="I27" s="8"/>
    </row>
    <row r="28">
      <c r="A28" s="14"/>
      <c r="I28" s="8"/>
    </row>
    <row r="29">
      <c r="A29" s="14"/>
      <c r="I29" s="8"/>
    </row>
    <row r="30">
      <c r="A30" s="14"/>
      <c r="I30" s="8"/>
    </row>
    <row r="31">
      <c r="A31" s="14"/>
      <c r="I31" s="8"/>
    </row>
    <row r="32">
      <c r="A32" s="14"/>
      <c r="I32" s="8"/>
    </row>
    <row r="33">
      <c r="A33" s="14"/>
      <c r="I33" s="8"/>
    </row>
    <row r="34">
      <c r="A34" s="14"/>
      <c r="I34" s="8"/>
    </row>
    <row r="35">
      <c r="A35" s="14"/>
      <c r="I35" s="8"/>
    </row>
    <row r="36">
      <c r="A36" s="14"/>
      <c r="I36" s="8"/>
    </row>
    <row r="37">
      <c r="A37" s="14"/>
      <c r="I37" s="8"/>
    </row>
    <row r="38">
      <c r="A38" s="14"/>
      <c r="I38" s="8"/>
    </row>
    <row r="39">
      <c r="A39" s="14"/>
      <c r="B39" s="72" t="s">
        <v>98</v>
      </c>
      <c r="I39" s="14"/>
    </row>
    <row r="40">
      <c r="A40" s="8"/>
      <c r="B40" s="14" t="s">
        <v>99</v>
      </c>
      <c r="I40" s="14"/>
    </row>
    <row r="41">
      <c r="A41" s="8"/>
      <c r="B41" s="44"/>
      <c r="C41" s="8"/>
      <c r="D41" s="8"/>
      <c r="E41" s="8"/>
      <c r="F41" s="8"/>
      <c r="G41" s="8"/>
      <c r="H41" s="8"/>
      <c r="I41" s="8"/>
    </row>
    <row r="42">
      <c r="A42" s="8"/>
      <c r="B42" s="13" t="s">
        <v>100</v>
      </c>
      <c r="C42" s="8"/>
      <c r="D42" s="8"/>
      <c r="E42" s="8"/>
      <c r="F42" s="8"/>
      <c r="G42" s="8"/>
      <c r="H42" s="8"/>
      <c r="I42" s="8"/>
    </row>
    <row r="43">
      <c r="A43" s="8"/>
      <c r="B43" s="12" t="s">
        <v>101</v>
      </c>
      <c r="C43" s="8"/>
      <c r="D43" s="8"/>
      <c r="E43" s="8"/>
      <c r="F43" s="8"/>
      <c r="G43" s="8"/>
      <c r="H43" s="8"/>
      <c r="I43" s="8"/>
    </row>
    <row r="44">
      <c r="A44" s="8"/>
      <c r="B44" s="12" t="s">
        <v>102</v>
      </c>
      <c r="C44" s="8"/>
      <c r="D44" s="8"/>
      <c r="E44" s="8"/>
      <c r="F44" s="8"/>
      <c r="G44" s="8"/>
      <c r="H44" s="8"/>
      <c r="I44" s="8"/>
    </row>
    <row r="45">
      <c r="A45" s="8"/>
      <c r="B45" s="12" t="s">
        <v>103</v>
      </c>
      <c r="C45" s="8"/>
      <c r="D45" s="8"/>
      <c r="E45" s="8"/>
      <c r="F45" s="8"/>
      <c r="G45" s="8"/>
      <c r="H45" s="8"/>
      <c r="I45" s="8"/>
    </row>
    <row r="46">
      <c r="A46" s="8"/>
      <c r="B46" s="12" t="s">
        <v>104</v>
      </c>
      <c r="C46" s="8"/>
      <c r="D46" s="8"/>
      <c r="E46" s="8"/>
      <c r="F46" s="8"/>
      <c r="G46" s="8"/>
      <c r="H46" s="8"/>
      <c r="I46" s="8"/>
    </row>
    <row r="47">
      <c r="A47" s="8"/>
      <c r="B47" s="12" t="s">
        <v>105</v>
      </c>
      <c r="C47" s="8"/>
      <c r="D47" s="8"/>
      <c r="E47" s="8"/>
      <c r="F47" s="8"/>
      <c r="G47" s="8"/>
      <c r="H47" s="8"/>
      <c r="I47" s="8"/>
    </row>
    <row r="48">
      <c r="A48" s="8"/>
      <c r="B48" s="8"/>
      <c r="C48" s="8"/>
      <c r="D48" s="8"/>
      <c r="E48" s="8"/>
      <c r="F48" s="8"/>
      <c r="G48" s="8"/>
      <c r="H48" s="8"/>
      <c r="I48" s="8"/>
    </row>
    <row r="49">
      <c r="A49" s="8"/>
      <c r="B49" s="15" t="s">
        <v>23</v>
      </c>
      <c r="I49" s="8"/>
    </row>
    <row r="50">
      <c r="A50" s="8"/>
      <c r="B50" s="16" t="s">
        <v>24</v>
      </c>
      <c r="I50" s="8"/>
    </row>
    <row r="51">
      <c r="A51" s="8"/>
      <c r="B51" s="8"/>
      <c r="C51" s="16"/>
      <c r="D51" s="16"/>
      <c r="E51" s="16"/>
      <c r="F51" s="16"/>
      <c r="G51" s="16"/>
      <c r="H51" s="16"/>
      <c r="I51" s="8"/>
    </row>
    <row r="52">
      <c r="A52" s="8"/>
      <c r="B52" s="18" t="s">
        <v>25</v>
      </c>
      <c r="I52" s="8"/>
    </row>
    <row r="53">
      <c r="A53" s="8"/>
      <c r="B53" s="16" t="s">
        <v>26</v>
      </c>
      <c r="I53" s="8"/>
    </row>
    <row r="54">
      <c r="A54" s="8"/>
      <c r="B54" s="16"/>
      <c r="C54" s="16"/>
      <c r="D54" s="16"/>
      <c r="E54" s="16"/>
      <c r="F54" s="16"/>
      <c r="G54" s="16"/>
      <c r="H54" s="16"/>
      <c r="I54" s="8"/>
    </row>
  </sheetData>
  <mergeCells count="16">
    <mergeCell ref="B2:H2"/>
    <mergeCell ref="B3:H3"/>
    <mergeCell ref="B4:H9"/>
    <mergeCell ref="B10:H10"/>
    <mergeCell ref="B11:H11"/>
    <mergeCell ref="B12:H22"/>
    <mergeCell ref="B23:H23"/>
    <mergeCell ref="B52:H52"/>
    <mergeCell ref="B53:H53"/>
    <mergeCell ref="B24:H24"/>
    <mergeCell ref="B25:H25"/>
    <mergeCell ref="B26:H38"/>
    <mergeCell ref="B39:H39"/>
    <mergeCell ref="B40:H40"/>
    <mergeCell ref="B49:H49"/>
    <mergeCell ref="B50:H50"/>
  </mergeCells>
  <hyperlinks>
    <hyperlink r:id="rId2" ref="B43"/>
    <hyperlink r:id="rId3" ref="B44"/>
    <hyperlink r:id="rId4" ref="B45"/>
    <hyperlink r:id="rId5" ref="B46"/>
    <hyperlink r:id="rId6" ref="B47"/>
    <hyperlink r:id="rId7" ref="B52"/>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9" max="9" width="3.5"/>
  </cols>
  <sheetData>
    <row r="1">
      <c r="A1" s="79"/>
      <c r="B1" s="79"/>
      <c r="C1" s="79"/>
      <c r="D1" s="79"/>
      <c r="E1" s="79"/>
      <c r="F1" s="79"/>
      <c r="G1" s="79"/>
      <c r="H1" s="79"/>
      <c r="I1" s="79"/>
    </row>
    <row r="2">
      <c r="A2" s="79"/>
      <c r="B2" s="1" t="s">
        <v>106</v>
      </c>
      <c r="I2" s="79"/>
    </row>
    <row r="3">
      <c r="A3" s="8"/>
      <c r="B3" s="14" t="s">
        <v>107</v>
      </c>
      <c r="I3" s="8"/>
    </row>
    <row r="4" ht="102.0" customHeight="1">
      <c r="A4" s="8"/>
      <c r="B4" s="80"/>
      <c r="I4" s="8"/>
    </row>
    <row r="5">
      <c r="A5" s="8"/>
      <c r="B5" s="81" t="s">
        <v>108</v>
      </c>
      <c r="I5" s="8"/>
    </row>
    <row r="6">
      <c r="A6" s="8"/>
      <c r="B6" s="10" t="s">
        <v>109</v>
      </c>
      <c r="I6" s="8"/>
    </row>
    <row r="7">
      <c r="A7" s="8"/>
      <c r="B7" s="82" t="s">
        <v>110</v>
      </c>
      <c r="I7" s="8"/>
    </row>
    <row r="8" ht="95.25" customHeight="1">
      <c r="A8" s="83"/>
      <c r="B8" s="84"/>
      <c r="I8" s="83"/>
      <c r="J8" s="85"/>
      <c r="K8" s="85"/>
      <c r="L8" s="85"/>
      <c r="M8" s="85"/>
      <c r="N8" s="85"/>
      <c r="O8" s="85"/>
      <c r="P8" s="85"/>
      <c r="Q8" s="85"/>
      <c r="R8" s="85"/>
      <c r="S8" s="85"/>
      <c r="T8" s="85"/>
      <c r="U8" s="85"/>
      <c r="V8" s="85"/>
      <c r="W8" s="85"/>
      <c r="X8" s="85"/>
      <c r="Y8" s="85"/>
      <c r="Z8" s="85"/>
    </row>
    <row r="9">
      <c r="A9" s="8"/>
      <c r="B9" s="81" t="s">
        <v>111</v>
      </c>
      <c r="I9" s="8"/>
    </row>
    <row r="10">
      <c r="A10" s="8"/>
      <c r="B10" s="82" t="s">
        <v>112</v>
      </c>
      <c r="I10" s="8"/>
    </row>
    <row r="11">
      <c r="A11" s="8"/>
      <c r="B11" s="10" t="s">
        <v>113</v>
      </c>
      <c r="I11" s="8"/>
    </row>
    <row r="12">
      <c r="A12" s="83"/>
      <c r="B12" s="86" t="s">
        <v>114</v>
      </c>
      <c r="I12" s="83"/>
      <c r="J12" s="85"/>
      <c r="K12" s="85"/>
      <c r="L12" s="85"/>
      <c r="M12" s="85"/>
      <c r="N12" s="85"/>
      <c r="O12" s="85"/>
      <c r="P12" s="85"/>
      <c r="Q12" s="85"/>
      <c r="R12" s="85"/>
      <c r="S12" s="85"/>
      <c r="T12" s="85"/>
      <c r="U12" s="85"/>
      <c r="V12" s="85"/>
      <c r="W12" s="85"/>
      <c r="X12" s="85"/>
      <c r="Y12" s="85"/>
      <c r="Z12" s="85"/>
    </row>
    <row r="13">
      <c r="A13" s="83"/>
      <c r="B13" s="87" t="s">
        <v>115</v>
      </c>
      <c r="C13" s="88" t="s">
        <v>116</v>
      </c>
      <c r="D13" s="88" t="s">
        <v>117</v>
      </c>
      <c r="E13" s="89"/>
      <c r="F13" s="89"/>
      <c r="G13" s="89"/>
      <c r="H13" s="90"/>
      <c r="I13" s="83"/>
      <c r="J13" s="85"/>
      <c r="K13" s="85"/>
      <c r="L13" s="85"/>
      <c r="M13" s="85"/>
      <c r="N13" s="85"/>
      <c r="O13" s="85"/>
      <c r="P13" s="85"/>
      <c r="Q13" s="85"/>
      <c r="R13" s="85"/>
      <c r="S13" s="85"/>
      <c r="T13" s="85"/>
      <c r="U13" s="85"/>
      <c r="V13" s="85"/>
      <c r="W13" s="85"/>
      <c r="X13" s="85"/>
      <c r="Y13" s="85"/>
      <c r="Z13" s="85"/>
    </row>
    <row r="14">
      <c r="A14" s="83"/>
      <c r="B14" s="91" t="str">
        <f t="array" ref="B14:B16">UNIQUE(dados!G2:G32)</f>
        <v>Seco</v>
      </c>
      <c r="C14" s="89">
        <f>COUNTIFS(dados!$G$2:$G$32,B14)</f>
        <v>9</v>
      </c>
      <c r="D14" s="92">
        <f t="shared" ref="D14:D16" si="1">C14/$C$17</f>
        <v>0.2903225806</v>
      </c>
      <c r="E14" s="89"/>
      <c r="F14" s="89"/>
      <c r="G14" s="89"/>
      <c r="H14" s="90"/>
      <c r="I14" s="83"/>
      <c r="J14" s="85"/>
      <c r="K14" s="85"/>
      <c r="L14" s="85"/>
      <c r="M14" s="85"/>
      <c r="N14" s="85"/>
      <c r="O14" s="85"/>
      <c r="P14" s="85"/>
      <c r="Q14" s="85"/>
      <c r="R14" s="85"/>
      <c r="S14" s="85"/>
      <c r="T14" s="85"/>
      <c r="U14" s="85"/>
      <c r="V14" s="85"/>
      <c r="W14" s="85"/>
      <c r="X14" s="85"/>
      <c r="Y14" s="85"/>
      <c r="Z14" s="85"/>
    </row>
    <row r="15">
      <c r="A15" s="83"/>
      <c r="B15" s="91" t="s">
        <v>84</v>
      </c>
      <c r="C15" s="89">
        <f>COUNTIFS(dados!$G$2:$G$32,B15)</f>
        <v>15</v>
      </c>
      <c r="D15" s="92">
        <f t="shared" si="1"/>
        <v>0.4838709677</v>
      </c>
      <c r="E15" s="89"/>
      <c r="F15" s="89"/>
      <c r="G15" s="89"/>
      <c r="H15" s="90"/>
      <c r="I15" s="83"/>
      <c r="J15" s="85"/>
      <c r="K15" s="85"/>
      <c r="L15" s="85"/>
      <c r="M15" s="85"/>
      <c r="N15" s="85"/>
      <c r="O15" s="85"/>
      <c r="P15" s="85"/>
      <c r="Q15" s="85"/>
      <c r="R15" s="85"/>
      <c r="S15" s="85"/>
      <c r="T15" s="85"/>
      <c r="U15" s="85"/>
      <c r="V15" s="85"/>
      <c r="W15" s="85"/>
      <c r="X15" s="85"/>
      <c r="Y15" s="85"/>
      <c r="Z15" s="85"/>
    </row>
    <row r="16">
      <c r="A16" s="83"/>
      <c r="B16" s="91" t="s">
        <v>118</v>
      </c>
      <c r="C16" s="89">
        <f>COUNTIFS(dados!$G$2:$G$32,B16)</f>
        <v>7</v>
      </c>
      <c r="D16" s="92">
        <f t="shared" si="1"/>
        <v>0.2258064516</v>
      </c>
      <c r="E16" s="89"/>
      <c r="F16" s="89"/>
      <c r="G16" s="89"/>
      <c r="H16" s="90"/>
      <c r="I16" s="83"/>
      <c r="J16" s="85"/>
      <c r="K16" s="85"/>
      <c r="L16" s="85"/>
      <c r="M16" s="85"/>
      <c r="N16" s="85"/>
      <c r="O16" s="85"/>
      <c r="P16" s="85"/>
      <c r="Q16" s="85"/>
      <c r="R16" s="85"/>
      <c r="S16" s="85"/>
      <c r="T16" s="85"/>
      <c r="U16" s="85"/>
      <c r="V16" s="85"/>
      <c r="W16" s="85"/>
      <c r="X16" s="85"/>
      <c r="Y16" s="85"/>
      <c r="Z16" s="85"/>
    </row>
    <row r="17">
      <c r="A17" s="83"/>
      <c r="B17" s="86" t="s">
        <v>119</v>
      </c>
      <c r="C17" s="89">
        <f t="shared" ref="C17:D17" si="2">SUM(C14:C16)</f>
        <v>31</v>
      </c>
      <c r="D17" s="92">
        <f t="shared" si="2"/>
        <v>1</v>
      </c>
      <c r="E17" s="89"/>
      <c r="F17" s="89"/>
      <c r="G17" s="89"/>
      <c r="H17" s="90"/>
      <c r="I17" s="83"/>
      <c r="J17" s="85"/>
      <c r="K17" s="85"/>
      <c r="L17" s="85"/>
      <c r="M17" s="85"/>
      <c r="N17" s="85"/>
      <c r="O17" s="85"/>
      <c r="P17" s="85"/>
      <c r="Q17" s="85"/>
      <c r="R17" s="85"/>
      <c r="S17" s="85"/>
      <c r="T17" s="85"/>
      <c r="U17" s="85"/>
      <c r="V17" s="85"/>
      <c r="W17" s="85"/>
      <c r="X17" s="85"/>
      <c r="Y17" s="85"/>
      <c r="Z17" s="85"/>
    </row>
    <row r="18">
      <c r="A18" s="83"/>
      <c r="B18" s="84"/>
      <c r="C18" s="89"/>
      <c r="D18" s="89"/>
      <c r="E18" s="89"/>
      <c r="F18" s="89"/>
      <c r="G18" s="89"/>
      <c r="H18" s="90"/>
      <c r="I18" s="83"/>
      <c r="J18" s="85"/>
      <c r="K18" s="85"/>
      <c r="L18" s="85"/>
      <c r="M18" s="85"/>
      <c r="N18" s="85"/>
      <c r="O18" s="85"/>
      <c r="P18" s="85"/>
      <c r="Q18" s="85"/>
      <c r="R18" s="85"/>
      <c r="S18" s="85"/>
      <c r="T18" s="85"/>
      <c r="U18" s="85"/>
      <c r="V18" s="85"/>
      <c r="W18" s="85"/>
      <c r="X18" s="85"/>
      <c r="Y18" s="85"/>
      <c r="Z18" s="85"/>
    </row>
    <row r="19">
      <c r="A19" s="83"/>
      <c r="B19" s="84"/>
      <c r="C19" s="89"/>
      <c r="D19" s="89"/>
      <c r="E19" s="89"/>
      <c r="F19" s="89"/>
      <c r="G19" s="89"/>
      <c r="H19" s="90"/>
      <c r="I19" s="83"/>
      <c r="J19" s="85"/>
      <c r="K19" s="85"/>
      <c r="L19" s="85"/>
      <c r="M19" s="85"/>
      <c r="N19" s="85"/>
      <c r="O19" s="85"/>
      <c r="P19" s="85"/>
      <c r="Q19" s="85"/>
      <c r="R19" s="85"/>
      <c r="S19" s="85"/>
      <c r="T19" s="85"/>
      <c r="U19" s="85"/>
      <c r="V19" s="85"/>
      <c r="W19" s="85"/>
      <c r="X19" s="85"/>
      <c r="Y19" s="85"/>
      <c r="Z19" s="85"/>
    </row>
    <row r="20">
      <c r="A20" s="83"/>
      <c r="B20" s="84"/>
      <c r="C20" s="89"/>
      <c r="D20" s="89"/>
      <c r="E20" s="89"/>
      <c r="F20" s="89"/>
      <c r="G20" s="89"/>
      <c r="H20" s="90"/>
      <c r="I20" s="83"/>
      <c r="J20" s="85"/>
      <c r="K20" s="85"/>
      <c r="L20" s="85"/>
      <c r="M20" s="85"/>
      <c r="N20" s="85"/>
      <c r="O20" s="85"/>
      <c r="P20" s="85"/>
      <c r="Q20" s="85"/>
      <c r="R20" s="85"/>
      <c r="S20" s="85"/>
      <c r="T20" s="85"/>
      <c r="U20" s="85"/>
      <c r="V20" s="85"/>
      <c r="W20" s="85"/>
      <c r="X20" s="85"/>
      <c r="Y20" s="85"/>
      <c r="Z20" s="85"/>
    </row>
    <row r="21">
      <c r="A21" s="83"/>
      <c r="B21" s="84"/>
      <c r="C21" s="89"/>
      <c r="D21" s="89"/>
      <c r="E21" s="89"/>
      <c r="F21" s="89"/>
      <c r="G21" s="89"/>
      <c r="H21" s="90"/>
      <c r="I21" s="83"/>
      <c r="J21" s="85"/>
      <c r="K21" s="85"/>
      <c r="L21" s="85"/>
      <c r="M21" s="85"/>
      <c r="N21" s="85"/>
      <c r="O21" s="85"/>
      <c r="P21" s="85"/>
      <c r="Q21" s="85"/>
      <c r="R21" s="85"/>
      <c r="S21" s="85"/>
      <c r="T21" s="85"/>
      <c r="U21" s="85"/>
      <c r="V21" s="85"/>
      <c r="W21" s="85"/>
      <c r="X21" s="85"/>
      <c r="Y21" s="85"/>
      <c r="Z21" s="85"/>
    </row>
    <row r="22">
      <c r="A22" s="83"/>
      <c r="B22" s="84"/>
      <c r="C22" s="89"/>
      <c r="D22" s="89"/>
      <c r="E22" s="89"/>
      <c r="F22" s="89"/>
      <c r="G22" s="89"/>
      <c r="H22" s="90"/>
      <c r="I22" s="83"/>
      <c r="J22" s="85"/>
      <c r="K22" s="85"/>
      <c r="L22" s="85"/>
      <c r="M22" s="85"/>
      <c r="N22" s="85"/>
      <c r="O22" s="85"/>
      <c r="P22" s="85"/>
      <c r="Q22" s="85"/>
      <c r="R22" s="85"/>
      <c r="S22" s="85"/>
      <c r="T22" s="85"/>
      <c r="U22" s="85"/>
      <c r="V22" s="85"/>
      <c r="W22" s="85"/>
      <c r="X22" s="85"/>
      <c r="Y22" s="85"/>
      <c r="Z22" s="85"/>
    </row>
    <row r="23">
      <c r="A23" s="83"/>
      <c r="B23" s="84"/>
      <c r="C23" s="89"/>
      <c r="D23" s="89"/>
      <c r="E23" s="89"/>
      <c r="F23" s="89"/>
      <c r="G23" s="89"/>
      <c r="H23" s="90"/>
      <c r="I23" s="83"/>
      <c r="J23" s="85"/>
      <c r="K23" s="85"/>
      <c r="L23" s="85"/>
      <c r="M23" s="85"/>
      <c r="N23" s="85"/>
      <c r="O23" s="85"/>
      <c r="P23" s="85"/>
      <c r="Q23" s="85"/>
      <c r="R23" s="85"/>
      <c r="S23" s="85"/>
      <c r="T23" s="85"/>
      <c r="U23" s="85"/>
      <c r="V23" s="85"/>
      <c r="W23" s="85"/>
      <c r="X23" s="85"/>
      <c r="Y23" s="85"/>
      <c r="Z23" s="85"/>
    </row>
    <row r="24">
      <c r="A24" s="83"/>
      <c r="B24" s="84"/>
      <c r="C24" s="89"/>
      <c r="D24" s="89"/>
      <c r="E24" s="89"/>
      <c r="F24" s="89"/>
      <c r="G24" s="89"/>
      <c r="H24" s="90"/>
      <c r="I24" s="83"/>
      <c r="J24" s="85"/>
      <c r="K24" s="85"/>
      <c r="L24" s="85"/>
      <c r="M24" s="85"/>
      <c r="N24" s="85"/>
      <c r="O24" s="85"/>
      <c r="P24" s="85"/>
      <c r="Q24" s="85"/>
      <c r="R24" s="85"/>
      <c r="S24" s="85"/>
      <c r="T24" s="85"/>
      <c r="U24" s="85"/>
      <c r="V24" s="85"/>
      <c r="W24" s="85"/>
      <c r="X24" s="85"/>
      <c r="Y24" s="85"/>
      <c r="Z24" s="85"/>
    </row>
    <row r="25">
      <c r="A25" s="83"/>
      <c r="B25" s="84"/>
      <c r="C25" s="89"/>
      <c r="D25" s="89"/>
      <c r="E25" s="89"/>
      <c r="F25" s="89"/>
      <c r="G25" s="89"/>
      <c r="H25" s="90"/>
      <c r="I25" s="83"/>
      <c r="J25" s="85"/>
      <c r="K25" s="85"/>
      <c r="L25" s="85"/>
      <c r="M25" s="85"/>
      <c r="N25" s="85"/>
      <c r="O25" s="85"/>
      <c r="P25" s="85"/>
      <c r="Q25" s="85"/>
      <c r="R25" s="85"/>
      <c r="S25" s="85"/>
      <c r="T25" s="85"/>
      <c r="U25" s="85"/>
      <c r="V25" s="85"/>
      <c r="W25" s="85"/>
      <c r="X25" s="85"/>
      <c r="Y25" s="85"/>
      <c r="Z25" s="85"/>
    </row>
    <row r="26">
      <c r="A26" s="83"/>
      <c r="B26" s="84"/>
      <c r="C26" s="89"/>
      <c r="D26" s="89"/>
      <c r="E26" s="89"/>
      <c r="F26" s="89"/>
      <c r="G26" s="89"/>
      <c r="H26" s="90"/>
      <c r="I26" s="83"/>
      <c r="J26" s="85"/>
      <c r="K26" s="85"/>
      <c r="L26" s="85"/>
      <c r="M26" s="85"/>
      <c r="N26" s="85"/>
      <c r="O26" s="85"/>
      <c r="P26" s="85"/>
      <c r="Q26" s="85"/>
      <c r="R26" s="85"/>
      <c r="S26" s="85"/>
      <c r="T26" s="85"/>
      <c r="U26" s="85"/>
      <c r="V26" s="85"/>
      <c r="W26" s="85"/>
      <c r="X26" s="85"/>
      <c r="Y26" s="85"/>
      <c r="Z26" s="85"/>
    </row>
    <row r="27">
      <c r="A27" s="83"/>
      <c r="B27" s="93" t="s">
        <v>120</v>
      </c>
      <c r="I27" s="83"/>
      <c r="J27" s="85"/>
      <c r="K27" s="85"/>
      <c r="L27" s="85"/>
      <c r="M27" s="85"/>
      <c r="N27" s="85"/>
      <c r="O27" s="85"/>
      <c r="P27" s="85"/>
      <c r="Q27" s="85"/>
      <c r="R27" s="85"/>
      <c r="S27" s="85"/>
      <c r="T27" s="85"/>
      <c r="U27" s="85"/>
      <c r="V27" s="85"/>
      <c r="W27" s="85"/>
      <c r="X27" s="85"/>
      <c r="Y27" s="85"/>
      <c r="Z27" s="85"/>
    </row>
    <row r="28">
      <c r="A28" s="83"/>
      <c r="B28" s="87" t="s">
        <v>121</v>
      </c>
      <c r="C28" s="88" t="s">
        <v>122</v>
      </c>
      <c r="D28" s="88" t="s">
        <v>123</v>
      </c>
      <c r="E28" s="88" t="s">
        <v>124</v>
      </c>
      <c r="F28" s="89"/>
      <c r="G28" s="89"/>
      <c r="H28" s="90"/>
      <c r="I28" s="83"/>
      <c r="J28" s="85"/>
      <c r="K28" s="85"/>
      <c r="L28" s="85"/>
      <c r="M28" s="85"/>
      <c r="N28" s="85"/>
      <c r="O28" s="85"/>
      <c r="P28" s="85"/>
      <c r="Q28" s="85"/>
      <c r="R28" s="85"/>
      <c r="S28" s="85"/>
      <c r="T28" s="85"/>
      <c r="U28" s="85"/>
      <c r="V28" s="85"/>
      <c r="W28" s="85"/>
      <c r="X28" s="85"/>
      <c r="Y28" s="85"/>
      <c r="Z28" s="85"/>
    </row>
    <row r="29">
      <c r="A29" s="83"/>
      <c r="B29" s="94" t="str">
        <f>dados!F45</f>
        <v>Varetas</v>
      </c>
      <c r="C29" s="95">
        <f>dados!G45</f>
        <v>59</v>
      </c>
      <c r="D29" s="96">
        <f t="shared" ref="D29:D32" si="3">C29/SUM($C$29:$C$32)</f>
        <v>0.297979798</v>
      </c>
      <c r="E29" s="96">
        <f>D29</f>
        <v>0.297979798</v>
      </c>
      <c r="F29" s="89"/>
      <c r="G29" s="89"/>
      <c r="H29" s="90"/>
      <c r="I29" s="83"/>
      <c r="J29" s="85"/>
      <c r="K29" s="85"/>
      <c r="L29" s="85"/>
      <c r="M29" s="85"/>
      <c r="N29" s="85"/>
      <c r="O29" s="85"/>
      <c r="P29" s="85"/>
      <c r="Q29" s="85"/>
      <c r="R29" s="85"/>
      <c r="S29" s="85"/>
      <c r="T29" s="85"/>
      <c r="U29" s="85"/>
      <c r="V29" s="85"/>
      <c r="W29" s="85"/>
      <c r="X29" s="85"/>
      <c r="Y29" s="85"/>
      <c r="Z29" s="85"/>
    </row>
    <row r="30">
      <c r="A30" s="83"/>
      <c r="B30" s="94" t="str">
        <f>dados!F43</f>
        <v>Montagem</v>
      </c>
      <c r="C30" s="95">
        <f>dados!G43</f>
        <v>56</v>
      </c>
      <c r="D30" s="96">
        <f t="shared" si="3"/>
        <v>0.2828282828</v>
      </c>
      <c r="E30" s="96">
        <f t="shared" ref="E30:E32" si="4">D30+E29</f>
        <v>0.5808080808</v>
      </c>
      <c r="F30" s="89"/>
      <c r="G30" s="89"/>
      <c r="H30" s="90"/>
      <c r="I30" s="83"/>
      <c r="J30" s="85"/>
      <c r="K30" s="85"/>
      <c r="L30" s="85"/>
      <c r="M30" s="85"/>
      <c r="N30" s="85"/>
      <c r="O30" s="85"/>
      <c r="P30" s="85"/>
      <c r="Q30" s="85"/>
      <c r="R30" s="85"/>
      <c r="S30" s="85"/>
      <c r="T30" s="85"/>
      <c r="U30" s="85"/>
      <c r="V30" s="85"/>
      <c r="W30" s="85"/>
      <c r="X30" s="85"/>
      <c r="Y30" s="85"/>
      <c r="Z30" s="85"/>
    </row>
    <row r="31">
      <c r="A31" s="83"/>
      <c r="B31" s="94" t="str">
        <f>dados!F42</f>
        <v>Costura</v>
      </c>
      <c r="C31" s="95">
        <f>dados!G42</f>
        <v>42</v>
      </c>
      <c r="D31" s="96">
        <f t="shared" si="3"/>
        <v>0.2121212121</v>
      </c>
      <c r="E31" s="96">
        <f t="shared" si="4"/>
        <v>0.7929292929</v>
      </c>
      <c r="F31" s="89"/>
      <c r="G31" s="89"/>
      <c r="H31" s="90"/>
      <c r="I31" s="83"/>
      <c r="J31" s="85"/>
      <c r="K31" s="85"/>
      <c r="L31" s="85"/>
      <c r="M31" s="85"/>
      <c r="N31" s="85"/>
      <c r="O31" s="85"/>
      <c r="P31" s="85"/>
      <c r="Q31" s="85"/>
      <c r="R31" s="85"/>
      <c r="S31" s="85"/>
      <c r="T31" s="85"/>
      <c r="U31" s="85"/>
      <c r="V31" s="85"/>
      <c r="W31" s="85"/>
      <c r="X31" s="85"/>
      <c r="Y31" s="85"/>
      <c r="Z31" s="85"/>
    </row>
    <row r="32">
      <c r="A32" s="83"/>
      <c r="B32" s="94" t="str">
        <f>dados!F44</f>
        <v>Tecido</v>
      </c>
      <c r="C32" s="95">
        <f>dados!G44</f>
        <v>41</v>
      </c>
      <c r="D32" s="96">
        <f t="shared" si="3"/>
        <v>0.2070707071</v>
      </c>
      <c r="E32" s="96">
        <f t="shared" si="4"/>
        <v>1</v>
      </c>
      <c r="F32" s="89"/>
      <c r="G32" s="89"/>
      <c r="H32" s="90"/>
      <c r="I32" s="83"/>
      <c r="J32" s="85"/>
      <c r="K32" s="85"/>
      <c r="L32" s="85"/>
      <c r="M32" s="85"/>
      <c r="N32" s="85"/>
      <c r="O32" s="85"/>
      <c r="P32" s="85"/>
      <c r="Q32" s="85"/>
      <c r="R32" s="85"/>
      <c r="S32" s="85"/>
      <c r="T32" s="85"/>
      <c r="U32" s="85"/>
      <c r="V32" s="85"/>
      <c r="W32" s="85"/>
      <c r="X32" s="85"/>
      <c r="Y32" s="85"/>
      <c r="Z32" s="85"/>
    </row>
    <row r="33">
      <c r="A33" s="83"/>
      <c r="B33" s="84"/>
      <c r="C33" s="89"/>
      <c r="D33" s="89"/>
      <c r="E33" s="89"/>
      <c r="F33" s="89"/>
      <c r="G33" s="89"/>
      <c r="H33" s="90"/>
      <c r="I33" s="83"/>
      <c r="J33" s="85"/>
      <c r="K33" s="85"/>
      <c r="L33" s="85"/>
      <c r="M33" s="85"/>
      <c r="N33" s="85"/>
      <c r="O33" s="85"/>
      <c r="P33" s="85"/>
      <c r="Q33" s="85"/>
      <c r="R33" s="85"/>
      <c r="S33" s="85"/>
      <c r="T33" s="85"/>
      <c r="U33" s="85"/>
      <c r="V33" s="85"/>
      <c r="W33" s="85"/>
      <c r="X33" s="85"/>
      <c r="Y33" s="85"/>
      <c r="Z33" s="85"/>
    </row>
    <row r="34">
      <c r="A34" s="83"/>
      <c r="B34" s="84"/>
      <c r="C34" s="89"/>
      <c r="D34" s="89"/>
      <c r="E34" s="89"/>
      <c r="F34" s="89"/>
      <c r="G34" s="89"/>
      <c r="H34" s="90"/>
      <c r="I34" s="83"/>
      <c r="J34" s="85"/>
      <c r="K34" s="85"/>
      <c r="L34" s="85"/>
      <c r="M34" s="85"/>
      <c r="N34" s="85"/>
      <c r="O34" s="85"/>
      <c r="P34" s="85"/>
      <c r="Q34" s="85"/>
      <c r="R34" s="85"/>
      <c r="S34" s="85"/>
      <c r="T34" s="85"/>
      <c r="U34" s="85"/>
      <c r="V34" s="85"/>
      <c r="W34" s="85"/>
      <c r="X34" s="85"/>
      <c r="Y34" s="85"/>
      <c r="Z34" s="85"/>
    </row>
    <row r="35">
      <c r="A35" s="83"/>
      <c r="B35" s="84"/>
      <c r="C35" s="89"/>
      <c r="D35" s="89"/>
      <c r="E35" s="89"/>
      <c r="F35" s="89"/>
      <c r="G35" s="89"/>
      <c r="H35" s="90"/>
      <c r="I35" s="83"/>
      <c r="J35" s="85"/>
      <c r="K35" s="85"/>
      <c r="L35" s="85"/>
      <c r="M35" s="85"/>
      <c r="N35" s="85"/>
      <c r="O35" s="85"/>
      <c r="P35" s="85"/>
      <c r="Q35" s="85"/>
      <c r="R35" s="85"/>
      <c r="S35" s="85"/>
      <c r="T35" s="85"/>
      <c r="U35" s="85"/>
      <c r="V35" s="85"/>
      <c r="W35" s="85"/>
      <c r="X35" s="85"/>
      <c r="Y35" s="85"/>
      <c r="Z35" s="85"/>
    </row>
    <row r="36">
      <c r="A36" s="83"/>
      <c r="B36" s="84"/>
      <c r="C36" s="89"/>
      <c r="D36" s="89"/>
      <c r="E36" s="89"/>
      <c r="F36" s="89"/>
      <c r="G36" s="89"/>
      <c r="H36" s="90"/>
      <c r="I36" s="83"/>
      <c r="J36" s="85"/>
      <c r="K36" s="85"/>
      <c r="L36" s="85"/>
      <c r="M36" s="85"/>
      <c r="N36" s="85"/>
      <c r="O36" s="85"/>
      <c r="P36" s="85"/>
      <c r="Q36" s="85"/>
      <c r="R36" s="85"/>
      <c r="S36" s="85"/>
      <c r="T36" s="85"/>
      <c r="U36" s="85"/>
      <c r="V36" s="85"/>
      <c r="W36" s="85"/>
      <c r="X36" s="85"/>
      <c r="Y36" s="85"/>
      <c r="Z36" s="85"/>
    </row>
    <row r="37">
      <c r="A37" s="83"/>
      <c r="B37" s="84"/>
      <c r="C37" s="89"/>
      <c r="D37" s="89"/>
      <c r="E37" s="89"/>
      <c r="F37" s="89"/>
      <c r="G37" s="89"/>
      <c r="H37" s="90"/>
      <c r="I37" s="83"/>
      <c r="J37" s="85"/>
      <c r="K37" s="85"/>
      <c r="L37" s="85"/>
      <c r="M37" s="85"/>
      <c r="N37" s="85"/>
      <c r="O37" s="85"/>
      <c r="P37" s="85"/>
      <c r="Q37" s="85"/>
      <c r="R37" s="85"/>
      <c r="S37" s="85"/>
      <c r="T37" s="85"/>
      <c r="U37" s="85"/>
      <c r="V37" s="85"/>
      <c r="W37" s="85"/>
      <c r="X37" s="85"/>
      <c r="Y37" s="85"/>
      <c r="Z37" s="85"/>
    </row>
    <row r="38">
      <c r="A38" s="83"/>
      <c r="B38" s="84"/>
      <c r="C38" s="89"/>
      <c r="D38" s="89"/>
      <c r="E38" s="89"/>
      <c r="F38" s="89"/>
      <c r="G38" s="89"/>
      <c r="H38" s="90"/>
      <c r="I38" s="83"/>
      <c r="J38" s="85"/>
      <c r="K38" s="85"/>
      <c r="L38" s="85"/>
      <c r="M38" s="85"/>
      <c r="N38" s="85"/>
      <c r="O38" s="85"/>
      <c r="P38" s="85"/>
      <c r="Q38" s="85"/>
      <c r="R38" s="85"/>
      <c r="S38" s="85"/>
      <c r="T38" s="85"/>
      <c r="U38" s="85"/>
      <c r="V38" s="85"/>
      <c r="W38" s="85"/>
      <c r="X38" s="85"/>
      <c r="Y38" s="85"/>
      <c r="Z38" s="85"/>
    </row>
    <row r="39">
      <c r="A39" s="83"/>
      <c r="B39" s="84"/>
      <c r="C39" s="89"/>
      <c r="D39" s="89"/>
      <c r="E39" s="89"/>
      <c r="F39" s="89"/>
      <c r="G39" s="89"/>
      <c r="H39" s="90"/>
      <c r="I39" s="83"/>
      <c r="J39" s="85"/>
      <c r="K39" s="85"/>
      <c r="L39" s="85"/>
      <c r="M39" s="85"/>
      <c r="N39" s="85"/>
      <c r="O39" s="85"/>
      <c r="P39" s="85"/>
      <c r="Q39" s="85"/>
      <c r="R39" s="85"/>
      <c r="S39" s="85"/>
      <c r="T39" s="85"/>
      <c r="U39" s="85"/>
      <c r="V39" s="85"/>
      <c r="W39" s="85"/>
      <c r="X39" s="85"/>
      <c r="Y39" s="85"/>
      <c r="Z39" s="85"/>
    </row>
    <row r="40">
      <c r="A40" s="83"/>
      <c r="B40" s="84"/>
      <c r="C40" s="89"/>
      <c r="D40" s="89"/>
      <c r="E40" s="89"/>
      <c r="F40" s="89"/>
      <c r="G40" s="89"/>
      <c r="H40" s="90"/>
      <c r="I40" s="83"/>
      <c r="J40" s="85"/>
      <c r="K40" s="85"/>
      <c r="L40" s="85"/>
      <c r="M40" s="85"/>
      <c r="N40" s="85"/>
      <c r="O40" s="85"/>
      <c r="P40" s="85"/>
      <c r="Q40" s="85"/>
      <c r="R40" s="85"/>
      <c r="S40" s="85"/>
      <c r="T40" s="85"/>
      <c r="U40" s="85"/>
      <c r="V40" s="85"/>
      <c r="W40" s="85"/>
      <c r="X40" s="85"/>
      <c r="Y40" s="85"/>
      <c r="Z40" s="85"/>
    </row>
    <row r="41">
      <c r="A41" s="83"/>
      <c r="B41" s="84"/>
      <c r="C41" s="89"/>
      <c r="D41" s="89"/>
      <c r="E41" s="89"/>
      <c r="F41" s="89"/>
      <c r="G41" s="89"/>
      <c r="H41" s="90"/>
      <c r="I41" s="83"/>
      <c r="J41" s="85"/>
      <c r="K41" s="85"/>
      <c r="L41" s="85"/>
      <c r="M41" s="85"/>
      <c r="N41" s="85"/>
      <c r="O41" s="85"/>
      <c r="P41" s="85"/>
      <c r="Q41" s="85"/>
      <c r="R41" s="85"/>
      <c r="S41" s="85"/>
      <c r="T41" s="85"/>
      <c r="U41" s="85"/>
      <c r="V41" s="85"/>
      <c r="W41" s="85"/>
      <c r="X41" s="85"/>
      <c r="Y41" s="85"/>
      <c r="Z41" s="85"/>
    </row>
    <row r="42">
      <c r="A42" s="83"/>
      <c r="B42" s="84"/>
      <c r="C42" s="89"/>
      <c r="D42" s="89"/>
      <c r="E42" s="89"/>
      <c r="F42" s="89"/>
      <c r="G42" s="89"/>
      <c r="H42" s="90"/>
      <c r="I42" s="83"/>
      <c r="J42" s="85"/>
      <c r="K42" s="85"/>
      <c r="L42" s="85"/>
      <c r="M42" s="85"/>
      <c r="N42" s="85"/>
      <c r="O42" s="85"/>
      <c r="P42" s="85"/>
      <c r="Q42" s="85"/>
      <c r="R42" s="85"/>
      <c r="S42" s="85"/>
      <c r="T42" s="85"/>
      <c r="U42" s="85"/>
      <c r="V42" s="85"/>
      <c r="W42" s="85"/>
      <c r="X42" s="85"/>
      <c r="Y42" s="85"/>
      <c r="Z42" s="85"/>
    </row>
    <row r="43">
      <c r="A43" s="83"/>
      <c r="B43" s="84"/>
      <c r="C43" s="89"/>
      <c r="D43" s="89"/>
      <c r="E43" s="89"/>
      <c r="F43" s="89"/>
      <c r="G43" s="89"/>
      <c r="H43" s="90"/>
      <c r="I43" s="83"/>
      <c r="J43" s="85"/>
      <c r="K43" s="85"/>
      <c r="L43" s="85"/>
      <c r="M43" s="85"/>
      <c r="N43" s="85"/>
      <c r="O43" s="85"/>
      <c r="P43" s="85"/>
      <c r="Q43" s="85"/>
      <c r="R43" s="85"/>
      <c r="S43" s="85"/>
      <c r="T43" s="85"/>
      <c r="U43" s="85"/>
      <c r="V43" s="85"/>
      <c r="W43" s="85"/>
      <c r="X43" s="85"/>
      <c r="Y43" s="85"/>
      <c r="Z43" s="85"/>
    </row>
    <row r="44">
      <c r="A44" s="83"/>
      <c r="B44" s="93" t="s">
        <v>125</v>
      </c>
      <c r="I44" s="83"/>
      <c r="J44" s="85"/>
      <c r="K44" s="85"/>
      <c r="L44" s="85"/>
      <c r="M44" s="85"/>
      <c r="N44" s="85"/>
      <c r="O44" s="85"/>
      <c r="P44" s="85"/>
      <c r="Q44" s="85"/>
      <c r="R44" s="85"/>
      <c r="S44" s="85"/>
      <c r="T44" s="85"/>
      <c r="U44" s="85"/>
      <c r="V44" s="85"/>
      <c r="W44" s="85"/>
      <c r="X44" s="85"/>
      <c r="Y44" s="85"/>
      <c r="Z44" s="85"/>
    </row>
    <row r="45">
      <c r="A45" s="8"/>
      <c r="B45" s="10" t="s">
        <v>126</v>
      </c>
      <c r="I45" s="8"/>
    </row>
    <row r="46">
      <c r="A46" s="83"/>
      <c r="B46" s="86" t="s">
        <v>127</v>
      </c>
      <c r="I46" s="83"/>
      <c r="J46" s="85"/>
      <c r="K46" s="85"/>
      <c r="L46" s="85"/>
      <c r="M46" s="85"/>
      <c r="N46" s="85"/>
      <c r="O46" s="85"/>
      <c r="P46" s="85"/>
      <c r="Q46" s="85"/>
      <c r="R46" s="85"/>
      <c r="S46" s="85"/>
      <c r="T46" s="85"/>
      <c r="U46" s="85"/>
      <c r="V46" s="85"/>
      <c r="W46" s="85"/>
      <c r="X46" s="85"/>
      <c r="Y46" s="85"/>
      <c r="Z46" s="85"/>
    </row>
    <row r="47">
      <c r="A47" s="83"/>
      <c r="B47" s="84"/>
      <c r="C47" s="89"/>
      <c r="D47" s="89"/>
      <c r="E47" s="89"/>
      <c r="F47" s="89"/>
      <c r="G47" s="89"/>
      <c r="H47" s="90"/>
      <c r="I47" s="83"/>
      <c r="J47" s="85"/>
      <c r="K47" s="85"/>
      <c r="L47" s="85"/>
      <c r="M47" s="85"/>
      <c r="N47" s="85"/>
      <c r="O47" s="85"/>
      <c r="P47" s="85"/>
      <c r="Q47" s="85"/>
      <c r="R47" s="85"/>
      <c r="S47" s="85"/>
      <c r="T47" s="85"/>
      <c r="U47" s="85"/>
      <c r="V47" s="85"/>
      <c r="W47" s="85"/>
      <c r="X47" s="85"/>
      <c r="Y47" s="85"/>
      <c r="Z47" s="85"/>
    </row>
    <row r="48">
      <c r="A48" s="83"/>
      <c r="B48" s="84"/>
      <c r="C48" s="89"/>
      <c r="D48" s="89"/>
      <c r="E48" s="89"/>
      <c r="F48" s="89"/>
      <c r="G48" s="89"/>
      <c r="H48" s="90"/>
      <c r="I48" s="83"/>
      <c r="J48" s="85"/>
      <c r="K48" s="85"/>
      <c r="L48" s="85"/>
      <c r="M48" s="85"/>
      <c r="N48" s="85"/>
      <c r="O48" s="85"/>
      <c r="P48" s="85"/>
      <c r="Q48" s="85"/>
      <c r="R48" s="85"/>
      <c r="S48" s="85"/>
      <c r="T48" s="85"/>
      <c r="U48" s="85"/>
      <c r="V48" s="85"/>
      <c r="W48" s="85"/>
      <c r="X48" s="85"/>
      <c r="Y48" s="85"/>
      <c r="Z48" s="85"/>
    </row>
    <row r="49">
      <c r="A49" s="83"/>
      <c r="B49" s="84"/>
      <c r="C49" s="89"/>
      <c r="D49" s="89"/>
      <c r="E49" s="89"/>
      <c r="F49" s="89"/>
      <c r="G49" s="89"/>
      <c r="H49" s="90"/>
      <c r="I49" s="83"/>
      <c r="J49" s="85"/>
      <c r="K49" s="85"/>
      <c r="L49" s="85"/>
      <c r="M49" s="85"/>
      <c r="N49" s="85"/>
      <c r="O49" s="85"/>
      <c r="P49" s="85"/>
      <c r="Q49" s="85"/>
      <c r="R49" s="85"/>
      <c r="S49" s="85"/>
      <c r="T49" s="85"/>
      <c r="U49" s="85"/>
      <c r="V49" s="85"/>
      <c r="W49" s="85"/>
      <c r="X49" s="85"/>
      <c r="Y49" s="85"/>
      <c r="Z49" s="85"/>
    </row>
    <row r="50">
      <c r="A50" s="83"/>
      <c r="B50" s="84"/>
      <c r="C50" s="89"/>
      <c r="D50" s="89"/>
      <c r="E50" s="89"/>
      <c r="F50" s="89"/>
      <c r="G50" s="89"/>
      <c r="H50" s="90"/>
      <c r="I50" s="83"/>
      <c r="J50" s="85"/>
      <c r="K50" s="85"/>
      <c r="L50" s="85"/>
      <c r="M50" s="85"/>
      <c r="N50" s="85"/>
      <c r="O50" s="85"/>
      <c r="P50" s="85"/>
      <c r="Q50" s="85"/>
      <c r="R50" s="85"/>
      <c r="S50" s="85"/>
      <c r="T50" s="85"/>
      <c r="U50" s="85"/>
      <c r="V50" s="85"/>
      <c r="W50" s="85"/>
      <c r="X50" s="85"/>
      <c r="Y50" s="85"/>
      <c r="Z50" s="85"/>
    </row>
    <row r="51">
      <c r="A51" s="83"/>
      <c r="B51" s="84"/>
      <c r="C51" s="89"/>
      <c r="D51" s="89"/>
      <c r="E51" s="89"/>
      <c r="F51" s="89"/>
      <c r="G51" s="89"/>
      <c r="H51" s="90"/>
      <c r="I51" s="83"/>
      <c r="J51" s="85"/>
      <c r="K51" s="85"/>
      <c r="L51" s="85"/>
      <c r="M51" s="85"/>
      <c r="N51" s="85"/>
      <c r="O51" s="85"/>
      <c r="P51" s="85"/>
      <c r="Q51" s="85"/>
      <c r="R51" s="85"/>
      <c r="S51" s="85"/>
      <c r="T51" s="85"/>
      <c r="U51" s="85"/>
      <c r="V51" s="85"/>
      <c r="W51" s="85"/>
      <c r="X51" s="85"/>
      <c r="Y51" s="85"/>
      <c r="Z51" s="85"/>
    </row>
    <row r="52">
      <c r="A52" s="83"/>
      <c r="B52" s="84"/>
      <c r="C52" s="89"/>
      <c r="D52" s="89"/>
      <c r="E52" s="89"/>
      <c r="F52" s="89"/>
      <c r="G52" s="89"/>
      <c r="H52" s="90"/>
      <c r="I52" s="83"/>
      <c r="J52" s="85"/>
      <c r="K52" s="85"/>
      <c r="L52" s="85"/>
      <c r="M52" s="85"/>
      <c r="N52" s="85"/>
      <c r="O52" s="85"/>
      <c r="P52" s="85"/>
      <c r="Q52" s="85"/>
      <c r="R52" s="85"/>
      <c r="S52" s="85"/>
      <c r="T52" s="85"/>
      <c r="U52" s="85"/>
      <c r="V52" s="85"/>
      <c r="W52" s="85"/>
      <c r="X52" s="85"/>
      <c r="Y52" s="85"/>
      <c r="Z52" s="85"/>
    </row>
    <row r="53">
      <c r="A53" s="83"/>
      <c r="B53" s="84"/>
      <c r="C53" s="89"/>
      <c r="D53" s="89"/>
      <c r="E53" s="89"/>
      <c r="F53" s="89"/>
      <c r="G53" s="89"/>
      <c r="H53" s="90"/>
      <c r="I53" s="83"/>
      <c r="J53" s="85"/>
      <c r="K53" s="85"/>
      <c r="L53" s="85"/>
      <c r="M53" s="85"/>
      <c r="N53" s="85"/>
      <c r="O53" s="85"/>
      <c r="P53" s="85"/>
      <c r="Q53" s="85"/>
      <c r="R53" s="85"/>
      <c r="S53" s="85"/>
      <c r="T53" s="85"/>
      <c r="U53" s="85"/>
      <c r="V53" s="85"/>
      <c r="W53" s="85"/>
      <c r="X53" s="85"/>
      <c r="Y53" s="85"/>
      <c r="Z53" s="85"/>
    </row>
    <row r="54">
      <c r="A54" s="83"/>
      <c r="B54" s="84"/>
      <c r="C54" s="89"/>
      <c r="D54" s="89"/>
      <c r="E54" s="89"/>
      <c r="F54" s="89"/>
      <c r="G54" s="89"/>
      <c r="H54" s="90"/>
      <c r="I54" s="83"/>
      <c r="J54" s="85"/>
      <c r="K54" s="85"/>
      <c r="L54" s="85"/>
      <c r="M54" s="85"/>
      <c r="N54" s="85"/>
      <c r="O54" s="85"/>
      <c r="P54" s="85"/>
      <c r="Q54" s="85"/>
      <c r="R54" s="85"/>
      <c r="S54" s="85"/>
      <c r="T54" s="85"/>
      <c r="U54" s="85"/>
      <c r="V54" s="85"/>
      <c r="W54" s="85"/>
      <c r="X54" s="85"/>
      <c r="Y54" s="85"/>
      <c r="Z54" s="85"/>
    </row>
    <row r="55">
      <c r="A55" s="83"/>
      <c r="B55" s="84"/>
      <c r="C55" s="89"/>
      <c r="D55" s="89"/>
      <c r="E55" s="89"/>
      <c r="F55" s="89"/>
      <c r="G55" s="89"/>
      <c r="H55" s="90"/>
      <c r="I55" s="83"/>
      <c r="J55" s="85"/>
      <c r="K55" s="85"/>
      <c r="L55" s="85"/>
      <c r="M55" s="85"/>
      <c r="N55" s="85"/>
      <c r="O55" s="85"/>
      <c r="P55" s="85"/>
      <c r="Q55" s="85"/>
      <c r="R55" s="85"/>
      <c r="S55" s="85"/>
      <c r="T55" s="85"/>
      <c r="U55" s="85"/>
      <c r="V55" s="85"/>
      <c r="W55" s="85"/>
      <c r="X55" s="85"/>
      <c r="Y55" s="85"/>
      <c r="Z55" s="85"/>
    </row>
    <row r="56">
      <c r="A56" s="83"/>
      <c r="B56" s="84"/>
      <c r="C56" s="89"/>
      <c r="D56" s="89"/>
      <c r="E56" s="89"/>
      <c r="F56" s="89"/>
      <c r="G56" s="89"/>
      <c r="H56" s="90"/>
      <c r="I56" s="83"/>
      <c r="J56" s="85"/>
      <c r="K56" s="85"/>
      <c r="L56" s="85"/>
      <c r="M56" s="85"/>
      <c r="N56" s="85"/>
      <c r="O56" s="85"/>
      <c r="P56" s="85"/>
      <c r="Q56" s="85"/>
      <c r="R56" s="85"/>
      <c r="S56" s="85"/>
      <c r="T56" s="85"/>
      <c r="U56" s="85"/>
      <c r="V56" s="85"/>
      <c r="W56" s="85"/>
      <c r="X56" s="85"/>
      <c r="Y56" s="85"/>
      <c r="Z56" s="85"/>
    </row>
    <row r="57">
      <c r="A57" s="83"/>
      <c r="B57" s="84"/>
      <c r="C57" s="89"/>
      <c r="D57" s="89"/>
      <c r="E57" s="89"/>
      <c r="F57" s="89"/>
      <c r="G57" s="89"/>
      <c r="H57" s="90"/>
      <c r="I57" s="83"/>
      <c r="J57" s="85"/>
      <c r="K57" s="85"/>
      <c r="L57" s="85"/>
      <c r="M57" s="85"/>
      <c r="N57" s="85"/>
      <c r="O57" s="85"/>
      <c r="P57" s="85"/>
      <c r="Q57" s="85"/>
      <c r="R57" s="85"/>
      <c r="S57" s="85"/>
      <c r="T57" s="85"/>
      <c r="U57" s="85"/>
      <c r="V57" s="85"/>
      <c r="W57" s="85"/>
      <c r="X57" s="85"/>
      <c r="Y57" s="85"/>
      <c r="Z57" s="85"/>
    </row>
    <row r="58">
      <c r="A58" s="83"/>
      <c r="B58" s="93" t="s">
        <v>128</v>
      </c>
      <c r="I58" s="83"/>
      <c r="J58" s="85"/>
      <c r="K58" s="85"/>
      <c r="L58" s="85"/>
      <c r="M58" s="85"/>
      <c r="N58" s="85"/>
      <c r="O58" s="85"/>
      <c r="P58" s="85"/>
      <c r="Q58" s="85"/>
      <c r="R58" s="85"/>
      <c r="S58" s="85"/>
      <c r="T58" s="85"/>
      <c r="U58" s="85"/>
      <c r="V58" s="85"/>
      <c r="W58" s="85"/>
      <c r="X58" s="85"/>
      <c r="Y58" s="85"/>
      <c r="Z58" s="85"/>
    </row>
    <row r="59">
      <c r="A59" s="83"/>
      <c r="B59" s="84"/>
      <c r="C59" s="89"/>
      <c r="D59" s="89"/>
      <c r="E59" s="89"/>
      <c r="F59" s="89"/>
      <c r="G59" s="89"/>
      <c r="H59" s="90"/>
      <c r="I59" s="83"/>
      <c r="J59" s="85"/>
      <c r="K59" s="85"/>
      <c r="L59" s="85"/>
      <c r="M59" s="85"/>
      <c r="N59" s="85"/>
      <c r="O59" s="85"/>
      <c r="P59" s="85"/>
      <c r="Q59" s="85"/>
      <c r="R59" s="85"/>
      <c r="S59" s="85"/>
      <c r="T59" s="85"/>
      <c r="U59" s="85"/>
      <c r="V59" s="85"/>
      <c r="W59" s="85"/>
      <c r="X59" s="85"/>
      <c r="Y59" s="85"/>
      <c r="Z59" s="85"/>
    </row>
    <row r="60">
      <c r="A60" s="83"/>
      <c r="B60" s="84"/>
      <c r="C60" s="89"/>
      <c r="D60" s="89"/>
      <c r="E60" s="89"/>
      <c r="F60" s="89"/>
      <c r="G60" s="89"/>
      <c r="H60" s="90"/>
      <c r="I60" s="83"/>
      <c r="J60" s="85"/>
      <c r="K60" s="85"/>
      <c r="L60" s="85"/>
      <c r="M60" s="85"/>
      <c r="N60" s="85"/>
      <c r="O60" s="85"/>
      <c r="P60" s="85"/>
      <c r="Q60" s="85"/>
      <c r="R60" s="85"/>
      <c r="S60" s="85"/>
      <c r="T60" s="85"/>
      <c r="U60" s="85"/>
      <c r="V60" s="85"/>
      <c r="W60" s="85"/>
      <c r="X60" s="85"/>
      <c r="Y60" s="85"/>
      <c r="Z60" s="85"/>
    </row>
    <row r="61">
      <c r="A61" s="83"/>
      <c r="B61" s="84"/>
      <c r="C61" s="89"/>
      <c r="D61" s="89"/>
      <c r="E61" s="89"/>
      <c r="F61" s="89"/>
      <c r="G61" s="89"/>
      <c r="H61" s="90"/>
      <c r="I61" s="83"/>
      <c r="J61" s="85"/>
      <c r="K61" s="85"/>
      <c r="L61" s="85"/>
      <c r="M61" s="85"/>
      <c r="N61" s="85"/>
      <c r="O61" s="85"/>
      <c r="P61" s="85"/>
      <c r="Q61" s="85"/>
      <c r="R61" s="85"/>
      <c r="S61" s="85"/>
      <c r="T61" s="85"/>
      <c r="U61" s="85"/>
      <c r="V61" s="85"/>
      <c r="W61" s="85"/>
      <c r="X61" s="85"/>
      <c r="Y61" s="85"/>
      <c r="Z61" s="85"/>
    </row>
    <row r="62">
      <c r="A62" s="83"/>
      <c r="B62" s="84"/>
      <c r="C62" s="89"/>
      <c r="D62" s="89"/>
      <c r="E62" s="89"/>
      <c r="F62" s="89"/>
      <c r="G62" s="89"/>
      <c r="H62" s="90"/>
      <c r="I62" s="83"/>
      <c r="J62" s="85"/>
      <c r="K62" s="85"/>
      <c r="L62" s="85"/>
      <c r="M62" s="85"/>
      <c r="N62" s="85"/>
      <c r="O62" s="85"/>
      <c r="P62" s="85"/>
      <c r="Q62" s="85"/>
      <c r="R62" s="85"/>
      <c r="S62" s="85"/>
      <c r="T62" s="85"/>
      <c r="U62" s="85"/>
      <c r="V62" s="85"/>
      <c r="W62" s="85"/>
      <c r="X62" s="85"/>
      <c r="Y62" s="85"/>
      <c r="Z62" s="85"/>
    </row>
    <row r="63">
      <c r="A63" s="83"/>
      <c r="B63" s="84"/>
      <c r="C63" s="89"/>
      <c r="D63" s="89"/>
      <c r="E63" s="89"/>
      <c r="F63" s="89"/>
      <c r="G63" s="89"/>
      <c r="H63" s="90"/>
      <c r="I63" s="83"/>
      <c r="J63" s="85"/>
      <c r="K63" s="85"/>
      <c r="L63" s="85"/>
      <c r="M63" s="85"/>
      <c r="N63" s="85"/>
      <c r="O63" s="85"/>
      <c r="P63" s="85"/>
      <c r="Q63" s="85"/>
      <c r="R63" s="85"/>
      <c r="S63" s="85"/>
      <c r="T63" s="85"/>
      <c r="U63" s="85"/>
      <c r="V63" s="85"/>
      <c r="W63" s="85"/>
      <c r="X63" s="85"/>
      <c r="Y63" s="85"/>
      <c r="Z63" s="85"/>
    </row>
    <row r="64">
      <c r="A64" s="83"/>
      <c r="B64" s="84"/>
      <c r="C64" s="89"/>
      <c r="D64" s="89"/>
      <c r="E64" s="89"/>
      <c r="F64" s="89"/>
      <c r="G64" s="89"/>
      <c r="H64" s="90"/>
      <c r="I64" s="83"/>
      <c r="J64" s="85"/>
      <c r="K64" s="85"/>
      <c r="L64" s="85"/>
      <c r="M64" s="85"/>
      <c r="N64" s="85"/>
      <c r="O64" s="85"/>
      <c r="P64" s="85"/>
      <c r="Q64" s="85"/>
      <c r="R64" s="85"/>
      <c r="S64" s="85"/>
      <c r="T64" s="85"/>
      <c r="U64" s="85"/>
      <c r="V64" s="85"/>
      <c r="W64" s="85"/>
      <c r="X64" s="85"/>
      <c r="Y64" s="85"/>
      <c r="Z64" s="85"/>
    </row>
    <row r="65">
      <c r="A65" s="83"/>
      <c r="B65" s="84"/>
      <c r="C65" s="89"/>
      <c r="D65" s="89"/>
      <c r="E65" s="89"/>
      <c r="F65" s="89"/>
      <c r="G65" s="89"/>
      <c r="H65" s="90"/>
      <c r="I65" s="83"/>
      <c r="J65" s="85"/>
      <c r="K65" s="85"/>
      <c r="L65" s="85"/>
      <c r="M65" s="85"/>
      <c r="N65" s="85"/>
      <c r="O65" s="85"/>
      <c r="P65" s="85"/>
      <c r="Q65" s="85"/>
      <c r="R65" s="85"/>
      <c r="S65" s="85"/>
      <c r="T65" s="85"/>
      <c r="U65" s="85"/>
      <c r="V65" s="85"/>
      <c r="W65" s="85"/>
      <c r="X65" s="85"/>
      <c r="Y65" s="85"/>
      <c r="Z65" s="85"/>
    </row>
    <row r="66">
      <c r="A66" s="83"/>
      <c r="B66" s="84"/>
      <c r="C66" s="89"/>
      <c r="D66" s="89"/>
      <c r="E66" s="89"/>
      <c r="F66" s="89"/>
      <c r="G66" s="89"/>
      <c r="H66" s="90"/>
      <c r="I66" s="83"/>
      <c r="J66" s="85"/>
      <c r="K66" s="85"/>
      <c r="L66" s="85"/>
      <c r="M66" s="85"/>
      <c r="N66" s="85"/>
      <c r="O66" s="85"/>
      <c r="P66" s="85"/>
      <c r="Q66" s="85"/>
      <c r="R66" s="85"/>
      <c r="S66" s="85"/>
      <c r="T66" s="85"/>
      <c r="U66" s="85"/>
      <c r="V66" s="85"/>
      <c r="W66" s="85"/>
      <c r="X66" s="85"/>
      <c r="Y66" s="85"/>
      <c r="Z66" s="85"/>
    </row>
    <row r="67">
      <c r="A67" s="83"/>
      <c r="B67" s="84"/>
      <c r="C67" s="89"/>
      <c r="D67" s="89"/>
      <c r="E67" s="89"/>
      <c r="F67" s="89"/>
      <c r="G67" s="89"/>
      <c r="H67" s="90"/>
      <c r="I67" s="83"/>
      <c r="J67" s="85"/>
      <c r="K67" s="85"/>
      <c r="L67" s="85"/>
      <c r="M67" s="85"/>
      <c r="N67" s="85"/>
      <c r="O67" s="85"/>
      <c r="P67" s="85"/>
      <c r="Q67" s="85"/>
      <c r="R67" s="85"/>
      <c r="S67" s="85"/>
      <c r="T67" s="85"/>
      <c r="U67" s="85"/>
      <c r="V67" s="85"/>
      <c r="W67" s="85"/>
      <c r="X67" s="85"/>
      <c r="Y67" s="85"/>
      <c r="Z67" s="85"/>
    </row>
    <row r="68">
      <c r="A68" s="83"/>
      <c r="B68" s="84"/>
      <c r="C68" s="89"/>
      <c r="D68" s="89"/>
      <c r="E68" s="89"/>
      <c r="F68" s="89"/>
      <c r="G68" s="89"/>
      <c r="H68" s="90"/>
      <c r="I68" s="83"/>
      <c r="J68" s="85"/>
      <c r="K68" s="85"/>
      <c r="L68" s="85"/>
      <c r="M68" s="85"/>
      <c r="N68" s="85"/>
      <c r="O68" s="85"/>
      <c r="P68" s="85"/>
      <c r="Q68" s="85"/>
      <c r="R68" s="85"/>
      <c r="S68" s="85"/>
      <c r="T68" s="85"/>
      <c r="U68" s="85"/>
      <c r="V68" s="85"/>
      <c r="W68" s="85"/>
      <c r="X68" s="85"/>
      <c r="Y68" s="85"/>
      <c r="Z68" s="85"/>
    </row>
    <row r="69">
      <c r="A69" s="83"/>
      <c r="B69" s="84"/>
      <c r="C69" s="89"/>
      <c r="D69" s="89"/>
      <c r="E69" s="89"/>
      <c r="F69" s="89"/>
      <c r="G69" s="89"/>
      <c r="H69" s="90"/>
      <c r="I69" s="83"/>
      <c r="J69" s="85"/>
      <c r="K69" s="85"/>
      <c r="L69" s="85"/>
      <c r="M69" s="85"/>
      <c r="N69" s="85"/>
      <c r="O69" s="85"/>
      <c r="P69" s="85"/>
      <c r="Q69" s="85"/>
      <c r="R69" s="85"/>
      <c r="S69" s="85"/>
      <c r="T69" s="85"/>
      <c r="U69" s="85"/>
      <c r="V69" s="85"/>
      <c r="W69" s="85"/>
      <c r="X69" s="85"/>
      <c r="Y69" s="85"/>
      <c r="Z69" s="85"/>
    </row>
    <row r="70">
      <c r="A70" s="83"/>
      <c r="B70" s="84"/>
      <c r="C70" s="89"/>
      <c r="D70" s="89"/>
      <c r="E70" s="89"/>
      <c r="F70" s="89"/>
      <c r="G70" s="89"/>
      <c r="H70" s="90"/>
      <c r="I70" s="83"/>
      <c r="J70" s="85"/>
      <c r="K70" s="85"/>
      <c r="L70" s="85"/>
      <c r="M70" s="85"/>
      <c r="N70" s="85"/>
      <c r="O70" s="85"/>
      <c r="P70" s="85"/>
      <c r="Q70" s="85"/>
      <c r="R70" s="85"/>
      <c r="S70" s="85"/>
      <c r="T70" s="85"/>
      <c r="U70" s="85"/>
      <c r="V70" s="85"/>
      <c r="W70" s="85"/>
      <c r="X70" s="85"/>
      <c r="Y70" s="85"/>
      <c r="Z70" s="85"/>
    </row>
    <row r="71">
      <c r="A71" s="83"/>
      <c r="B71" s="93" t="s">
        <v>129</v>
      </c>
      <c r="I71" s="83"/>
      <c r="J71" s="85"/>
      <c r="K71" s="85"/>
      <c r="L71" s="85"/>
      <c r="M71" s="85"/>
      <c r="N71" s="85"/>
      <c r="O71" s="85"/>
      <c r="P71" s="85"/>
      <c r="Q71" s="85"/>
      <c r="R71" s="85"/>
      <c r="S71" s="85"/>
      <c r="T71" s="85"/>
      <c r="U71" s="85"/>
      <c r="V71" s="85"/>
      <c r="W71" s="85"/>
      <c r="X71" s="85"/>
      <c r="Y71" s="85"/>
      <c r="Z71" s="85"/>
    </row>
    <row r="72">
      <c r="A72" s="83"/>
      <c r="B72" s="97" t="s">
        <v>130</v>
      </c>
      <c r="C72" s="88" t="s">
        <v>131</v>
      </c>
      <c r="D72" s="88" t="s">
        <v>132</v>
      </c>
      <c r="E72" s="88" t="s">
        <v>133</v>
      </c>
      <c r="F72" s="8"/>
      <c r="G72" s="8"/>
      <c r="H72" s="8"/>
      <c r="I72" s="83"/>
      <c r="J72" s="85"/>
      <c r="K72" s="85"/>
      <c r="L72" s="85"/>
      <c r="M72" s="85"/>
      <c r="N72" s="85"/>
      <c r="O72" s="85"/>
      <c r="P72" s="85"/>
      <c r="Q72" s="85"/>
      <c r="R72" s="85"/>
      <c r="S72" s="85"/>
      <c r="T72" s="85"/>
      <c r="U72" s="85"/>
      <c r="V72" s="85"/>
      <c r="W72" s="85"/>
      <c r="X72" s="85"/>
      <c r="Y72" s="85"/>
      <c r="Z72" s="85"/>
    </row>
    <row r="73">
      <c r="A73" s="83"/>
      <c r="B73" s="98">
        <v>30.0</v>
      </c>
      <c r="C73" s="99">
        <f t="shared" ref="C73:C79" si="5">B73+$H$79</f>
        <v>45</v>
      </c>
      <c r="D73" s="89" t="str">
        <f t="shared" ref="D73:D79" si="6">CONCATENATE("[",B73,", ",C73,")")</f>
        <v>[30, 45)</v>
      </c>
      <c r="E73" s="89">
        <f>COUNTIFS(dados!$B$2:$B$32,"&gt;="&amp;B73,dados!$B$2:$B$32,"&lt;"&amp;C73)</f>
        <v>1</v>
      </c>
      <c r="F73" s="100" t="s">
        <v>134</v>
      </c>
      <c r="H73" s="101">
        <f>COUNT(dados!B2:B32)</f>
        <v>31</v>
      </c>
      <c r="I73" s="83"/>
      <c r="J73" s="85"/>
      <c r="K73" s="85"/>
      <c r="L73" s="85"/>
      <c r="M73" s="85"/>
      <c r="N73" s="85"/>
      <c r="O73" s="85"/>
      <c r="P73" s="85"/>
      <c r="Q73" s="85"/>
      <c r="R73" s="85"/>
      <c r="S73" s="85"/>
      <c r="T73" s="85"/>
      <c r="U73" s="85"/>
      <c r="V73" s="85"/>
      <c r="W73" s="85"/>
      <c r="X73" s="85"/>
      <c r="Y73" s="85"/>
      <c r="Z73" s="85"/>
    </row>
    <row r="74">
      <c r="A74" s="83"/>
      <c r="B74" s="102">
        <f t="shared" ref="B74:B79" si="7">C73</f>
        <v>45</v>
      </c>
      <c r="C74" s="99">
        <f t="shared" si="5"/>
        <v>60</v>
      </c>
      <c r="D74" s="89" t="str">
        <f t="shared" si="6"/>
        <v>[45, 60)</v>
      </c>
      <c r="E74" s="89">
        <f>COUNTIFS(dados!$B$2:$B$32,"&gt;="&amp;B74,dados!$B$2:$B$32,"&lt;"&amp;C74)</f>
        <v>8</v>
      </c>
      <c r="F74" s="100" t="s">
        <v>135</v>
      </c>
      <c r="H74" s="101">
        <f>MAX(dados!B2:B32)</f>
        <v>120</v>
      </c>
      <c r="I74" s="83"/>
      <c r="J74" s="85"/>
      <c r="K74" s="85"/>
      <c r="L74" s="85"/>
      <c r="M74" s="85"/>
      <c r="N74" s="85"/>
      <c r="O74" s="85"/>
      <c r="P74" s="85"/>
      <c r="Q74" s="85"/>
      <c r="R74" s="85"/>
      <c r="S74" s="85"/>
      <c r="T74" s="85"/>
      <c r="U74" s="85"/>
      <c r="V74" s="85"/>
      <c r="W74" s="85"/>
      <c r="X74" s="85"/>
      <c r="Y74" s="85"/>
      <c r="Z74" s="85"/>
    </row>
    <row r="75">
      <c r="A75" s="83"/>
      <c r="B75" s="102">
        <f t="shared" si="7"/>
        <v>60</v>
      </c>
      <c r="C75" s="99">
        <f t="shared" si="5"/>
        <v>75</v>
      </c>
      <c r="D75" s="89" t="str">
        <f t="shared" si="6"/>
        <v>[60, 75)</v>
      </c>
      <c r="E75" s="89">
        <f>COUNTIFS(dados!$B$2:$B$32,"&gt;="&amp;B75,dados!$B$2:$B$32,"&lt;"&amp;C75)</f>
        <v>4</v>
      </c>
      <c r="F75" s="100" t="s">
        <v>136</v>
      </c>
      <c r="H75" s="101">
        <f>MIN(dados!B2:B32)</f>
        <v>42</v>
      </c>
      <c r="I75" s="83"/>
      <c r="J75" s="85"/>
      <c r="K75" s="85"/>
      <c r="L75" s="85"/>
      <c r="M75" s="85"/>
      <c r="N75" s="85"/>
      <c r="O75" s="85"/>
      <c r="P75" s="85"/>
      <c r="Q75" s="85"/>
      <c r="R75" s="85"/>
      <c r="S75" s="85"/>
      <c r="T75" s="85"/>
      <c r="U75" s="85"/>
      <c r="V75" s="85"/>
      <c r="W75" s="85"/>
      <c r="X75" s="85"/>
      <c r="Y75" s="85"/>
      <c r="Z75" s="85"/>
    </row>
    <row r="76">
      <c r="A76" s="83"/>
      <c r="B76" s="102">
        <f t="shared" si="7"/>
        <v>75</v>
      </c>
      <c r="C76" s="99">
        <f t="shared" si="5"/>
        <v>90</v>
      </c>
      <c r="D76" s="89" t="str">
        <f t="shared" si="6"/>
        <v>[75, 90)</v>
      </c>
      <c r="E76" s="89">
        <f>COUNTIFS(dados!$B$2:$B$32,"&gt;="&amp;B76,dados!$B$2:$B$32,"&lt;"&amp;C76)</f>
        <v>8</v>
      </c>
      <c r="F76" s="100" t="s">
        <v>137</v>
      </c>
      <c r="H76" s="101">
        <f>MAX(dados!B5:B35)-MIN(dados!B5:B35)</f>
        <v>78</v>
      </c>
      <c r="I76" s="83"/>
      <c r="J76" s="85"/>
      <c r="K76" s="85"/>
      <c r="L76" s="85"/>
      <c r="M76" s="85"/>
      <c r="N76" s="85"/>
      <c r="O76" s="85"/>
      <c r="P76" s="85"/>
      <c r="Q76" s="85"/>
      <c r="R76" s="85"/>
      <c r="S76" s="85"/>
      <c r="T76" s="85"/>
      <c r="U76" s="85"/>
      <c r="V76" s="85"/>
      <c r="W76" s="85"/>
      <c r="X76" s="85"/>
      <c r="Y76" s="85"/>
      <c r="Z76" s="85"/>
    </row>
    <row r="77">
      <c r="A77" s="83"/>
      <c r="B77" s="102">
        <f t="shared" si="7"/>
        <v>90</v>
      </c>
      <c r="C77" s="99">
        <f t="shared" si="5"/>
        <v>105</v>
      </c>
      <c r="D77" s="89" t="str">
        <f t="shared" si="6"/>
        <v>[90, 105)</v>
      </c>
      <c r="E77" s="89">
        <f>COUNTIFS(dados!$B$2:$B$32,"&gt;="&amp;B77,dados!$B$2:$B$32,"&lt;"&amp;C77)</f>
        <v>5</v>
      </c>
      <c r="F77" s="100" t="s">
        <v>138</v>
      </c>
      <c r="H77" s="101">
        <f>ROUNDUP(1+3.3*LOG(H73),0)</f>
        <v>6</v>
      </c>
      <c r="I77" s="83"/>
      <c r="J77" s="85"/>
      <c r="K77" s="85"/>
      <c r="L77" s="85"/>
      <c r="M77" s="85"/>
      <c r="N77" s="85"/>
      <c r="O77" s="85"/>
      <c r="P77" s="85"/>
      <c r="Q77" s="85"/>
      <c r="R77" s="85"/>
      <c r="S77" s="85"/>
      <c r="T77" s="85"/>
      <c r="U77" s="85"/>
      <c r="V77" s="85"/>
      <c r="W77" s="85"/>
      <c r="X77" s="85"/>
      <c r="Y77" s="85"/>
      <c r="Z77" s="85"/>
    </row>
    <row r="78">
      <c r="A78" s="83"/>
      <c r="B78" s="102">
        <f t="shared" si="7"/>
        <v>105</v>
      </c>
      <c r="C78" s="99">
        <f t="shared" si="5"/>
        <v>120</v>
      </c>
      <c r="D78" s="89" t="str">
        <f t="shared" si="6"/>
        <v>[105, 120)</v>
      </c>
      <c r="E78" s="89">
        <f>COUNTIFS(dados!$B$2:$B$32,"&gt;="&amp;B78,dados!$B$2:$B$32,"&lt;"&amp;C78)</f>
        <v>4</v>
      </c>
      <c r="F78" s="100" t="s">
        <v>139</v>
      </c>
      <c r="H78" s="101">
        <f>H76/H77</f>
        <v>13</v>
      </c>
      <c r="I78" s="83"/>
      <c r="J78" s="85"/>
      <c r="K78" s="85"/>
      <c r="L78" s="85"/>
      <c r="M78" s="85"/>
      <c r="N78" s="85"/>
      <c r="O78" s="85"/>
      <c r="P78" s="85"/>
      <c r="Q78" s="85"/>
      <c r="R78" s="85"/>
      <c r="S78" s="85"/>
      <c r="T78" s="85"/>
      <c r="U78" s="85"/>
      <c r="V78" s="85"/>
      <c r="W78" s="85"/>
      <c r="X78" s="85"/>
      <c r="Y78" s="85"/>
      <c r="Z78" s="85"/>
    </row>
    <row r="79">
      <c r="A79" s="8"/>
      <c r="B79" s="102">
        <f t="shared" si="7"/>
        <v>120</v>
      </c>
      <c r="C79" s="99">
        <f t="shared" si="5"/>
        <v>135</v>
      </c>
      <c r="D79" s="89" t="str">
        <f t="shared" si="6"/>
        <v>[120, 135)</v>
      </c>
      <c r="E79" s="89">
        <f>COUNTIFS(dados!$B$2:$B$32,"&gt;="&amp;B79,dados!$B$2:$B$32,"&lt;"&amp;C79)</f>
        <v>1</v>
      </c>
      <c r="F79" s="103" t="s">
        <v>139</v>
      </c>
      <c r="H79" s="104" t="s">
        <v>140</v>
      </c>
      <c r="I79" s="8"/>
    </row>
    <row r="80">
      <c r="A80" s="8"/>
      <c r="B80" s="84"/>
      <c r="C80" s="89"/>
      <c r="D80" s="89"/>
      <c r="E80" s="89"/>
      <c r="F80" s="89"/>
      <c r="G80" s="89"/>
      <c r="H80" s="90"/>
      <c r="I80" s="8"/>
    </row>
    <row r="81">
      <c r="A81" s="83"/>
      <c r="B81" s="84"/>
      <c r="C81" s="89"/>
      <c r="D81" s="89"/>
      <c r="E81" s="89"/>
      <c r="F81" s="100"/>
      <c r="H81" s="90"/>
      <c r="I81" s="83"/>
      <c r="J81" s="85"/>
      <c r="K81" s="85"/>
      <c r="L81" s="85"/>
      <c r="M81" s="85"/>
      <c r="N81" s="85"/>
      <c r="O81" s="85"/>
      <c r="P81" s="85"/>
      <c r="Q81" s="85"/>
      <c r="R81" s="85"/>
      <c r="S81" s="85"/>
      <c r="T81" s="85"/>
      <c r="U81" s="85"/>
      <c r="V81" s="85"/>
      <c r="W81" s="85"/>
      <c r="X81" s="85"/>
      <c r="Y81" s="85"/>
      <c r="Z81" s="85"/>
    </row>
    <row r="82">
      <c r="A82" s="83"/>
      <c r="B82" s="84"/>
      <c r="C82" s="89"/>
      <c r="D82" s="89"/>
      <c r="E82" s="89"/>
      <c r="F82" s="100"/>
      <c r="H82" s="90"/>
      <c r="I82" s="83"/>
      <c r="J82" s="85"/>
      <c r="K82" s="85"/>
      <c r="L82" s="85"/>
      <c r="M82" s="85"/>
      <c r="N82" s="85"/>
      <c r="O82" s="85"/>
      <c r="P82" s="85"/>
      <c r="Q82" s="85"/>
      <c r="R82" s="85"/>
      <c r="S82" s="85"/>
      <c r="T82" s="85"/>
      <c r="U82" s="85"/>
      <c r="V82" s="85"/>
      <c r="W82" s="85"/>
      <c r="X82" s="85"/>
      <c r="Y82" s="85"/>
      <c r="Z82" s="85"/>
    </row>
    <row r="83">
      <c r="A83" s="83"/>
      <c r="B83" s="84"/>
      <c r="C83" s="89"/>
      <c r="D83" s="89"/>
      <c r="E83" s="89"/>
      <c r="F83" s="100"/>
      <c r="H83" s="90"/>
      <c r="I83" s="83"/>
      <c r="J83" s="85"/>
      <c r="K83" s="85"/>
      <c r="L83" s="85"/>
      <c r="M83" s="85"/>
      <c r="N83" s="85"/>
      <c r="O83" s="85"/>
      <c r="P83" s="85"/>
      <c r="Q83" s="85"/>
      <c r="R83" s="85"/>
      <c r="S83" s="85"/>
      <c r="T83" s="85"/>
      <c r="U83" s="85"/>
      <c r="V83" s="85"/>
      <c r="W83" s="85"/>
      <c r="X83" s="85"/>
      <c r="Y83" s="85"/>
      <c r="Z83" s="85"/>
    </row>
    <row r="84">
      <c r="A84" s="83"/>
      <c r="B84" s="84"/>
      <c r="C84" s="89"/>
      <c r="D84" s="89"/>
      <c r="E84" s="89"/>
      <c r="F84" s="100"/>
      <c r="H84" s="90"/>
      <c r="I84" s="83"/>
      <c r="J84" s="85"/>
      <c r="K84" s="85"/>
      <c r="L84" s="85"/>
      <c r="M84" s="85"/>
      <c r="N84" s="85"/>
      <c r="O84" s="85"/>
      <c r="P84" s="85"/>
      <c r="Q84" s="85"/>
      <c r="R84" s="85"/>
      <c r="S84" s="85"/>
      <c r="T84" s="85"/>
      <c r="U84" s="85"/>
      <c r="V84" s="85"/>
      <c r="W84" s="85"/>
      <c r="X84" s="85"/>
      <c r="Y84" s="85"/>
      <c r="Z84" s="85"/>
    </row>
    <row r="85">
      <c r="A85" s="83"/>
      <c r="B85" s="84"/>
      <c r="C85" s="89"/>
      <c r="D85" s="89"/>
      <c r="E85" s="89"/>
      <c r="F85" s="100"/>
      <c r="H85" s="90"/>
      <c r="I85" s="83"/>
      <c r="J85" s="85"/>
      <c r="K85" s="85"/>
      <c r="L85" s="85"/>
      <c r="M85" s="85"/>
      <c r="N85" s="85"/>
      <c r="O85" s="85"/>
      <c r="P85" s="85"/>
      <c r="Q85" s="85"/>
      <c r="R85" s="85"/>
      <c r="S85" s="85"/>
      <c r="T85" s="85"/>
      <c r="U85" s="85"/>
      <c r="V85" s="85"/>
      <c r="W85" s="85"/>
      <c r="X85" s="85"/>
      <c r="Y85" s="85"/>
      <c r="Z85" s="85"/>
    </row>
    <row r="86">
      <c r="A86" s="83"/>
      <c r="B86" s="84"/>
      <c r="C86" s="89"/>
      <c r="D86" s="89"/>
      <c r="E86" s="89"/>
      <c r="F86" s="103"/>
      <c r="H86" s="90"/>
      <c r="I86" s="83"/>
      <c r="J86" s="85"/>
      <c r="K86" s="85"/>
      <c r="L86" s="85"/>
      <c r="M86" s="85"/>
      <c r="N86" s="85"/>
      <c r="O86" s="85"/>
      <c r="P86" s="85"/>
      <c r="Q86" s="85"/>
      <c r="R86" s="85"/>
      <c r="S86" s="85"/>
      <c r="T86" s="85"/>
      <c r="U86" s="85"/>
      <c r="V86" s="85"/>
      <c r="W86" s="85"/>
      <c r="X86" s="85"/>
      <c r="Y86" s="85"/>
      <c r="Z86" s="85"/>
    </row>
    <row r="87">
      <c r="A87" s="83"/>
      <c r="B87" s="84"/>
      <c r="C87" s="89"/>
      <c r="D87" s="89"/>
      <c r="E87" s="89"/>
      <c r="F87" s="105"/>
      <c r="G87" s="105"/>
      <c r="H87" s="90"/>
      <c r="I87" s="83"/>
      <c r="J87" s="85"/>
      <c r="K87" s="85"/>
      <c r="L87" s="85"/>
      <c r="M87" s="85"/>
      <c r="N87" s="85"/>
      <c r="O87" s="85"/>
      <c r="P87" s="85"/>
      <c r="Q87" s="85"/>
      <c r="R87" s="85"/>
      <c r="S87" s="85"/>
      <c r="T87" s="85"/>
      <c r="U87" s="85"/>
      <c r="V87" s="85"/>
      <c r="W87" s="85"/>
      <c r="X87" s="85"/>
      <c r="Y87" s="85"/>
      <c r="Z87" s="85"/>
    </row>
    <row r="88">
      <c r="A88" s="83"/>
      <c r="B88" s="84"/>
      <c r="C88" s="89"/>
      <c r="D88" s="89"/>
      <c r="E88" s="89"/>
      <c r="F88" s="105"/>
      <c r="G88" s="105"/>
      <c r="H88" s="90"/>
      <c r="I88" s="83"/>
      <c r="J88" s="85"/>
      <c r="K88" s="85"/>
      <c r="L88" s="85"/>
      <c r="M88" s="85"/>
      <c r="N88" s="85"/>
      <c r="O88" s="85"/>
      <c r="P88" s="85"/>
      <c r="Q88" s="85"/>
      <c r="R88" s="85"/>
      <c r="S88" s="85"/>
      <c r="T88" s="85"/>
      <c r="U88" s="85"/>
      <c r="V88" s="85"/>
      <c r="W88" s="85"/>
      <c r="X88" s="85"/>
      <c r="Y88" s="85"/>
      <c r="Z88" s="85"/>
    </row>
    <row r="89">
      <c r="A89" s="83"/>
      <c r="B89" s="84"/>
      <c r="C89" s="89"/>
      <c r="D89" s="89"/>
      <c r="E89" s="89"/>
      <c r="F89" s="89"/>
      <c r="G89" s="89"/>
      <c r="H89" s="90"/>
      <c r="I89" s="83"/>
      <c r="J89" s="85"/>
      <c r="K89" s="85"/>
      <c r="L89" s="85"/>
      <c r="M89" s="85"/>
      <c r="N89" s="85"/>
      <c r="O89" s="85"/>
      <c r="P89" s="85"/>
      <c r="Q89" s="85"/>
      <c r="R89" s="85"/>
      <c r="S89" s="85"/>
      <c r="T89" s="85"/>
      <c r="U89" s="85"/>
      <c r="V89" s="85"/>
      <c r="W89" s="85"/>
      <c r="X89" s="85"/>
      <c r="Y89" s="85"/>
      <c r="Z89" s="85"/>
    </row>
    <row r="90">
      <c r="A90" s="83"/>
      <c r="B90" s="93" t="s">
        <v>141</v>
      </c>
      <c r="I90" s="83"/>
      <c r="J90" s="85"/>
      <c r="K90" s="85"/>
      <c r="L90" s="85"/>
      <c r="M90" s="85"/>
      <c r="N90" s="85"/>
      <c r="O90" s="85"/>
      <c r="P90" s="85"/>
      <c r="Q90" s="85"/>
      <c r="R90" s="85"/>
      <c r="S90" s="85"/>
      <c r="T90" s="85"/>
      <c r="U90" s="85"/>
      <c r="V90" s="85"/>
      <c r="W90" s="85"/>
      <c r="X90" s="85"/>
      <c r="Y90" s="85"/>
      <c r="Z90" s="85"/>
    </row>
    <row r="91">
      <c r="A91" s="8"/>
      <c r="B91" s="13"/>
      <c r="C91" s="8"/>
      <c r="D91" s="89"/>
      <c r="E91" s="8"/>
      <c r="F91" s="8"/>
      <c r="G91" s="8"/>
      <c r="H91" s="8"/>
      <c r="I91" s="8"/>
    </row>
    <row r="92">
      <c r="A92" s="8"/>
      <c r="B92" s="13"/>
      <c r="C92" s="8"/>
      <c r="D92" s="89"/>
      <c r="E92" s="8"/>
      <c r="F92" s="8"/>
      <c r="G92" s="8"/>
      <c r="H92" s="8"/>
      <c r="I92" s="8"/>
    </row>
    <row r="93">
      <c r="A93" s="8"/>
      <c r="B93" s="13"/>
      <c r="C93" s="8"/>
      <c r="D93" s="89"/>
      <c r="E93" s="8"/>
      <c r="F93" s="8"/>
      <c r="G93" s="8"/>
      <c r="H93" s="8"/>
      <c r="I93" s="8"/>
    </row>
    <row r="94">
      <c r="A94" s="8"/>
      <c r="B94" s="13"/>
      <c r="C94" s="8"/>
      <c r="D94" s="89"/>
      <c r="E94" s="8"/>
      <c r="F94" s="8"/>
      <c r="G94" s="8"/>
      <c r="H94" s="8"/>
      <c r="I94" s="8"/>
    </row>
    <row r="95">
      <c r="A95" s="8"/>
      <c r="B95" s="13"/>
      <c r="C95" s="8"/>
      <c r="D95" s="89"/>
      <c r="E95" s="8"/>
      <c r="F95" s="8"/>
      <c r="G95" s="8"/>
      <c r="H95" s="8"/>
      <c r="I95" s="8"/>
    </row>
    <row r="96">
      <c r="A96" s="8"/>
      <c r="B96" s="13"/>
      <c r="C96" s="8"/>
      <c r="D96" s="89"/>
      <c r="E96" s="8"/>
      <c r="F96" s="8"/>
      <c r="G96" s="8"/>
      <c r="H96" s="8"/>
      <c r="I96" s="8"/>
    </row>
    <row r="97">
      <c r="A97" s="8"/>
      <c r="B97" s="13"/>
      <c r="C97" s="8"/>
      <c r="D97" s="89"/>
      <c r="E97" s="8"/>
      <c r="F97" s="8"/>
      <c r="G97" s="8"/>
      <c r="H97" s="8"/>
      <c r="I97" s="8"/>
    </row>
    <row r="98">
      <c r="A98" s="8"/>
      <c r="B98" s="13"/>
      <c r="C98" s="8"/>
      <c r="D98" s="89"/>
      <c r="E98" s="8"/>
      <c r="F98" s="8"/>
      <c r="G98" s="8"/>
      <c r="H98" s="8"/>
      <c r="I98" s="8"/>
    </row>
    <row r="99">
      <c r="A99" s="8"/>
      <c r="B99" s="13"/>
      <c r="C99" s="8"/>
      <c r="D99" s="89"/>
      <c r="E99" s="8"/>
      <c r="F99" s="8"/>
      <c r="G99" s="8"/>
      <c r="H99" s="8"/>
      <c r="I99" s="8"/>
    </row>
    <row r="100">
      <c r="A100" s="8"/>
      <c r="B100" s="13"/>
      <c r="C100" s="8"/>
      <c r="D100" s="89"/>
      <c r="E100" s="8"/>
      <c r="F100" s="8"/>
      <c r="G100" s="8"/>
      <c r="H100" s="8"/>
      <c r="I100" s="8"/>
    </row>
    <row r="101">
      <c r="A101" s="8"/>
      <c r="B101" s="13"/>
      <c r="C101" s="8"/>
      <c r="D101" s="89"/>
      <c r="E101" s="8"/>
      <c r="F101" s="8"/>
      <c r="G101" s="8"/>
      <c r="H101" s="8"/>
      <c r="I101" s="8"/>
    </row>
    <row r="102">
      <c r="A102" s="8"/>
      <c r="B102" s="13"/>
      <c r="C102" s="8"/>
      <c r="D102" s="89"/>
      <c r="E102" s="8"/>
      <c r="F102" s="8"/>
      <c r="G102" s="8"/>
      <c r="H102" s="8"/>
      <c r="I102" s="8"/>
    </row>
    <row r="103">
      <c r="A103" s="83"/>
      <c r="B103" s="93" t="s">
        <v>142</v>
      </c>
      <c r="I103" s="83"/>
      <c r="J103" s="85"/>
      <c r="K103" s="85"/>
      <c r="L103" s="85"/>
      <c r="M103" s="85"/>
      <c r="N103" s="85"/>
      <c r="O103" s="85"/>
      <c r="P103" s="85"/>
      <c r="Q103" s="85"/>
      <c r="R103" s="85"/>
      <c r="S103" s="85"/>
      <c r="T103" s="85"/>
      <c r="U103" s="85"/>
      <c r="V103" s="85"/>
      <c r="W103" s="85"/>
      <c r="X103" s="85"/>
      <c r="Y103" s="85"/>
      <c r="Z103" s="85"/>
    </row>
    <row r="104">
      <c r="A104" s="8"/>
      <c r="B104" s="13" t="s">
        <v>100</v>
      </c>
      <c r="C104" s="8"/>
      <c r="D104" s="89"/>
      <c r="E104" s="8"/>
      <c r="F104" s="8"/>
      <c r="G104" s="8"/>
      <c r="H104" s="8"/>
      <c r="I104" s="8"/>
    </row>
    <row r="105">
      <c r="A105" s="8"/>
      <c r="B105" s="12" t="s">
        <v>143</v>
      </c>
      <c r="C105" s="8"/>
      <c r="D105" s="89"/>
      <c r="E105" s="8"/>
      <c r="F105" s="8"/>
      <c r="G105" s="8"/>
      <c r="H105" s="8"/>
      <c r="I105" s="8"/>
    </row>
    <row r="106">
      <c r="A106" s="8"/>
      <c r="B106" s="12" t="s">
        <v>144</v>
      </c>
      <c r="C106" s="8"/>
      <c r="D106" s="89"/>
      <c r="E106" s="8"/>
      <c r="F106" s="8"/>
      <c r="G106" s="8"/>
      <c r="H106" s="8"/>
      <c r="I106" s="8"/>
    </row>
    <row r="107">
      <c r="A107" s="8"/>
      <c r="B107" s="12" t="s">
        <v>145</v>
      </c>
      <c r="C107" s="8"/>
      <c r="D107" s="89"/>
      <c r="E107" s="8"/>
      <c r="F107" s="8"/>
      <c r="G107" s="8"/>
      <c r="H107" s="8"/>
      <c r="I107" s="8"/>
    </row>
    <row r="108">
      <c r="A108" s="8"/>
      <c r="B108" s="12" t="s">
        <v>146</v>
      </c>
      <c r="C108" s="8"/>
      <c r="D108" s="89"/>
      <c r="E108" s="8"/>
      <c r="F108" s="8"/>
      <c r="G108" s="8"/>
      <c r="H108" s="8"/>
      <c r="I108" s="8"/>
    </row>
    <row r="109">
      <c r="A109" s="8"/>
      <c r="B109" s="12" t="s">
        <v>147</v>
      </c>
      <c r="C109" s="8"/>
      <c r="D109" s="89"/>
      <c r="E109" s="8"/>
      <c r="F109" s="8"/>
      <c r="G109" s="8"/>
      <c r="H109" s="8"/>
      <c r="I109" s="8"/>
    </row>
    <row r="110">
      <c r="A110" s="8"/>
      <c r="B110" s="12" t="s">
        <v>148</v>
      </c>
      <c r="C110" s="8"/>
      <c r="D110" s="89"/>
      <c r="E110" s="8"/>
      <c r="F110" s="8"/>
      <c r="G110" s="8"/>
      <c r="H110" s="8"/>
      <c r="I110" s="8"/>
    </row>
    <row r="111">
      <c r="A111" s="8"/>
      <c r="B111" s="12" t="s">
        <v>149</v>
      </c>
      <c r="C111" s="8"/>
      <c r="D111" s="8"/>
      <c r="E111" s="8"/>
      <c r="F111" s="8"/>
      <c r="G111" s="8"/>
      <c r="H111" s="8"/>
      <c r="I111" s="8"/>
    </row>
    <row r="112">
      <c r="A112" s="8"/>
      <c r="B112" s="8"/>
      <c r="C112" s="8"/>
      <c r="D112" s="8"/>
      <c r="E112" s="8"/>
      <c r="F112" s="8"/>
      <c r="G112" s="8"/>
      <c r="H112" s="8"/>
      <c r="I112" s="8"/>
    </row>
    <row r="113">
      <c r="A113" s="8"/>
      <c r="B113" s="15" t="s">
        <v>23</v>
      </c>
      <c r="I113" s="8"/>
    </row>
    <row r="114">
      <c r="A114" s="8"/>
      <c r="B114" s="16" t="s">
        <v>24</v>
      </c>
      <c r="I114" s="8"/>
    </row>
    <row r="115">
      <c r="A115" s="8"/>
      <c r="B115" s="8"/>
      <c r="C115" s="16"/>
      <c r="D115" s="16"/>
      <c r="E115" s="16"/>
      <c r="F115" s="16"/>
      <c r="G115" s="16"/>
      <c r="H115" s="16"/>
      <c r="I115" s="8"/>
    </row>
    <row r="116">
      <c r="A116" s="8"/>
      <c r="B116" s="18" t="s">
        <v>25</v>
      </c>
      <c r="I116" s="8"/>
    </row>
    <row r="117">
      <c r="A117" s="8"/>
      <c r="B117" s="16" t="s">
        <v>26</v>
      </c>
      <c r="I117" s="8"/>
    </row>
    <row r="118">
      <c r="A118" s="8"/>
      <c r="B118" s="16"/>
      <c r="C118" s="16"/>
      <c r="D118" s="16"/>
      <c r="E118" s="16"/>
      <c r="F118" s="16"/>
      <c r="G118" s="16"/>
      <c r="H118" s="16"/>
      <c r="I118" s="8"/>
    </row>
  </sheetData>
  <mergeCells count="36">
    <mergeCell ref="B2:H2"/>
    <mergeCell ref="B3:H3"/>
    <mergeCell ref="B4:H4"/>
    <mergeCell ref="B5:H5"/>
    <mergeCell ref="B6:H6"/>
    <mergeCell ref="B7:H7"/>
    <mergeCell ref="B8:H8"/>
    <mergeCell ref="B9:H9"/>
    <mergeCell ref="B10:H10"/>
    <mergeCell ref="B11:H11"/>
    <mergeCell ref="B12:H12"/>
    <mergeCell ref="B27:H27"/>
    <mergeCell ref="B44:H44"/>
    <mergeCell ref="B45:H45"/>
    <mergeCell ref="B46:H46"/>
    <mergeCell ref="B58:H58"/>
    <mergeCell ref="B71:H71"/>
    <mergeCell ref="F73:G73"/>
    <mergeCell ref="F74:G74"/>
    <mergeCell ref="F75:G75"/>
    <mergeCell ref="F76:G76"/>
    <mergeCell ref="F85:G85"/>
    <mergeCell ref="F86:G86"/>
    <mergeCell ref="B90:H90"/>
    <mergeCell ref="B103:H103"/>
    <mergeCell ref="B113:H113"/>
    <mergeCell ref="B114:H114"/>
    <mergeCell ref="B116:H116"/>
    <mergeCell ref="B117:H117"/>
    <mergeCell ref="F77:G77"/>
    <mergeCell ref="F78:G78"/>
    <mergeCell ref="F79:G79"/>
    <mergeCell ref="F81:G81"/>
    <mergeCell ref="F82:G82"/>
    <mergeCell ref="F83:G83"/>
    <mergeCell ref="F84:G84"/>
  </mergeCells>
  <hyperlinks>
    <hyperlink r:id="rId1" ref="B105"/>
    <hyperlink r:id="rId2" ref="B106"/>
    <hyperlink r:id="rId3" ref="B107"/>
    <hyperlink r:id="rId4" ref="B108"/>
    <hyperlink r:id="rId5" ref="B109"/>
    <hyperlink r:id="rId6" ref="B110"/>
    <hyperlink r:id="rId7" ref="B111"/>
    <hyperlink r:id="rId8" ref="B116"/>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9" max="9" width="3.5"/>
  </cols>
  <sheetData>
    <row r="1">
      <c r="A1" s="79"/>
      <c r="B1" s="79"/>
      <c r="C1" s="79"/>
      <c r="D1" s="79"/>
      <c r="E1" s="79"/>
      <c r="F1" s="79"/>
      <c r="G1" s="79"/>
      <c r="H1" s="79"/>
      <c r="I1" s="79"/>
    </row>
    <row r="2">
      <c r="A2" s="79"/>
      <c r="B2" s="1" t="s">
        <v>150</v>
      </c>
      <c r="I2" s="79"/>
    </row>
    <row r="3">
      <c r="A3" s="8"/>
      <c r="B3" s="14" t="s">
        <v>151</v>
      </c>
      <c r="I3" s="8"/>
    </row>
    <row r="4">
      <c r="A4" s="8"/>
      <c r="B4" s="106"/>
      <c r="I4" s="8"/>
    </row>
    <row r="5">
      <c r="A5" s="8"/>
      <c r="I5" s="8"/>
    </row>
    <row r="6">
      <c r="A6" s="8"/>
      <c r="I6" s="8"/>
    </row>
    <row r="7">
      <c r="A7" s="8"/>
      <c r="I7" s="8"/>
    </row>
    <row r="8">
      <c r="A8" s="8"/>
      <c r="I8" s="8"/>
    </row>
    <row r="9">
      <c r="A9" s="8"/>
      <c r="I9" s="8"/>
    </row>
    <row r="10">
      <c r="A10" s="8"/>
      <c r="I10" s="8"/>
    </row>
    <row r="11">
      <c r="A11" s="8"/>
      <c r="I11" s="8"/>
    </row>
    <row r="12">
      <c r="A12" s="8"/>
      <c r="I12" s="8"/>
    </row>
    <row r="13">
      <c r="A13" s="8"/>
      <c r="I13" s="8"/>
    </row>
    <row r="14">
      <c r="A14" s="8"/>
      <c r="I14" s="8"/>
    </row>
    <row r="15">
      <c r="A15" s="8"/>
      <c r="I15" s="8"/>
    </row>
    <row r="16">
      <c r="A16" s="8"/>
      <c r="I16" s="8"/>
    </row>
    <row r="17">
      <c r="A17" s="8"/>
      <c r="I17" s="8"/>
    </row>
    <row r="18">
      <c r="A18" s="8"/>
      <c r="I18" s="8"/>
    </row>
    <row r="19">
      <c r="A19" s="8"/>
      <c r="I19" s="8"/>
    </row>
    <row r="20">
      <c r="A20" s="8"/>
      <c r="I20" s="8"/>
    </row>
    <row r="21">
      <c r="A21" s="8"/>
      <c r="I21" s="8"/>
    </row>
    <row r="22">
      <c r="A22" s="8"/>
      <c r="B22" s="81" t="s">
        <v>152</v>
      </c>
      <c r="I22" s="8"/>
    </row>
    <row r="23">
      <c r="A23" s="8"/>
      <c r="B23" s="82" t="s">
        <v>153</v>
      </c>
      <c r="I23" s="8"/>
    </row>
    <row r="24" ht="54.0" customHeight="1">
      <c r="A24" s="83"/>
      <c r="B24" s="84"/>
      <c r="C24" s="89"/>
      <c r="H24" s="90" t="s">
        <v>154</v>
      </c>
      <c r="I24" s="83"/>
      <c r="J24" s="85"/>
      <c r="K24" s="85"/>
      <c r="L24" s="85"/>
      <c r="M24" s="85"/>
      <c r="N24" s="85"/>
      <c r="O24" s="85"/>
      <c r="P24" s="85"/>
      <c r="Q24" s="85"/>
      <c r="R24" s="85"/>
      <c r="S24" s="85"/>
      <c r="T24" s="85"/>
      <c r="U24" s="85"/>
      <c r="V24" s="85"/>
      <c r="W24" s="85"/>
      <c r="X24" s="85"/>
      <c r="Y24" s="85"/>
      <c r="Z24" s="85"/>
    </row>
    <row r="25">
      <c r="A25" s="8"/>
      <c r="B25" s="82" t="s">
        <v>155</v>
      </c>
      <c r="I25" s="8"/>
    </row>
    <row r="26" ht="54.0" customHeight="1">
      <c r="A26" s="8"/>
      <c r="B26" s="84"/>
      <c r="C26" s="89"/>
      <c r="H26" s="90" t="s">
        <v>156</v>
      </c>
      <c r="I26" s="8"/>
    </row>
    <row r="27">
      <c r="A27" s="8"/>
      <c r="B27" s="82" t="s">
        <v>157</v>
      </c>
      <c r="I27" s="8"/>
    </row>
    <row r="28">
      <c r="A28" s="8"/>
      <c r="B28" s="84"/>
      <c r="C28" s="89"/>
      <c r="D28" s="89"/>
      <c r="E28" s="89"/>
      <c r="F28" s="89"/>
      <c r="G28" s="89"/>
      <c r="H28" s="90"/>
      <c r="I28" s="8"/>
    </row>
    <row r="29" ht="32.25" customHeight="1">
      <c r="A29" s="8"/>
      <c r="C29" s="89"/>
      <c r="H29" s="90" t="s">
        <v>158</v>
      </c>
      <c r="I29" s="8"/>
    </row>
    <row r="30">
      <c r="A30" s="8"/>
      <c r="C30" s="89"/>
      <c r="D30" s="89"/>
      <c r="E30" s="89"/>
      <c r="F30" s="89"/>
      <c r="G30" s="89"/>
      <c r="H30" s="90"/>
      <c r="I30" s="8"/>
    </row>
    <row r="31">
      <c r="A31" s="8"/>
      <c r="B31" s="82" t="s">
        <v>159</v>
      </c>
      <c r="I31" s="8"/>
    </row>
    <row r="32" ht="54.0" customHeight="1">
      <c r="A32" s="8"/>
      <c r="B32" s="84"/>
      <c r="C32" s="89"/>
      <c r="H32" s="90" t="s">
        <v>154</v>
      </c>
      <c r="I32" s="8"/>
    </row>
    <row r="33">
      <c r="A33" s="8"/>
      <c r="B33" s="82" t="s">
        <v>160</v>
      </c>
      <c r="I33" s="8"/>
    </row>
    <row r="34" ht="54.0" customHeight="1">
      <c r="A34" s="8"/>
      <c r="B34" s="84"/>
      <c r="C34" s="89"/>
      <c r="H34" s="90" t="s">
        <v>154</v>
      </c>
      <c r="I34" s="8"/>
    </row>
    <row r="35">
      <c r="A35" s="8"/>
      <c r="B35" s="82" t="s">
        <v>161</v>
      </c>
      <c r="I35" s="8"/>
    </row>
    <row r="36" ht="54.0" customHeight="1">
      <c r="A36" s="8"/>
      <c r="B36" s="84"/>
      <c r="C36" s="89"/>
      <c r="H36" s="90" t="s">
        <v>154</v>
      </c>
      <c r="I36" s="8"/>
    </row>
    <row r="37">
      <c r="A37" s="8"/>
      <c r="B37" s="82" t="s">
        <v>162</v>
      </c>
      <c r="I37" s="8"/>
    </row>
    <row r="38" ht="58.5" customHeight="1">
      <c r="A38" s="8"/>
      <c r="B38" s="84"/>
      <c r="C38" s="89"/>
      <c r="H38" s="90" t="s">
        <v>154</v>
      </c>
      <c r="I38" s="8"/>
    </row>
    <row r="39">
      <c r="A39" s="8"/>
      <c r="B39" s="82" t="s">
        <v>163</v>
      </c>
      <c r="I39" s="8"/>
    </row>
    <row r="40">
      <c r="A40" s="8"/>
      <c r="B40" s="84"/>
      <c r="C40" s="89"/>
      <c r="D40" s="89"/>
      <c r="E40" s="89"/>
      <c r="F40" s="89"/>
      <c r="G40" s="89"/>
      <c r="H40" s="90"/>
      <c r="I40" s="8"/>
    </row>
    <row r="41" ht="33.0" customHeight="1">
      <c r="A41" s="8"/>
      <c r="C41" s="89"/>
      <c r="H41" s="90" t="s">
        <v>154</v>
      </c>
      <c r="I41" s="8"/>
    </row>
    <row r="42">
      <c r="A42" s="8"/>
      <c r="C42" s="89"/>
      <c r="D42" s="89"/>
      <c r="E42" s="89"/>
      <c r="F42" s="89"/>
      <c r="G42" s="89"/>
      <c r="H42" s="90"/>
      <c r="I42" s="8"/>
    </row>
    <row r="43">
      <c r="A43" s="8"/>
      <c r="B43" s="13" t="s">
        <v>100</v>
      </c>
      <c r="C43" s="8"/>
      <c r="D43" s="8"/>
      <c r="E43" s="8"/>
      <c r="F43" s="8"/>
      <c r="G43" s="8"/>
      <c r="H43" s="8"/>
      <c r="I43" s="8"/>
    </row>
    <row r="44">
      <c r="A44" s="8"/>
      <c r="B44" s="12" t="s">
        <v>164</v>
      </c>
      <c r="C44" s="8"/>
      <c r="D44" s="8"/>
      <c r="E44" s="8"/>
      <c r="F44" s="8"/>
      <c r="G44" s="8"/>
      <c r="H44" s="8"/>
      <c r="I44" s="8"/>
    </row>
    <row r="45">
      <c r="A45" s="8"/>
      <c r="B45" s="12" t="s">
        <v>46</v>
      </c>
      <c r="C45" s="8"/>
      <c r="D45" s="8"/>
      <c r="E45" s="8"/>
      <c r="F45" s="8"/>
      <c r="G45" s="8"/>
      <c r="H45" s="8"/>
      <c r="I45" s="8"/>
    </row>
    <row r="46">
      <c r="A46" s="8"/>
      <c r="B46" s="12" t="s">
        <v>45</v>
      </c>
      <c r="C46" s="8"/>
      <c r="D46" s="8"/>
      <c r="E46" s="8"/>
      <c r="F46" s="8"/>
      <c r="G46" s="8"/>
      <c r="H46" s="8"/>
      <c r="I46" s="8"/>
    </row>
    <row r="47">
      <c r="A47" s="8"/>
      <c r="B47" s="12" t="s">
        <v>165</v>
      </c>
      <c r="C47" s="8"/>
      <c r="D47" s="8"/>
      <c r="E47" s="8"/>
      <c r="F47" s="8"/>
      <c r="G47" s="8"/>
      <c r="H47" s="8"/>
      <c r="I47" s="8"/>
    </row>
    <row r="48">
      <c r="A48" s="8"/>
      <c r="B48" s="12" t="s">
        <v>166</v>
      </c>
      <c r="C48" s="8"/>
      <c r="D48" s="8"/>
      <c r="E48" s="8"/>
      <c r="F48" s="8"/>
      <c r="G48" s="8"/>
      <c r="H48" s="8"/>
      <c r="I48" s="8"/>
    </row>
    <row r="49">
      <c r="A49" s="8"/>
      <c r="B49" s="12" t="s">
        <v>167</v>
      </c>
      <c r="C49" s="8"/>
      <c r="D49" s="8"/>
      <c r="E49" s="8"/>
      <c r="F49" s="8"/>
      <c r="G49" s="8"/>
      <c r="H49" s="8"/>
      <c r="I49" s="8"/>
    </row>
    <row r="50">
      <c r="A50" s="8"/>
      <c r="B50" s="8"/>
      <c r="C50" s="8"/>
      <c r="D50" s="8"/>
      <c r="E50" s="8"/>
      <c r="F50" s="8"/>
      <c r="G50" s="8"/>
      <c r="H50" s="8"/>
      <c r="I50" s="8"/>
    </row>
    <row r="51">
      <c r="A51" s="8"/>
      <c r="B51" s="15" t="s">
        <v>23</v>
      </c>
      <c r="I51" s="8"/>
    </row>
    <row r="52">
      <c r="A52" s="8"/>
      <c r="B52" s="16" t="s">
        <v>24</v>
      </c>
      <c r="I52" s="8"/>
    </row>
    <row r="53">
      <c r="A53" s="8"/>
      <c r="B53" s="8"/>
      <c r="C53" s="16"/>
      <c r="D53" s="16"/>
      <c r="E53" s="16"/>
      <c r="F53" s="16"/>
      <c r="G53" s="16"/>
      <c r="H53" s="16"/>
      <c r="I53" s="8"/>
    </row>
    <row r="54">
      <c r="A54" s="8"/>
      <c r="B54" s="18" t="s">
        <v>25</v>
      </c>
      <c r="I54" s="8"/>
    </row>
    <row r="55">
      <c r="A55" s="8"/>
      <c r="B55" s="16" t="s">
        <v>26</v>
      </c>
      <c r="I55" s="8"/>
    </row>
    <row r="56">
      <c r="A56" s="8"/>
      <c r="B56" s="16"/>
      <c r="C56" s="16"/>
      <c r="D56" s="16"/>
      <c r="E56" s="16"/>
      <c r="F56" s="16"/>
      <c r="G56" s="16"/>
      <c r="H56" s="16"/>
      <c r="I56" s="8"/>
    </row>
  </sheetData>
  <mergeCells count="26">
    <mergeCell ref="B2:H2"/>
    <mergeCell ref="B3:H3"/>
    <mergeCell ref="B4:H21"/>
    <mergeCell ref="B22:H22"/>
    <mergeCell ref="B23:H23"/>
    <mergeCell ref="C24:G24"/>
    <mergeCell ref="B25:H25"/>
    <mergeCell ref="C26:G26"/>
    <mergeCell ref="B27:H27"/>
    <mergeCell ref="B28:B30"/>
    <mergeCell ref="C29:G29"/>
    <mergeCell ref="B31:H31"/>
    <mergeCell ref="C32:G32"/>
    <mergeCell ref="B33:H33"/>
    <mergeCell ref="C41:G41"/>
    <mergeCell ref="B51:H51"/>
    <mergeCell ref="B52:H52"/>
    <mergeCell ref="B54:H54"/>
    <mergeCell ref="B55:H55"/>
    <mergeCell ref="C34:G34"/>
    <mergeCell ref="B35:H35"/>
    <mergeCell ref="C36:G36"/>
    <mergeCell ref="B37:H37"/>
    <mergeCell ref="C38:G38"/>
    <mergeCell ref="B39:H39"/>
    <mergeCell ref="B40:B42"/>
  </mergeCells>
  <hyperlinks>
    <hyperlink r:id="rId2" ref="B44"/>
    <hyperlink r:id="rId3" ref="B45"/>
    <hyperlink r:id="rId4" ref="B46"/>
    <hyperlink r:id="rId5" ref="B47"/>
    <hyperlink r:id="rId6" ref="B48"/>
    <hyperlink r:id="rId7" ref="B49"/>
    <hyperlink r:id="rId8" ref="B54"/>
  </hyperlinks>
  <drawing r:id="rId9"/>
  <legacy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5.63"/>
    <col customWidth="1" min="9" max="9" width="3.63"/>
    <col customWidth="1" min="10" max="10" width="11.13"/>
  </cols>
  <sheetData>
    <row r="1" ht="14.25" customHeight="1">
      <c r="A1" s="8"/>
      <c r="B1" s="106"/>
      <c r="C1" s="106"/>
      <c r="D1" s="106"/>
      <c r="E1" s="106"/>
      <c r="F1" s="106"/>
      <c r="G1" s="106"/>
      <c r="H1" s="106"/>
      <c r="I1" s="8"/>
    </row>
    <row r="2">
      <c r="A2" s="8"/>
      <c r="B2" s="107" t="s">
        <v>168</v>
      </c>
      <c r="I2" s="8"/>
    </row>
    <row r="3" ht="14.25" customHeight="1">
      <c r="A3" s="8"/>
      <c r="B3" s="108" t="s">
        <v>169</v>
      </c>
      <c r="I3" s="8"/>
    </row>
    <row r="4" ht="11.25" customHeight="1">
      <c r="A4" s="8"/>
      <c r="B4" s="106"/>
      <c r="C4" s="106"/>
      <c r="D4" s="106"/>
      <c r="E4" s="106"/>
      <c r="F4" s="106"/>
      <c r="G4" s="106"/>
      <c r="H4" s="106"/>
      <c r="I4" s="8"/>
    </row>
    <row r="5" ht="33.0" customHeight="1">
      <c r="A5" s="8"/>
      <c r="B5" s="106"/>
      <c r="I5" s="8"/>
    </row>
    <row r="6" ht="13.5" customHeight="1">
      <c r="A6" s="8"/>
      <c r="B6" s="106"/>
      <c r="C6" s="106"/>
      <c r="D6" s="106"/>
      <c r="E6" s="106"/>
      <c r="F6" s="106"/>
      <c r="G6" s="106"/>
      <c r="H6" s="106"/>
      <c r="I6" s="8"/>
    </row>
    <row r="7">
      <c r="A7" s="8"/>
      <c r="B7" s="109" t="s">
        <v>170</v>
      </c>
      <c r="I7" s="8"/>
    </row>
    <row r="8" ht="68.25" customHeight="1">
      <c r="A8" s="8"/>
      <c r="B8" s="84"/>
      <c r="C8" s="106"/>
      <c r="H8" s="90" t="s">
        <v>154</v>
      </c>
      <c r="I8" s="8"/>
    </row>
    <row r="9" ht="14.25" customHeight="1">
      <c r="A9" s="8"/>
      <c r="B9" s="108" t="s">
        <v>171</v>
      </c>
      <c r="C9" s="110"/>
      <c r="D9" s="110"/>
      <c r="E9" s="110"/>
      <c r="F9" s="110"/>
      <c r="G9" s="110"/>
      <c r="H9" s="110"/>
      <c r="I9" s="8"/>
    </row>
    <row r="10" ht="68.25" customHeight="1">
      <c r="A10" s="8"/>
      <c r="B10" s="80"/>
      <c r="I10" s="8"/>
    </row>
    <row r="11">
      <c r="A11" s="8"/>
      <c r="B11" s="109" t="s">
        <v>172</v>
      </c>
      <c r="I11" s="8"/>
    </row>
    <row r="12">
      <c r="A12" s="8"/>
      <c r="B12" s="111" t="s">
        <v>173</v>
      </c>
      <c r="C12" s="109"/>
      <c r="D12" s="109"/>
      <c r="E12" s="109"/>
      <c r="F12" s="109"/>
      <c r="G12" s="109"/>
      <c r="H12" s="109"/>
      <c r="I12" s="8"/>
    </row>
    <row r="13">
      <c r="A13" s="8"/>
      <c r="B13" s="109" t="s">
        <v>174</v>
      </c>
      <c r="I13" s="8"/>
    </row>
    <row r="14" ht="14.25" customHeight="1">
      <c r="A14" s="8"/>
      <c r="B14" s="109" t="s">
        <v>175</v>
      </c>
      <c r="I14" s="8"/>
    </row>
    <row r="15">
      <c r="A15" s="74"/>
      <c r="B15" s="112" t="s">
        <v>176</v>
      </c>
      <c r="I15" s="74"/>
      <c r="J15" s="77"/>
      <c r="K15" s="77"/>
      <c r="L15" s="77"/>
      <c r="M15" s="77"/>
      <c r="N15" s="77"/>
      <c r="O15" s="77"/>
      <c r="P15" s="77"/>
      <c r="Q15" s="77"/>
      <c r="R15" s="77"/>
      <c r="S15" s="77"/>
      <c r="T15" s="77"/>
      <c r="U15" s="77"/>
      <c r="V15" s="77"/>
      <c r="W15" s="77"/>
      <c r="X15" s="77"/>
      <c r="Y15" s="77"/>
      <c r="Z15" s="77"/>
    </row>
    <row r="16" ht="14.25" customHeight="1">
      <c r="A16" s="8"/>
      <c r="B16" s="109" t="s">
        <v>177</v>
      </c>
      <c r="C16" s="113">
        <f>SUM(dados!E2:E20)</f>
        <v>58502</v>
      </c>
      <c r="D16" s="109" t="s">
        <v>178</v>
      </c>
      <c r="E16" s="86" t="s">
        <v>179</v>
      </c>
      <c r="I16" s="8"/>
    </row>
    <row r="17" ht="14.25" customHeight="1">
      <c r="A17" s="8"/>
      <c r="B17" s="109" t="s">
        <v>180</v>
      </c>
      <c r="C17" s="114">
        <f>COUNT(dados!E2:E20)</f>
        <v>19</v>
      </c>
      <c r="D17" s="109" t="s">
        <v>181</v>
      </c>
      <c r="I17" s="8"/>
    </row>
    <row r="18">
      <c r="A18" s="8"/>
      <c r="B18" s="115" t="s">
        <v>182</v>
      </c>
      <c r="C18" s="116">
        <f>C16/C17</f>
        <v>3079.052632</v>
      </c>
      <c r="D18" s="109" t="s">
        <v>183</v>
      </c>
      <c r="I18" s="8"/>
    </row>
    <row r="19">
      <c r="A19" s="8"/>
      <c r="B19" s="112" t="s">
        <v>184</v>
      </c>
      <c r="I19" s="8"/>
    </row>
    <row r="20" ht="14.25" customHeight="1">
      <c r="A20" s="8"/>
      <c r="B20" s="115" t="s">
        <v>182</v>
      </c>
      <c r="C20" s="116">
        <f>SUM(dados!E2:E20)/COUNT(dados!E2:E20)</f>
        <v>3079.052632</v>
      </c>
      <c r="D20" s="109" t="s">
        <v>183</v>
      </c>
      <c r="E20" s="86"/>
      <c r="I20" s="8"/>
    </row>
    <row r="21" ht="14.25" customHeight="1">
      <c r="A21" s="8"/>
      <c r="B21" s="115" t="s">
        <v>185</v>
      </c>
      <c r="C21" s="116">
        <f>AVERAGE(dados!E2:E20)</f>
        <v>3079.052632</v>
      </c>
      <c r="D21" s="109" t="s">
        <v>183</v>
      </c>
      <c r="I21" s="8"/>
    </row>
    <row r="22" ht="14.25" customHeight="1">
      <c r="A22" s="8"/>
      <c r="B22" s="114"/>
      <c r="C22" s="114"/>
      <c r="D22" s="114"/>
      <c r="E22" s="114"/>
      <c r="F22" s="114"/>
      <c r="G22" s="114"/>
      <c r="H22" s="114"/>
      <c r="I22" s="8"/>
    </row>
    <row r="23">
      <c r="A23" s="8"/>
      <c r="B23" s="107" t="s">
        <v>186</v>
      </c>
      <c r="I23" s="8"/>
    </row>
    <row r="24">
      <c r="A24" s="8"/>
      <c r="B24" s="109" t="s">
        <v>187</v>
      </c>
      <c r="I24" s="8"/>
    </row>
    <row r="25" ht="27.75" customHeight="1">
      <c r="A25" s="8"/>
      <c r="B25" s="117"/>
      <c r="I25" s="8"/>
    </row>
    <row r="26" ht="14.25" customHeight="1">
      <c r="A26" s="8"/>
      <c r="B26" s="109" t="s">
        <v>188</v>
      </c>
      <c r="I26" s="8"/>
    </row>
    <row r="27" ht="68.25" customHeight="1">
      <c r="A27" s="8"/>
      <c r="B27" s="84"/>
      <c r="C27" s="118"/>
      <c r="H27" s="90" t="s">
        <v>156</v>
      </c>
      <c r="I27" s="8"/>
    </row>
    <row r="28">
      <c r="A28" s="8"/>
      <c r="B28" s="109" t="s">
        <v>189</v>
      </c>
      <c r="I28" s="8"/>
    </row>
    <row r="29">
      <c r="A29" s="74"/>
      <c r="B29" s="119" t="s">
        <v>190</v>
      </c>
      <c r="C29" s="76"/>
      <c r="D29" s="76"/>
      <c r="E29" s="76"/>
      <c r="F29" s="76"/>
      <c r="G29" s="76"/>
      <c r="H29" s="76"/>
      <c r="I29" s="74"/>
      <c r="J29" s="77"/>
      <c r="K29" s="77"/>
      <c r="L29" s="77"/>
      <c r="M29" s="77"/>
      <c r="N29" s="77"/>
      <c r="O29" s="77"/>
      <c r="P29" s="77"/>
      <c r="Q29" s="77"/>
      <c r="R29" s="77"/>
      <c r="S29" s="77"/>
      <c r="T29" s="77"/>
      <c r="U29" s="77"/>
      <c r="V29" s="77"/>
      <c r="W29" s="77"/>
      <c r="X29" s="77"/>
      <c r="Y29" s="77"/>
      <c r="Z29" s="77"/>
    </row>
    <row r="30">
      <c r="A30" s="8"/>
      <c r="B30" s="109" t="s">
        <v>191</v>
      </c>
      <c r="I30" s="8"/>
    </row>
    <row r="31" ht="14.25" customHeight="1">
      <c r="A31" s="8"/>
      <c r="B31" s="109" t="s">
        <v>192</v>
      </c>
      <c r="I31" s="8"/>
    </row>
    <row r="32">
      <c r="A32" s="8"/>
      <c r="B32" s="112" t="s">
        <v>176</v>
      </c>
      <c r="I32" s="8"/>
    </row>
    <row r="33" ht="14.25" customHeight="1">
      <c r="A33" s="8"/>
      <c r="B33" s="109" t="s">
        <v>193</v>
      </c>
      <c r="C33" s="120">
        <f>PRODUCT(dados!M3:M20)</f>
        <v>1.880171951</v>
      </c>
      <c r="D33" s="86"/>
      <c r="E33" s="86" t="s">
        <v>194</v>
      </c>
      <c r="I33" s="8"/>
    </row>
    <row r="34" ht="14.25" customHeight="1">
      <c r="A34" s="8"/>
      <c r="B34" s="109" t="s">
        <v>180</v>
      </c>
      <c r="C34" s="86">
        <f>COUNT(dados!$M$3:$M$20)</f>
        <v>18</v>
      </c>
      <c r="D34" s="86"/>
      <c r="I34" s="8"/>
    </row>
    <row r="35" ht="14.25" customHeight="1">
      <c r="A35" s="8"/>
      <c r="B35" s="115" t="s">
        <v>195</v>
      </c>
      <c r="C35" s="120">
        <f>POWER(C33,1/C34)</f>
        <v>1.035698145</v>
      </c>
      <c r="D35" s="86"/>
      <c r="I35" s="8"/>
    </row>
    <row r="36">
      <c r="A36" s="8"/>
      <c r="B36" s="112" t="s">
        <v>184</v>
      </c>
      <c r="I36" s="8"/>
    </row>
    <row r="37" ht="14.25" customHeight="1">
      <c r="A37" s="8"/>
      <c r="B37" s="115" t="s">
        <v>195</v>
      </c>
      <c r="C37" s="120">
        <f>POWER(PRODUCT(dados!M2:M20),1/COUNT(dados!M2:M20))</f>
        <v>1.035698145</v>
      </c>
      <c r="D37" s="86"/>
      <c r="E37" s="86"/>
      <c r="I37" s="8"/>
    </row>
    <row r="38" ht="14.25" customHeight="1">
      <c r="A38" s="8"/>
      <c r="B38" s="115" t="s">
        <v>196</v>
      </c>
      <c r="C38" s="120">
        <f>GEOMEAN(dados!M2:M20)</f>
        <v>1.035698145</v>
      </c>
      <c r="D38" s="86"/>
      <c r="I38" s="8"/>
    </row>
    <row r="39" ht="14.25" customHeight="1">
      <c r="A39" s="8"/>
      <c r="B39" s="114"/>
      <c r="C39" s="114"/>
      <c r="D39" s="109"/>
      <c r="E39" s="114"/>
      <c r="F39" s="114"/>
      <c r="G39" s="114"/>
      <c r="H39" s="114"/>
      <c r="I39" s="8"/>
    </row>
    <row r="40">
      <c r="A40" s="8"/>
      <c r="B40" s="121" t="s">
        <v>166</v>
      </c>
      <c r="I40" s="8"/>
    </row>
    <row r="41">
      <c r="A41" s="8"/>
      <c r="B41" s="86" t="s">
        <v>197</v>
      </c>
      <c r="I41" s="8"/>
    </row>
    <row r="42" ht="14.25" customHeight="1">
      <c r="A42" s="8"/>
      <c r="B42" s="86" t="s">
        <v>198</v>
      </c>
      <c r="I42" s="8"/>
    </row>
    <row r="43" ht="68.25" customHeight="1">
      <c r="A43" s="8"/>
      <c r="B43" s="84"/>
      <c r="C43" s="118"/>
      <c r="H43" s="90" t="s">
        <v>158</v>
      </c>
      <c r="I43" s="8"/>
    </row>
    <row r="44">
      <c r="A44" s="8"/>
      <c r="B44" s="109" t="s">
        <v>199</v>
      </c>
      <c r="I44" s="8"/>
    </row>
    <row r="45">
      <c r="A45" s="8"/>
      <c r="B45" s="119" t="s">
        <v>200</v>
      </c>
      <c r="C45" s="76"/>
      <c r="D45" s="76"/>
      <c r="E45" s="76"/>
      <c r="F45" s="76"/>
      <c r="G45" s="76"/>
      <c r="H45" s="76"/>
      <c r="I45" s="8"/>
    </row>
    <row r="46">
      <c r="A46" s="8"/>
      <c r="B46" s="109" t="s">
        <v>201</v>
      </c>
      <c r="I46" s="8"/>
    </row>
    <row r="47" ht="14.25" customHeight="1">
      <c r="A47" s="8"/>
      <c r="B47" s="109" t="s">
        <v>202</v>
      </c>
      <c r="I47" s="8"/>
    </row>
    <row r="48">
      <c r="A48" s="8"/>
      <c r="B48" s="112" t="s">
        <v>176</v>
      </c>
      <c r="I48" s="8"/>
    </row>
    <row r="49" ht="14.25" customHeight="1">
      <c r="A49" s="8"/>
      <c r="B49" s="109" t="s">
        <v>180</v>
      </c>
      <c r="C49" s="86">
        <f>COUNT(dados!$N$2:$N$20)</f>
        <v>19</v>
      </c>
      <c r="D49" s="86"/>
      <c r="E49" s="86"/>
      <c r="F49" s="86"/>
      <c r="G49" s="86"/>
      <c r="H49" s="86"/>
      <c r="I49" s="8"/>
    </row>
    <row r="50" ht="14.25" customHeight="1">
      <c r="A50" s="8"/>
      <c r="B50" s="86" t="s">
        <v>203</v>
      </c>
      <c r="C50" s="122">
        <f>SUMPRODUCT(1/dados!N2:N20)</f>
        <v>19.50066667</v>
      </c>
      <c r="D50" s="86" t="s">
        <v>204</v>
      </c>
      <c r="E50" s="86" t="s">
        <v>205</v>
      </c>
      <c r="I50" s="8"/>
    </row>
    <row r="51">
      <c r="A51" s="8"/>
      <c r="B51" s="87" t="s">
        <v>206</v>
      </c>
      <c r="C51" s="122">
        <f>C49/C50</f>
        <v>0.9743256641</v>
      </c>
      <c r="D51" s="86" t="s">
        <v>207</v>
      </c>
      <c r="I51" s="8"/>
    </row>
    <row r="52">
      <c r="A52" s="8"/>
      <c r="B52" s="112" t="s">
        <v>184</v>
      </c>
      <c r="I52" s="8"/>
    </row>
    <row r="53" ht="14.25" customHeight="1">
      <c r="A53" s="8"/>
      <c r="B53" s="87" t="s">
        <v>206</v>
      </c>
      <c r="C53" s="122">
        <f>COUNT(dados!$N$2:$N$20)/SUMPRODUCT(1/dados!N2:N20)</f>
        <v>0.9743256641</v>
      </c>
      <c r="D53" s="86" t="s">
        <v>207</v>
      </c>
      <c r="E53" s="86"/>
      <c r="I53" s="8"/>
    </row>
    <row r="54" ht="14.25" customHeight="1">
      <c r="A54" s="8"/>
      <c r="B54" s="87" t="s">
        <v>208</v>
      </c>
      <c r="C54" s="123">
        <f>HARMEAN(dados!N2:N20)</f>
        <v>0.9743256641</v>
      </c>
      <c r="D54" s="86" t="s">
        <v>207</v>
      </c>
      <c r="I54" s="8"/>
    </row>
    <row r="55" ht="14.25" customHeight="1">
      <c r="A55" s="8"/>
      <c r="B55" s="94"/>
      <c r="C55" s="94"/>
      <c r="D55" s="94"/>
      <c r="E55" s="94"/>
      <c r="F55" s="94"/>
      <c r="G55" s="94"/>
      <c r="H55" s="94"/>
      <c r="I55" s="8"/>
    </row>
    <row r="56">
      <c r="A56" s="8"/>
      <c r="B56" s="121" t="s">
        <v>209</v>
      </c>
      <c r="I56" s="8"/>
    </row>
    <row r="57">
      <c r="A57" s="8"/>
      <c r="B57" s="86" t="s">
        <v>210</v>
      </c>
      <c r="I57" s="8"/>
    </row>
    <row r="58" ht="68.25" customHeight="1">
      <c r="A58" s="8"/>
      <c r="B58" s="84"/>
      <c r="C58" s="118"/>
      <c r="H58" s="90" t="s">
        <v>211</v>
      </c>
      <c r="I58" s="8"/>
    </row>
    <row r="59">
      <c r="A59" s="8"/>
      <c r="B59" s="86" t="s">
        <v>212</v>
      </c>
      <c r="I59" s="8"/>
    </row>
    <row r="60">
      <c r="A60" s="8"/>
      <c r="B60" s="119" t="s">
        <v>213</v>
      </c>
      <c r="I60" s="8"/>
    </row>
    <row r="61">
      <c r="A61" s="8"/>
      <c r="B61" s="14" t="s">
        <v>214</v>
      </c>
      <c r="I61" s="8"/>
    </row>
    <row r="62">
      <c r="A62" s="8"/>
      <c r="B62" s="86" t="s">
        <v>215</v>
      </c>
      <c r="I62" s="8"/>
    </row>
    <row r="63">
      <c r="A63" s="8"/>
      <c r="B63" s="112" t="s">
        <v>176</v>
      </c>
      <c r="I63" s="8"/>
    </row>
    <row r="64">
      <c r="A64" s="8"/>
      <c r="B64" s="86" t="s">
        <v>216</v>
      </c>
      <c r="C64" s="123">
        <f>SUMPRODUCT(dados!E2:E20,dados!O2:O20)</f>
        <v>95243</v>
      </c>
      <c r="D64" s="86" t="s">
        <v>183</v>
      </c>
      <c r="E64" s="86" t="s">
        <v>217</v>
      </c>
      <c r="I64" s="8"/>
    </row>
    <row r="65">
      <c r="A65" s="8"/>
      <c r="B65" s="86" t="s">
        <v>218</v>
      </c>
      <c r="C65" s="123">
        <f>SUM(dados!O2:O20)</f>
        <v>28</v>
      </c>
      <c r="D65" s="86"/>
      <c r="E65" s="86"/>
      <c r="F65" s="86"/>
      <c r="G65" s="86"/>
      <c r="H65" s="86"/>
      <c r="I65" s="8"/>
    </row>
    <row r="66">
      <c r="A66" s="8"/>
      <c r="B66" s="87" t="s">
        <v>219</v>
      </c>
      <c r="C66" s="123">
        <f>SUMPRODUCT(dados!E2:E20,dados!O2:O20)/SUM(dados!O2:O20)</f>
        <v>3401.535714</v>
      </c>
      <c r="D66" s="86" t="s">
        <v>183</v>
      </c>
      <c r="E66" s="86"/>
      <c r="F66" s="86"/>
      <c r="G66" s="86"/>
      <c r="H66" s="86"/>
      <c r="I66" s="8"/>
    </row>
    <row r="67">
      <c r="A67" s="8"/>
      <c r="B67" s="94"/>
      <c r="I67" s="8"/>
    </row>
    <row r="68">
      <c r="A68" s="8"/>
      <c r="B68" s="121" t="s">
        <v>220</v>
      </c>
      <c r="I68" s="8"/>
    </row>
    <row r="69">
      <c r="A69" s="8"/>
      <c r="B69" s="86" t="s">
        <v>221</v>
      </c>
      <c r="I69" s="8"/>
    </row>
    <row r="70" ht="68.25" customHeight="1">
      <c r="A70" s="8"/>
      <c r="B70" s="84"/>
      <c r="C70" s="118"/>
      <c r="H70" s="90" t="s">
        <v>222</v>
      </c>
      <c r="I70" s="8"/>
    </row>
    <row r="71">
      <c r="A71" s="8"/>
      <c r="B71" s="86" t="s">
        <v>223</v>
      </c>
      <c r="I71" s="8"/>
    </row>
    <row r="72">
      <c r="A72" s="8"/>
      <c r="B72" s="119" t="s">
        <v>224</v>
      </c>
      <c r="I72" s="8"/>
    </row>
    <row r="73">
      <c r="A73" s="8"/>
      <c r="B73" s="86" t="s">
        <v>225</v>
      </c>
      <c r="I73" s="8"/>
    </row>
    <row r="74">
      <c r="A74" s="8"/>
      <c r="B74" s="86" t="s">
        <v>226</v>
      </c>
      <c r="I74" s="8"/>
    </row>
    <row r="75">
      <c r="A75" s="8"/>
      <c r="B75" s="112" t="s">
        <v>176</v>
      </c>
      <c r="I75" s="8"/>
    </row>
    <row r="76">
      <c r="A76" s="8"/>
      <c r="B76" s="124" t="s">
        <v>227</v>
      </c>
      <c r="C76" s="123">
        <f>PRODUCT(dados!Q3:Q20)</f>
        <v>5.533828811</v>
      </c>
      <c r="D76" s="125"/>
      <c r="E76" s="125"/>
      <c r="F76" s="125"/>
      <c r="G76" s="125"/>
      <c r="H76" s="125"/>
      <c r="I76" s="8"/>
    </row>
    <row r="77">
      <c r="A77" s="8"/>
      <c r="B77" s="124" t="s">
        <v>228</v>
      </c>
      <c r="C77" s="123">
        <f>1/SUM(dados!O3:O20)</f>
        <v>0.03703703704</v>
      </c>
      <c r="D77" s="125"/>
      <c r="E77" s="125"/>
      <c r="F77" s="125"/>
      <c r="G77" s="125"/>
      <c r="H77" s="125"/>
      <c r="I77" s="8"/>
    </row>
    <row r="78">
      <c r="A78" s="8"/>
      <c r="B78" s="126" t="s">
        <v>229</v>
      </c>
      <c r="C78" s="123">
        <f>C76^C77</f>
        <v>1.065416629</v>
      </c>
      <c r="D78" s="127"/>
      <c r="E78" s="127"/>
      <c r="F78" s="127"/>
      <c r="G78" s="127"/>
      <c r="H78" s="127"/>
      <c r="I78" s="8"/>
    </row>
    <row r="79">
      <c r="A79" s="8"/>
      <c r="B79" s="112" t="s">
        <v>184</v>
      </c>
      <c r="I79" s="8"/>
    </row>
    <row r="80">
      <c r="A80" s="8"/>
      <c r="B80" s="87" t="s">
        <v>229</v>
      </c>
      <c r="C80" s="123">
        <f t="array" ref="C80">POWER(PRODUCT(POWER(dados!M3:dados!M20,dados!O3:dados!O20)),1/SUM(dados!O3:dados!O20))</f>
        <v>1.065416629</v>
      </c>
      <c r="D80" s="125" t="s">
        <v>230</v>
      </c>
      <c r="I80" s="8"/>
    </row>
    <row r="81">
      <c r="A81" s="8"/>
      <c r="B81" s="87"/>
      <c r="C81" s="123">
        <f>EXP(SUMPRODUCT(LN(dados!M3:dados!M20), dados!O3:dados!O20) / SUM(dados!O3:dados!O20))</f>
        <v>1.065416629</v>
      </c>
      <c r="D81" s="125" t="s">
        <v>231</v>
      </c>
      <c r="I81" s="8"/>
    </row>
    <row r="82">
      <c r="A82" s="8"/>
      <c r="B82" s="128"/>
      <c r="C82" s="123"/>
      <c r="D82" s="123"/>
      <c r="E82" s="128"/>
      <c r="F82" s="128"/>
      <c r="G82" s="128"/>
      <c r="H82" s="128"/>
      <c r="I82" s="8"/>
    </row>
    <row r="83">
      <c r="A83" s="8"/>
      <c r="B83" s="121" t="s">
        <v>232</v>
      </c>
      <c r="I83" s="8"/>
    </row>
    <row r="84">
      <c r="A84" s="8"/>
      <c r="B84" s="86" t="s">
        <v>233</v>
      </c>
      <c r="I84" s="8"/>
    </row>
    <row r="85" ht="68.25" customHeight="1">
      <c r="A85" s="8"/>
      <c r="B85" s="84"/>
      <c r="C85" s="129"/>
      <c r="H85" s="90" t="s">
        <v>234</v>
      </c>
      <c r="I85" s="8"/>
    </row>
    <row r="86">
      <c r="A86" s="8"/>
      <c r="B86" s="128"/>
      <c r="C86" s="128"/>
      <c r="D86" s="128"/>
      <c r="E86" s="128"/>
      <c r="F86" s="128"/>
      <c r="G86" s="128"/>
      <c r="H86" s="128"/>
      <c r="I86" s="8"/>
    </row>
    <row r="87">
      <c r="A87" s="8"/>
      <c r="B87" s="119" t="s">
        <v>235</v>
      </c>
      <c r="I87" s="8"/>
    </row>
    <row r="88">
      <c r="A88" s="8"/>
      <c r="B88" s="14" t="s">
        <v>236</v>
      </c>
      <c r="I88" s="8"/>
    </row>
    <row r="89">
      <c r="A89" s="8"/>
      <c r="B89" s="86" t="s">
        <v>237</v>
      </c>
      <c r="I89" s="8"/>
    </row>
    <row r="90">
      <c r="A90" s="8"/>
      <c r="B90" s="112" t="s">
        <v>176</v>
      </c>
      <c r="I90" s="8"/>
    </row>
    <row r="91">
      <c r="A91" s="8"/>
      <c r="B91" s="124" t="s">
        <v>218</v>
      </c>
      <c r="C91" s="123">
        <f>SUM(dados!O2:O20)</f>
        <v>28</v>
      </c>
      <c r="D91" s="112"/>
      <c r="E91" s="112"/>
      <c r="F91" s="112"/>
      <c r="G91" s="112"/>
      <c r="H91" s="112"/>
      <c r="I91" s="8"/>
    </row>
    <row r="92">
      <c r="A92" s="8"/>
      <c r="B92" s="124" t="s">
        <v>238</v>
      </c>
      <c r="C92" s="123">
        <f>SUMPRODUCT(dados!O2:O20,1/dados!N2:N20)</f>
        <v>31.74766667</v>
      </c>
      <c r="D92" s="112"/>
      <c r="E92" s="112"/>
      <c r="F92" s="112"/>
      <c r="G92" s="112"/>
      <c r="H92" s="112"/>
      <c r="I92" s="8"/>
    </row>
    <row r="93">
      <c r="A93" s="8"/>
      <c r="B93" s="130" t="s">
        <v>239</v>
      </c>
      <c r="C93" s="123">
        <f>C91/C92</f>
        <v>0.8819545793</v>
      </c>
      <c r="D93" s="112"/>
      <c r="E93" s="112"/>
      <c r="F93" s="112"/>
      <c r="G93" s="112"/>
      <c r="H93" s="112"/>
      <c r="I93" s="8"/>
    </row>
    <row r="94">
      <c r="A94" s="8"/>
      <c r="B94" s="112" t="s">
        <v>184</v>
      </c>
      <c r="I94" s="8"/>
    </row>
    <row r="95">
      <c r="A95" s="8"/>
      <c r="B95" s="130" t="s">
        <v>239</v>
      </c>
      <c r="C95" s="120">
        <f>SUM(dados!O2:O20)/SUMPRODUCT(dados!O2:O20,1/dados!N2:N20)</f>
        <v>0.8819545793</v>
      </c>
      <c r="D95" s="128"/>
      <c r="E95" s="128"/>
      <c r="F95" s="128"/>
      <c r="G95" s="128"/>
      <c r="H95" s="128"/>
      <c r="I95" s="8"/>
    </row>
    <row r="96">
      <c r="A96" s="8"/>
      <c r="B96" s="128"/>
      <c r="C96" s="117"/>
      <c r="D96" s="128"/>
      <c r="E96" s="128"/>
      <c r="F96" s="128"/>
      <c r="G96" s="128"/>
      <c r="H96" s="128"/>
      <c r="I96" s="8"/>
    </row>
    <row r="97">
      <c r="A97" s="8"/>
      <c r="B97" s="13" t="s">
        <v>100</v>
      </c>
      <c r="C97" s="8"/>
      <c r="D97" s="8"/>
      <c r="E97" s="8"/>
      <c r="F97" s="8"/>
      <c r="G97" s="8"/>
      <c r="H97" s="8"/>
      <c r="I97" s="8"/>
    </row>
    <row r="98">
      <c r="A98" s="8"/>
      <c r="B98" s="12" t="s">
        <v>240</v>
      </c>
      <c r="C98" s="8"/>
      <c r="D98" s="8"/>
      <c r="E98" s="8"/>
      <c r="F98" s="8"/>
      <c r="G98" s="8"/>
      <c r="H98" s="8"/>
      <c r="I98" s="8"/>
    </row>
    <row r="99">
      <c r="A99" s="8"/>
      <c r="B99" s="12" t="s">
        <v>166</v>
      </c>
      <c r="C99" s="8"/>
      <c r="D99" s="8"/>
      <c r="E99" s="8"/>
      <c r="F99" s="8"/>
      <c r="G99" s="8"/>
      <c r="H99" s="8"/>
      <c r="I99" s="8"/>
    </row>
    <row r="100">
      <c r="A100" s="8"/>
      <c r="B100" s="12" t="s">
        <v>186</v>
      </c>
      <c r="C100" s="8"/>
      <c r="D100" s="8"/>
      <c r="E100" s="8"/>
      <c r="F100" s="8"/>
      <c r="G100" s="8"/>
      <c r="H100" s="8"/>
      <c r="I100" s="8"/>
    </row>
    <row r="101">
      <c r="A101" s="8"/>
      <c r="B101" s="12" t="s">
        <v>241</v>
      </c>
      <c r="C101" s="8"/>
      <c r="D101" s="8"/>
      <c r="E101" s="8"/>
      <c r="F101" s="8"/>
      <c r="G101" s="8"/>
      <c r="H101" s="8"/>
      <c r="I101" s="8"/>
    </row>
    <row r="102">
      <c r="A102" s="8"/>
      <c r="B102" s="12" t="s">
        <v>242</v>
      </c>
      <c r="C102" s="8"/>
      <c r="D102" s="8"/>
      <c r="E102" s="8"/>
      <c r="F102" s="8"/>
      <c r="G102" s="8"/>
      <c r="H102" s="8"/>
      <c r="I102" s="8"/>
    </row>
    <row r="103">
      <c r="A103" s="8"/>
      <c r="B103" s="8"/>
      <c r="C103" s="8"/>
      <c r="D103" s="8"/>
      <c r="E103" s="8"/>
      <c r="F103" s="8"/>
      <c r="G103" s="8"/>
      <c r="H103" s="8"/>
      <c r="I103" s="8"/>
    </row>
    <row r="104">
      <c r="A104" s="8"/>
      <c r="B104" s="15" t="s">
        <v>23</v>
      </c>
      <c r="I104" s="8"/>
    </row>
    <row r="105">
      <c r="A105" s="8"/>
      <c r="B105" s="16" t="s">
        <v>24</v>
      </c>
      <c r="I105" s="8"/>
    </row>
    <row r="106">
      <c r="A106" s="8"/>
      <c r="B106" s="8"/>
      <c r="C106" s="16"/>
      <c r="D106" s="16"/>
      <c r="E106" s="16"/>
      <c r="F106" s="16"/>
      <c r="G106" s="16"/>
      <c r="H106" s="16"/>
      <c r="I106" s="8"/>
    </row>
    <row r="107">
      <c r="A107" s="8"/>
      <c r="B107" s="18" t="s">
        <v>25</v>
      </c>
      <c r="I107" s="8"/>
    </row>
    <row r="108">
      <c r="A108" s="8"/>
      <c r="B108" s="16" t="s">
        <v>26</v>
      </c>
      <c r="I108" s="8"/>
    </row>
    <row r="109">
      <c r="A109" s="8"/>
      <c r="B109" s="16"/>
      <c r="C109" s="16"/>
      <c r="D109" s="16"/>
      <c r="E109" s="16"/>
      <c r="F109" s="16"/>
      <c r="G109" s="16"/>
      <c r="H109" s="16"/>
      <c r="I109" s="8"/>
    </row>
  </sheetData>
  <mergeCells count="69">
    <mergeCell ref="B71:H71"/>
    <mergeCell ref="B72:H72"/>
    <mergeCell ref="B73:H73"/>
    <mergeCell ref="B74:H74"/>
    <mergeCell ref="B75:H75"/>
    <mergeCell ref="B79:H79"/>
    <mergeCell ref="D80:H80"/>
    <mergeCell ref="B90:H90"/>
    <mergeCell ref="B94:H94"/>
    <mergeCell ref="B104:H104"/>
    <mergeCell ref="B105:H105"/>
    <mergeCell ref="B107:H107"/>
    <mergeCell ref="B108:H108"/>
    <mergeCell ref="D81:H81"/>
    <mergeCell ref="B83:H83"/>
    <mergeCell ref="B84:H84"/>
    <mergeCell ref="C85:G85"/>
    <mergeCell ref="B87:H87"/>
    <mergeCell ref="B88:H88"/>
    <mergeCell ref="B89:H89"/>
    <mergeCell ref="B2:H2"/>
    <mergeCell ref="B3:H3"/>
    <mergeCell ref="B5:H5"/>
    <mergeCell ref="B7:H7"/>
    <mergeCell ref="C8:G8"/>
    <mergeCell ref="B10:H10"/>
    <mergeCell ref="B11:H11"/>
    <mergeCell ref="B13:H13"/>
    <mergeCell ref="B14:H14"/>
    <mergeCell ref="B15:H15"/>
    <mergeCell ref="E16:H18"/>
    <mergeCell ref="B19:H19"/>
    <mergeCell ref="E20:H21"/>
    <mergeCell ref="B23:H23"/>
    <mergeCell ref="B24:H24"/>
    <mergeCell ref="B25:H25"/>
    <mergeCell ref="B26:H26"/>
    <mergeCell ref="C27:G27"/>
    <mergeCell ref="B28:H28"/>
    <mergeCell ref="B30:H30"/>
    <mergeCell ref="B31:H31"/>
    <mergeCell ref="B32:H32"/>
    <mergeCell ref="E33:H35"/>
    <mergeCell ref="B36:H36"/>
    <mergeCell ref="E37:H38"/>
    <mergeCell ref="B40:H40"/>
    <mergeCell ref="B41:H41"/>
    <mergeCell ref="B42:H42"/>
    <mergeCell ref="C43:G43"/>
    <mergeCell ref="B44:H44"/>
    <mergeCell ref="B46:H46"/>
    <mergeCell ref="B47:H47"/>
    <mergeCell ref="B48:H48"/>
    <mergeCell ref="E50:H51"/>
    <mergeCell ref="B52:H52"/>
    <mergeCell ref="E53:H54"/>
    <mergeCell ref="B56:H56"/>
    <mergeCell ref="B57:H57"/>
    <mergeCell ref="C58:G58"/>
    <mergeCell ref="B59:H59"/>
    <mergeCell ref="B60:H60"/>
    <mergeCell ref="B61:H61"/>
    <mergeCell ref="B62:H62"/>
    <mergeCell ref="B63:H63"/>
    <mergeCell ref="E64:H64"/>
    <mergeCell ref="B67:H67"/>
    <mergeCell ref="B68:H68"/>
    <mergeCell ref="B69:H69"/>
    <mergeCell ref="C70:G70"/>
  </mergeCells>
  <hyperlinks>
    <hyperlink r:id="rId2" ref="B98"/>
    <hyperlink r:id="rId3" ref="B99"/>
    <hyperlink r:id="rId4" ref="B100"/>
    <hyperlink r:id="rId5" ref="B101"/>
    <hyperlink r:id="rId6" ref="B102"/>
    <hyperlink r:id="rId7" ref="B107"/>
  </hyperlinks>
  <drawing r:id="rId8"/>
  <legacy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5.63"/>
    <col customWidth="1" min="9" max="9" width="3.63"/>
  </cols>
  <sheetData>
    <row r="1" ht="14.25" customHeight="1">
      <c r="A1" s="8"/>
      <c r="B1" s="106"/>
      <c r="C1" s="106"/>
      <c r="D1" s="106"/>
      <c r="E1" s="106"/>
      <c r="F1" s="106"/>
      <c r="G1" s="106"/>
      <c r="H1" s="106"/>
      <c r="I1" s="8"/>
    </row>
    <row r="2">
      <c r="A2" s="8"/>
      <c r="B2" s="107" t="s">
        <v>45</v>
      </c>
      <c r="I2" s="8"/>
    </row>
    <row r="3">
      <c r="A3" s="8"/>
      <c r="B3" s="109" t="s">
        <v>243</v>
      </c>
      <c r="I3" s="8"/>
    </row>
    <row r="4">
      <c r="A4" s="8"/>
      <c r="B4" s="109" t="s">
        <v>244</v>
      </c>
      <c r="I4" s="8"/>
    </row>
    <row r="5">
      <c r="A5" s="8"/>
      <c r="B5" s="109" t="s">
        <v>245</v>
      </c>
      <c r="I5" s="8"/>
    </row>
    <row r="6">
      <c r="A6" s="8"/>
      <c r="B6" s="109" t="s">
        <v>246</v>
      </c>
      <c r="I6" s="8"/>
    </row>
    <row r="7">
      <c r="A7" s="8"/>
      <c r="B7" s="109" t="s">
        <v>247</v>
      </c>
      <c r="I7" s="8"/>
    </row>
    <row r="8">
      <c r="A8" s="8"/>
      <c r="B8" s="109" t="s">
        <v>248</v>
      </c>
      <c r="I8" s="8"/>
    </row>
    <row r="9" ht="68.25" customHeight="1">
      <c r="A9" s="8"/>
      <c r="B9" s="84"/>
      <c r="C9" s="106"/>
      <c r="H9" s="90" t="s">
        <v>249</v>
      </c>
      <c r="I9" s="8"/>
    </row>
    <row r="10">
      <c r="A10" s="8"/>
      <c r="B10" s="109" t="s">
        <v>250</v>
      </c>
      <c r="I10" s="8"/>
    </row>
    <row r="11">
      <c r="A11" s="8"/>
      <c r="B11" s="111" t="s">
        <v>251</v>
      </c>
      <c r="C11" s="109"/>
      <c r="D11" s="109"/>
      <c r="E11" s="109"/>
      <c r="F11" s="109"/>
      <c r="G11" s="109"/>
      <c r="H11" s="109"/>
      <c r="I11" s="8"/>
    </row>
    <row r="12">
      <c r="A12" s="8"/>
      <c r="B12" s="109" t="s">
        <v>174</v>
      </c>
      <c r="I12" s="8"/>
    </row>
    <row r="13" ht="14.25" customHeight="1">
      <c r="A13" s="8"/>
      <c r="B13" s="109" t="s">
        <v>252</v>
      </c>
      <c r="I13" s="8"/>
    </row>
    <row r="14">
      <c r="A14" s="74"/>
      <c r="B14" s="112" t="s">
        <v>176</v>
      </c>
      <c r="I14" s="74"/>
      <c r="J14" s="77"/>
      <c r="K14" s="77"/>
      <c r="M14" s="77"/>
      <c r="N14" s="77"/>
      <c r="O14" s="77"/>
      <c r="P14" s="77"/>
      <c r="Q14" s="77"/>
      <c r="R14" s="77"/>
      <c r="S14" s="77"/>
      <c r="T14" s="77"/>
      <c r="U14" s="77"/>
      <c r="V14" s="77"/>
      <c r="W14" s="77"/>
      <c r="X14" s="77"/>
      <c r="Y14" s="77"/>
      <c r="Z14" s="77"/>
    </row>
    <row r="15" ht="14.25" customHeight="1">
      <c r="A15" s="8"/>
      <c r="B15" s="109" t="s">
        <v>180</v>
      </c>
      <c r="C15" s="114">
        <f>COUNT(dados!E2:E32)</f>
        <v>31</v>
      </c>
      <c r="D15" s="109"/>
      <c r="E15" s="86"/>
      <c r="I15" s="8"/>
    </row>
    <row r="16" ht="14.25" customHeight="1">
      <c r="A16" s="8"/>
      <c r="B16" s="109" t="s">
        <v>253</v>
      </c>
      <c r="C16" s="114">
        <f>(C15+1)/2</f>
        <v>16</v>
      </c>
      <c r="D16" s="109"/>
      <c r="E16" s="86"/>
      <c r="I16" s="8"/>
    </row>
    <row r="17" ht="14.25" customHeight="1">
      <c r="A17" s="8"/>
      <c r="B17" s="115" t="s">
        <v>254</v>
      </c>
      <c r="C17" s="131">
        <f t="array" ref="C17">INDEX(dados!R2:R20,C16)</f>
        <v>2771</v>
      </c>
      <c r="D17" s="109"/>
      <c r="E17" s="86"/>
      <c r="I17" s="8"/>
    </row>
    <row r="18">
      <c r="A18" s="8"/>
      <c r="B18" s="112" t="s">
        <v>184</v>
      </c>
      <c r="I18" s="8"/>
    </row>
    <row r="19" ht="14.25" customHeight="1">
      <c r="A19" s="8"/>
      <c r="B19" s="115" t="s">
        <v>254</v>
      </c>
      <c r="C19" s="113">
        <f t="array" ref="C19">INDEX(dados!R2:R32,(COUNT(dados!E2:E32)+1)/2)</f>
        <v>2771</v>
      </c>
      <c r="D19" s="109"/>
      <c r="E19" s="86"/>
      <c r="I19" s="8"/>
    </row>
    <row r="20" ht="14.25" customHeight="1">
      <c r="A20" s="8"/>
      <c r="B20" s="115" t="s">
        <v>255</v>
      </c>
      <c r="C20" s="113">
        <f>MEDIAN(dados!E2:E20)</f>
        <v>2771</v>
      </c>
      <c r="D20" s="109"/>
      <c r="E20" s="86"/>
      <c r="I20" s="8"/>
    </row>
    <row r="21">
      <c r="A21" s="8"/>
      <c r="B21" s="115" t="s">
        <v>256</v>
      </c>
      <c r="C21" s="132">
        <f>AVERAGE(dados!E2:E20)</f>
        <v>3079.052632</v>
      </c>
      <c r="D21" s="109"/>
      <c r="E21" s="109"/>
      <c r="F21" s="109"/>
      <c r="G21" s="109"/>
      <c r="H21" s="109"/>
      <c r="I21" s="8"/>
    </row>
    <row r="22">
      <c r="A22" s="8"/>
      <c r="B22" s="111" t="s">
        <v>257</v>
      </c>
      <c r="C22" s="109"/>
      <c r="D22" s="86" t="s">
        <v>258</v>
      </c>
      <c r="I22" s="8"/>
    </row>
    <row r="23">
      <c r="A23" s="8"/>
      <c r="B23" s="109" t="s">
        <v>174</v>
      </c>
      <c r="I23" s="8"/>
    </row>
    <row r="24">
      <c r="A24" s="8"/>
      <c r="B24" s="109" t="s">
        <v>259</v>
      </c>
      <c r="I24" s="8"/>
    </row>
    <row r="25">
      <c r="A25" s="8"/>
      <c r="B25" s="112" t="s">
        <v>176</v>
      </c>
      <c r="I25" s="8"/>
    </row>
    <row r="26" ht="14.25" customHeight="1">
      <c r="A26" s="8"/>
      <c r="B26" s="109" t="s">
        <v>180</v>
      </c>
      <c r="C26" s="114">
        <f>COUNT(dados!R9:R20)</f>
        <v>12</v>
      </c>
      <c r="D26" s="109"/>
      <c r="E26" s="86"/>
      <c r="F26" s="86"/>
      <c r="G26" s="86"/>
      <c r="H26" s="86"/>
      <c r="I26" s="8"/>
    </row>
    <row r="27">
      <c r="A27" s="8"/>
      <c r="B27" s="109" t="s">
        <v>260</v>
      </c>
      <c r="C27" s="114">
        <f>C26/2</f>
        <v>6</v>
      </c>
      <c r="D27" s="109"/>
      <c r="E27" s="86"/>
      <c r="F27" s="86"/>
      <c r="G27" s="86"/>
      <c r="H27" s="86"/>
      <c r="I27" s="8"/>
    </row>
    <row r="28">
      <c r="A28" s="8"/>
      <c r="B28" s="109" t="s">
        <v>261</v>
      </c>
      <c r="C28" s="114">
        <f>C27+1</f>
        <v>7</v>
      </c>
      <c r="D28" s="109"/>
      <c r="E28" s="86"/>
      <c r="F28" s="86"/>
      <c r="G28" s="86"/>
      <c r="H28" s="86"/>
      <c r="I28" s="8"/>
    </row>
    <row r="29">
      <c r="A29" s="74"/>
      <c r="B29" s="109" t="s">
        <v>262</v>
      </c>
      <c r="C29" s="113">
        <f t="array" ref="C29">INDEX(dados!U2:U13,C27)</f>
        <v>2514</v>
      </c>
      <c r="D29" s="133"/>
      <c r="E29" s="134"/>
      <c r="F29" s="134"/>
      <c r="G29" s="134"/>
      <c r="H29" s="134"/>
      <c r="I29" s="74"/>
      <c r="J29" s="77"/>
      <c r="K29" s="77"/>
      <c r="M29" s="77"/>
      <c r="N29" s="77"/>
      <c r="O29" s="77"/>
      <c r="P29" s="77"/>
      <c r="Q29" s="77"/>
      <c r="R29" s="77"/>
      <c r="S29" s="77"/>
      <c r="T29" s="77"/>
      <c r="U29" s="77"/>
      <c r="V29" s="77"/>
      <c r="W29" s="77"/>
      <c r="X29" s="77"/>
      <c r="Y29" s="77"/>
      <c r="Z29" s="77"/>
    </row>
    <row r="30">
      <c r="A30" s="8"/>
      <c r="B30" s="109" t="s">
        <v>263</v>
      </c>
      <c r="C30" s="113">
        <f t="array" ref="C30">INDEX(dados!U2:U13,C28)</f>
        <v>2771</v>
      </c>
      <c r="D30" s="109"/>
      <c r="E30" s="86"/>
      <c r="F30" s="86"/>
      <c r="G30" s="86"/>
      <c r="H30" s="86"/>
      <c r="I30" s="8"/>
    </row>
    <row r="31">
      <c r="A31" s="74"/>
      <c r="B31" s="115" t="s">
        <v>254</v>
      </c>
      <c r="C31" s="113">
        <f>(C29+C30)/2</f>
        <v>2642.5</v>
      </c>
      <c r="D31" s="109"/>
      <c r="E31" s="112"/>
      <c r="F31" s="112"/>
      <c r="G31" s="112"/>
      <c r="H31" s="112"/>
      <c r="I31" s="74"/>
      <c r="J31" s="77"/>
      <c r="K31" s="77"/>
      <c r="M31" s="77"/>
      <c r="N31" s="77"/>
      <c r="O31" s="77"/>
      <c r="P31" s="77"/>
      <c r="Q31" s="77"/>
      <c r="R31" s="77"/>
      <c r="S31" s="77"/>
      <c r="T31" s="77"/>
      <c r="U31" s="77"/>
      <c r="V31" s="77"/>
      <c r="W31" s="77"/>
      <c r="X31" s="77"/>
      <c r="Y31" s="77"/>
      <c r="Z31" s="77"/>
    </row>
    <row r="32">
      <c r="A32" s="74"/>
      <c r="B32" s="112" t="s">
        <v>184</v>
      </c>
      <c r="C32" s="112"/>
      <c r="D32" s="112"/>
      <c r="E32" s="112"/>
      <c r="F32" s="112"/>
      <c r="G32" s="112"/>
      <c r="H32" s="112"/>
      <c r="I32" s="74"/>
      <c r="J32" s="77"/>
      <c r="K32" s="77"/>
      <c r="M32" s="77"/>
      <c r="N32" s="77"/>
      <c r="O32" s="77"/>
      <c r="P32" s="77"/>
      <c r="Q32" s="77"/>
      <c r="R32" s="77"/>
      <c r="S32" s="77"/>
      <c r="T32" s="77"/>
      <c r="U32" s="77"/>
      <c r="V32" s="77"/>
      <c r="W32" s="77"/>
      <c r="X32" s="77"/>
      <c r="Y32" s="77"/>
      <c r="Z32" s="77"/>
    </row>
    <row r="33">
      <c r="A33" s="8"/>
      <c r="B33" s="115" t="s">
        <v>254</v>
      </c>
      <c r="C33" s="113">
        <f t="array" ref="C33">(INDEX(dados!U2:U13,COUNT(dados!U2:U13)/2)+INDEX(dados!U2:U13,(COUNT(dados!U2:U108)/2)+1))/2</f>
        <v>2642.5</v>
      </c>
      <c r="D33" s="109"/>
      <c r="E33" s="86"/>
      <c r="F33" s="86"/>
      <c r="G33" s="86"/>
      <c r="H33" s="86"/>
      <c r="I33" s="8"/>
    </row>
    <row r="34">
      <c r="A34" s="8"/>
      <c r="B34" s="115" t="s">
        <v>255</v>
      </c>
      <c r="C34" s="113">
        <f>MEDIAN(dados!E9:E20)</f>
        <v>2642.5</v>
      </c>
      <c r="D34" s="86" t="s">
        <v>264</v>
      </c>
      <c r="I34" s="8"/>
    </row>
    <row r="35" ht="14.25" customHeight="1">
      <c r="A35" s="8"/>
      <c r="B35" s="115" t="s">
        <v>256</v>
      </c>
      <c r="C35" s="113">
        <f>AVERAGE(dados!E9:E20)</f>
        <v>3051.666667</v>
      </c>
      <c r="I35" s="8"/>
    </row>
    <row r="36">
      <c r="A36" s="8"/>
      <c r="B36" s="13"/>
      <c r="C36" s="8"/>
      <c r="D36" s="86"/>
      <c r="E36" s="86"/>
      <c r="F36" s="86"/>
      <c r="G36" s="86"/>
      <c r="H36" s="86"/>
      <c r="I36" s="8"/>
    </row>
    <row r="37">
      <c r="A37" s="8"/>
      <c r="B37" s="13" t="s">
        <v>100</v>
      </c>
      <c r="C37" s="8"/>
      <c r="D37" s="86"/>
      <c r="E37" s="86"/>
      <c r="F37" s="86"/>
      <c r="G37" s="86"/>
      <c r="H37" s="86"/>
      <c r="I37" s="8"/>
    </row>
    <row r="38">
      <c r="A38" s="8"/>
      <c r="B38" s="12" t="s">
        <v>241</v>
      </c>
      <c r="C38" s="8"/>
      <c r="D38" s="8"/>
      <c r="E38" s="8"/>
      <c r="F38" s="8"/>
      <c r="G38" s="8"/>
      <c r="H38" s="8"/>
      <c r="I38" s="8"/>
    </row>
    <row r="39">
      <c r="A39" s="8"/>
      <c r="B39" s="12" t="s">
        <v>45</v>
      </c>
      <c r="C39" s="8"/>
      <c r="D39" s="8"/>
      <c r="E39" s="8"/>
      <c r="F39" s="8"/>
      <c r="G39" s="8"/>
      <c r="H39" s="8"/>
      <c r="I39" s="8"/>
    </row>
    <row r="40">
      <c r="A40" s="8"/>
      <c r="B40" s="12" t="s">
        <v>265</v>
      </c>
      <c r="C40" s="8"/>
      <c r="D40" s="8"/>
      <c r="E40" s="8"/>
      <c r="F40" s="8"/>
      <c r="G40" s="8"/>
      <c r="H40" s="8"/>
      <c r="I40" s="8"/>
    </row>
    <row r="41">
      <c r="A41" s="8"/>
      <c r="B41" s="8"/>
      <c r="C41" s="8"/>
      <c r="D41" s="8"/>
      <c r="E41" s="8"/>
      <c r="F41" s="8"/>
      <c r="G41" s="8"/>
      <c r="H41" s="8"/>
      <c r="I41" s="8"/>
    </row>
    <row r="42">
      <c r="A42" s="8"/>
      <c r="B42" s="15" t="s">
        <v>23</v>
      </c>
      <c r="I42" s="8"/>
    </row>
    <row r="43">
      <c r="A43" s="8"/>
      <c r="B43" s="16" t="s">
        <v>24</v>
      </c>
      <c r="I43" s="8"/>
    </row>
    <row r="44">
      <c r="A44" s="8"/>
      <c r="B44" s="8"/>
      <c r="C44" s="16"/>
      <c r="D44" s="16"/>
      <c r="E44" s="16"/>
      <c r="F44" s="16"/>
      <c r="G44" s="16"/>
      <c r="H44" s="16"/>
      <c r="I44" s="8"/>
    </row>
    <row r="45">
      <c r="A45" s="8"/>
      <c r="B45" s="18" t="s">
        <v>25</v>
      </c>
      <c r="I45" s="8"/>
    </row>
    <row r="46">
      <c r="A46" s="8"/>
      <c r="B46" s="16" t="s">
        <v>26</v>
      </c>
      <c r="I46" s="8"/>
    </row>
    <row r="47">
      <c r="A47" s="8"/>
      <c r="B47" s="16"/>
      <c r="C47" s="16"/>
      <c r="D47" s="16"/>
      <c r="E47" s="16"/>
      <c r="F47" s="16"/>
      <c r="G47" s="16"/>
      <c r="H47" s="16"/>
      <c r="I47" s="8"/>
    </row>
  </sheetData>
  <mergeCells count="27">
    <mergeCell ref="B2:H2"/>
    <mergeCell ref="B3:H3"/>
    <mergeCell ref="B4:H4"/>
    <mergeCell ref="B5:H5"/>
    <mergeCell ref="B6:H6"/>
    <mergeCell ref="B7:H7"/>
    <mergeCell ref="B8:H8"/>
    <mergeCell ref="C9:G9"/>
    <mergeCell ref="B10:H10"/>
    <mergeCell ref="B12:H12"/>
    <mergeCell ref="B13:H13"/>
    <mergeCell ref="B14:H14"/>
    <mergeCell ref="E15:H15"/>
    <mergeCell ref="E16:H16"/>
    <mergeCell ref="D22:H22"/>
    <mergeCell ref="D34:H35"/>
    <mergeCell ref="B42:H42"/>
    <mergeCell ref="B43:H43"/>
    <mergeCell ref="B45:H45"/>
    <mergeCell ref="B46:H46"/>
    <mergeCell ref="E17:H17"/>
    <mergeCell ref="B18:H18"/>
    <mergeCell ref="E19:H19"/>
    <mergeCell ref="E20:H20"/>
    <mergeCell ref="B23:H23"/>
    <mergeCell ref="B24:H24"/>
    <mergeCell ref="B25:H25"/>
  </mergeCells>
  <hyperlinks>
    <hyperlink r:id="rId2" ref="B38"/>
    <hyperlink r:id="rId3" ref="B39"/>
    <hyperlink r:id="rId4" ref="B40"/>
    <hyperlink r:id="rId5" ref="B45"/>
  </hyperlin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5.63"/>
    <col customWidth="1" min="9" max="9" width="3.63"/>
  </cols>
  <sheetData>
    <row r="1" ht="14.25" customHeight="1">
      <c r="A1" s="8"/>
      <c r="B1" s="106"/>
      <c r="C1" s="106"/>
      <c r="D1" s="106"/>
      <c r="E1" s="106"/>
      <c r="F1" s="106"/>
      <c r="G1" s="106"/>
      <c r="H1" s="106"/>
      <c r="I1" s="8"/>
    </row>
    <row r="2">
      <c r="A2" s="8"/>
      <c r="B2" s="107" t="s">
        <v>165</v>
      </c>
      <c r="I2" s="8"/>
    </row>
    <row r="3">
      <c r="A3" s="8"/>
      <c r="B3" s="109" t="s">
        <v>266</v>
      </c>
      <c r="I3" s="8"/>
    </row>
    <row r="4">
      <c r="A4" s="8"/>
      <c r="B4" s="109" t="s">
        <v>267</v>
      </c>
      <c r="I4" s="8"/>
    </row>
    <row r="5">
      <c r="A5" s="8"/>
      <c r="B5" s="109" t="s">
        <v>268</v>
      </c>
      <c r="I5" s="8"/>
    </row>
    <row r="6" ht="68.25" customHeight="1">
      <c r="A6" s="8"/>
      <c r="B6" s="84"/>
      <c r="C6" s="106"/>
      <c r="D6" s="106"/>
      <c r="G6" s="106"/>
      <c r="H6" s="90"/>
      <c r="I6" s="8"/>
    </row>
    <row r="7">
      <c r="A7" s="8"/>
      <c r="B7" s="135" t="s">
        <v>269</v>
      </c>
      <c r="I7" s="8"/>
    </row>
    <row r="8">
      <c r="A8" s="8"/>
      <c r="B8" s="135" t="s">
        <v>270</v>
      </c>
      <c r="I8" s="8"/>
    </row>
    <row r="9" ht="68.25" customHeight="1">
      <c r="A9" s="8"/>
      <c r="B9" s="84"/>
      <c r="C9" s="106"/>
      <c r="D9" s="106"/>
      <c r="G9" s="106"/>
      <c r="H9" s="90" t="s">
        <v>271</v>
      </c>
      <c r="I9" s="8"/>
    </row>
    <row r="10">
      <c r="A10" s="8"/>
      <c r="B10" s="136" t="s">
        <v>272</v>
      </c>
      <c r="C10" s="109"/>
      <c r="D10" s="109"/>
      <c r="E10" s="109"/>
      <c r="F10" s="109"/>
      <c r="G10" s="109"/>
      <c r="H10" s="109"/>
      <c r="I10" s="8"/>
    </row>
    <row r="11">
      <c r="A11" s="8"/>
      <c r="B11" s="135" t="s">
        <v>273</v>
      </c>
      <c r="C11" s="109"/>
      <c r="D11" s="109"/>
      <c r="E11" s="109"/>
      <c r="F11" s="109"/>
      <c r="G11" s="109"/>
      <c r="H11" s="109"/>
      <c r="I11" s="8"/>
    </row>
    <row r="12">
      <c r="A12" s="8"/>
      <c r="B12" s="135" t="s">
        <v>274</v>
      </c>
      <c r="C12" s="109"/>
      <c r="D12" s="109"/>
      <c r="E12" s="109"/>
      <c r="F12" s="109"/>
      <c r="G12" s="109"/>
      <c r="H12" s="109"/>
      <c r="I12" s="8"/>
    </row>
    <row r="13" ht="14.25" customHeight="1">
      <c r="A13" s="8"/>
      <c r="B13" s="135" t="s">
        <v>275</v>
      </c>
      <c r="C13" s="109"/>
      <c r="D13" s="109"/>
      <c r="E13" s="109"/>
      <c r="F13" s="109"/>
      <c r="G13" s="109"/>
      <c r="H13" s="109"/>
      <c r="I13" s="8"/>
    </row>
    <row r="14">
      <c r="A14" s="74"/>
      <c r="B14" s="135" t="s">
        <v>276</v>
      </c>
      <c r="C14" s="112"/>
      <c r="D14" s="112"/>
      <c r="E14" s="112"/>
      <c r="F14" s="112"/>
      <c r="G14" s="112"/>
      <c r="H14" s="112"/>
      <c r="I14" s="74"/>
      <c r="J14" s="77"/>
      <c r="K14" s="77"/>
      <c r="L14" s="77"/>
      <c r="M14" s="77"/>
      <c r="N14" s="77"/>
      <c r="O14" s="77"/>
      <c r="P14" s="77"/>
      <c r="Q14" s="77"/>
      <c r="R14" s="77"/>
      <c r="S14" s="77"/>
      <c r="T14" s="77"/>
      <c r="U14" s="77"/>
      <c r="V14" s="77"/>
      <c r="W14" s="77"/>
      <c r="X14" s="77"/>
      <c r="Y14" s="77"/>
      <c r="Z14" s="77"/>
    </row>
    <row r="15">
      <c r="A15" s="8"/>
      <c r="B15" s="137"/>
      <c r="I15" s="8"/>
    </row>
    <row r="16">
      <c r="A16" s="8"/>
      <c r="I16" s="8"/>
    </row>
    <row r="17">
      <c r="A17" s="8"/>
      <c r="I17" s="8"/>
    </row>
    <row r="18">
      <c r="A18" s="8"/>
      <c r="I18" s="8"/>
    </row>
    <row r="19">
      <c r="A19" s="8"/>
      <c r="I19" s="8"/>
    </row>
    <row r="20">
      <c r="A20" s="8"/>
      <c r="I20" s="8"/>
    </row>
    <row r="21">
      <c r="A21" s="8"/>
      <c r="I21" s="8"/>
    </row>
    <row r="22">
      <c r="A22" s="8"/>
      <c r="I22" s="8"/>
    </row>
    <row r="23">
      <c r="A23" s="8"/>
      <c r="I23" s="8"/>
    </row>
    <row r="24">
      <c r="A24" s="8"/>
      <c r="I24" s="8"/>
    </row>
    <row r="25">
      <c r="A25" s="8"/>
      <c r="I25" s="8"/>
    </row>
    <row r="26">
      <c r="A26" s="8"/>
      <c r="I26" s="8"/>
    </row>
    <row r="27">
      <c r="A27" s="8"/>
      <c r="B27" s="138" t="s">
        <v>277</v>
      </c>
      <c r="I27" s="8"/>
    </row>
    <row r="28">
      <c r="A28" s="8"/>
      <c r="B28" s="111" t="s">
        <v>278</v>
      </c>
      <c r="C28" s="109"/>
      <c r="D28" s="86"/>
      <c r="I28" s="8"/>
    </row>
    <row r="29">
      <c r="A29" s="8"/>
      <c r="B29" s="109" t="s">
        <v>279</v>
      </c>
      <c r="I29" s="8"/>
    </row>
    <row r="30">
      <c r="A30" s="8"/>
      <c r="B30" s="109" t="s">
        <v>280</v>
      </c>
      <c r="I30" s="8"/>
    </row>
    <row r="31">
      <c r="A31" s="8"/>
      <c r="B31" s="112" t="s">
        <v>176</v>
      </c>
      <c r="I31" s="8"/>
    </row>
    <row r="32" ht="14.25" customHeight="1">
      <c r="A32" s="8"/>
      <c r="B32" s="139" t="s">
        <v>281</v>
      </c>
      <c r="C32" s="140" t="s">
        <v>282</v>
      </c>
      <c r="D32" s="140" t="s">
        <v>133</v>
      </c>
      <c r="E32" s="141" t="s">
        <v>165</v>
      </c>
      <c r="F32" s="141" t="s">
        <v>283</v>
      </c>
      <c r="G32" s="141" t="s">
        <v>284</v>
      </c>
      <c r="H32" s="141"/>
      <c r="I32" s="8"/>
    </row>
    <row r="33" ht="14.25" customHeight="1">
      <c r="A33" s="8"/>
      <c r="B33" s="113">
        <f t="array" ref="B33:B52">UNIQUE(dados!C2:C32)</f>
        <v>26</v>
      </c>
      <c r="C33" s="142">
        <f t="array" ref="C33:C52">SORT(B33:B52)</f>
        <v>3</v>
      </c>
      <c r="D33" s="109">
        <f>COUNTIF(dados!$C$2:$C$32, C33)</f>
        <v>1</v>
      </c>
      <c r="E33" s="143">
        <f>IFERROR(__xludf.DUMMYFUNCTION("FILTER(C33:C52,D33:D52=MAX(D33:D52))"),18.0)</f>
        <v>18</v>
      </c>
      <c r="F33" s="86">
        <f>COUNT(E33:E52)</f>
        <v>3</v>
      </c>
      <c r="G33" s="86" t="str">
        <f>IF(F33=0,"Não há moda",IF(F33=1,"Unimodal",IF(F33=2,"Bimodal","Multimodal")))</f>
        <v>Multimodal</v>
      </c>
      <c r="H33" s="86"/>
      <c r="I33" s="8"/>
    </row>
    <row r="34" ht="14.25" customHeight="1">
      <c r="A34" s="8"/>
      <c r="B34" s="113">
        <v>28.0</v>
      </c>
      <c r="C34" s="142">
        <v>4.0</v>
      </c>
      <c r="D34" s="109">
        <f>COUNTIF(dados!$C$2:$C$32, C34)</f>
        <v>2</v>
      </c>
      <c r="E34" s="143">
        <f>IFERROR(__xludf.DUMMYFUNCTION("""COMPUTED_VALUE"""),26.0)</f>
        <v>26</v>
      </c>
      <c r="F34" s="86"/>
      <c r="G34" s="86"/>
      <c r="H34" s="86"/>
      <c r="I34" s="8"/>
    </row>
    <row r="35" ht="14.25" customHeight="1">
      <c r="A35" s="8"/>
      <c r="B35" s="113">
        <v>29.0</v>
      </c>
      <c r="C35" s="142">
        <v>5.0</v>
      </c>
      <c r="D35" s="109">
        <f>COUNTIF(dados!$C$2:$C$32, C35)</f>
        <v>1</v>
      </c>
      <c r="E35" s="143">
        <f>IFERROR(__xludf.DUMMYFUNCTION("""COMPUTED_VALUE"""),30.0)</f>
        <v>30</v>
      </c>
      <c r="F35" s="86"/>
      <c r="G35" s="86"/>
      <c r="H35" s="86"/>
      <c r="I35" s="8"/>
    </row>
    <row r="36" ht="14.25" customHeight="1">
      <c r="A36" s="8"/>
      <c r="B36" s="113">
        <v>18.0</v>
      </c>
      <c r="C36" s="142">
        <v>6.0</v>
      </c>
      <c r="D36" s="109">
        <f>COUNTIF(dados!$C$2:$C$32, C36)</f>
        <v>1</v>
      </c>
      <c r="E36" s="86"/>
      <c r="F36" s="86"/>
      <c r="G36" s="86"/>
      <c r="H36" s="86"/>
      <c r="I36" s="8"/>
    </row>
    <row r="37" ht="14.25" customHeight="1">
      <c r="A37" s="8"/>
      <c r="B37" s="113">
        <v>14.0</v>
      </c>
      <c r="C37" s="142">
        <v>7.0</v>
      </c>
      <c r="D37" s="109">
        <f>COUNTIF(dados!$C$2:$C$32, C37)</f>
        <v>1</v>
      </c>
      <c r="E37" s="86"/>
      <c r="F37" s="86"/>
      <c r="G37" s="86"/>
      <c r="H37" s="86"/>
      <c r="I37" s="8"/>
    </row>
    <row r="38" ht="14.25" customHeight="1">
      <c r="A38" s="8"/>
      <c r="B38" s="113">
        <v>13.0</v>
      </c>
      <c r="C38" s="142">
        <v>8.0</v>
      </c>
      <c r="D38" s="109">
        <f>COUNTIF(dados!$C$2:$C$32, C38)</f>
        <v>2</v>
      </c>
      <c r="E38" s="86"/>
      <c r="F38" s="86"/>
      <c r="G38" s="86"/>
      <c r="H38" s="86"/>
      <c r="I38" s="8"/>
    </row>
    <row r="39" ht="14.25" customHeight="1">
      <c r="A39" s="8"/>
      <c r="B39" s="113">
        <v>10.0</v>
      </c>
      <c r="C39" s="142">
        <v>10.0</v>
      </c>
      <c r="D39" s="109">
        <f>COUNTIF(dados!$C$2:$C$32, C39)</f>
        <v>1</v>
      </c>
      <c r="E39" s="86"/>
      <c r="F39" s="86"/>
      <c r="G39" s="86"/>
      <c r="H39" s="86"/>
      <c r="I39" s="8"/>
    </row>
    <row r="40" ht="14.25" customHeight="1">
      <c r="A40" s="8"/>
      <c r="B40" s="113">
        <v>4.0</v>
      </c>
      <c r="C40" s="142">
        <v>11.0</v>
      </c>
      <c r="D40" s="109">
        <f>COUNTIF(dados!$C$2:$C$32, C40)</f>
        <v>1</v>
      </c>
      <c r="E40" s="86"/>
      <c r="F40" s="86"/>
      <c r="G40" s="86"/>
      <c r="H40" s="86"/>
      <c r="I40" s="8"/>
    </row>
    <row r="41" ht="14.25" customHeight="1">
      <c r="A41" s="8"/>
      <c r="B41" s="113">
        <v>3.0</v>
      </c>
      <c r="C41" s="142">
        <v>12.0</v>
      </c>
      <c r="D41" s="109">
        <f>COUNTIF(dados!$C$2:$C$32, C41)</f>
        <v>2</v>
      </c>
      <c r="E41" s="86"/>
      <c r="F41" s="86"/>
      <c r="G41" s="86"/>
      <c r="H41" s="86"/>
      <c r="I41" s="8"/>
    </row>
    <row r="42" ht="14.25" customHeight="1">
      <c r="A42" s="8"/>
      <c r="B42" s="113">
        <v>6.0</v>
      </c>
      <c r="C42" s="142">
        <v>13.0</v>
      </c>
      <c r="D42" s="109">
        <f>COUNTIF(dados!$C$2:$C$32, C42)</f>
        <v>2</v>
      </c>
      <c r="E42" s="86"/>
      <c r="F42" s="86"/>
      <c r="G42" s="86"/>
      <c r="H42" s="86"/>
      <c r="I42" s="8"/>
    </row>
    <row r="43" ht="14.25" customHeight="1">
      <c r="A43" s="8"/>
      <c r="B43" s="113">
        <v>12.0</v>
      </c>
      <c r="C43" s="142">
        <v>14.0</v>
      </c>
      <c r="D43" s="109">
        <f>COUNTIF(dados!$C$2:$C$32, C43)</f>
        <v>1</v>
      </c>
      <c r="E43" s="86"/>
      <c r="F43" s="86"/>
      <c r="G43" s="86"/>
      <c r="H43" s="86"/>
      <c r="I43" s="8"/>
    </row>
    <row r="44" ht="14.25" customHeight="1">
      <c r="A44" s="8"/>
      <c r="B44" s="113">
        <v>19.0</v>
      </c>
      <c r="C44" s="142">
        <v>15.0</v>
      </c>
      <c r="D44" s="109">
        <f>COUNTIF(dados!$C$2:$C$32, C44)</f>
        <v>1</v>
      </c>
      <c r="E44" s="86"/>
      <c r="F44" s="86"/>
      <c r="G44" s="86"/>
      <c r="H44" s="86"/>
      <c r="I44" s="8"/>
    </row>
    <row r="45" ht="14.25" customHeight="1">
      <c r="A45" s="8"/>
      <c r="B45" s="113">
        <v>30.0</v>
      </c>
      <c r="C45" s="142">
        <v>17.0</v>
      </c>
      <c r="D45" s="109">
        <f>COUNTIF(dados!$C$2:$C$32, C45)</f>
        <v>1</v>
      </c>
      <c r="E45" s="86"/>
      <c r="F45" s="86"/>
      <c r="G45" s="86"/>
      <c r="H45" s="86"/>
      <c r="I45" s="8"/>
    </row>
    <row r="46" ht="14.25" customHeight="1">
      <c r="A46" s="8"/>
      <c r="B46" s="113">
        <v>31.0</v>
      </c>
      <c r="C46" s="142">
        <v>18.0</v>
      </c>
      <c r="D46" s="109">
        <f>COUNTIF(dados!$C$2:$C$32, C46)</f>
        <v>3</v>
      </c>
      <c r="E46" s="86"/>
      <c r="F46" s="86"/>
      <c r="G46" s="86"/>
      <c r="H46" s="86"/>
      <c r="I46" s="8"/>
    </row>
    <row r="47" ht="14.25" customHeight="1">
      <c r="A47" s="8"/>
      <c r="B47" s="113">
        <v>15.0</v>
      </c>
      <c r="C47" s="142">
        <v>19.0</v>
      </c>
      <c r="D47" s="109">
        <f>COUNTIF(dados!$C$2:$C$32, C47)</f>
        <v>2</v>
      </c>
      <c r="E47" s="86"/>
      <c r="F47" s="86"/>
      <c r="G47" s="86"/>
      <c r="H47" s="86"/>
      <c r="I47" s="8"/>
    </row>
    <row r="48" ht="14.25" customHeight="1">
      <c r="A48" s="8"/>
      <c r="B48" s="113">
        <v>8.0</v>
      </c>
      <c r="C48" s="142">
        <v>26.0</v>
      </c>
      <c r="D48" s="109">
        <f>COUNTIF(dados!$C$2:$C$32, C48)</f>
        <v>3</v>
      </c>
      <c r="E48" s="86"/>
      <c r="I48" s="8"/>
    </row>
    <row r="49" ht="14.25" customHeight="1">
      <c r="A49" s="8"/>
      <c r="B49" s="113">
        <v>5.0</v>
      </c>
      <c r="C49" s="142">
        <v>28.0</v>
      </c>
      <c r="D49" s="109">
        <f>COUNTIF(dados!$C$2:$C$32, C49)</f>
        <v>1</v>
      </c>
      <c r="I49" s="8"/>
    </row>
    <row r="50" ht="14.25" customHeight="1">
      <c r="A50" s="8"/>
      <c r="B50" s="113">
        <v>7.0</v>
      </c>
      <c r="C50" s="142">
        <v>29.0</v>
      </c>
      <c r="D50" s="109">
        <f>COUNTIF(dados!$C$2:$C$32, C50)</f>
        <v>1</v>
      </c>
      <c r="E50" s="112"/>
      <c r="F50" s="112"/>
      <c r="G50" s="112"/>
      <c r="H50" s="112"/>
      <c r="I50" s="8"/>
    </row>
    <row r="51" ht="14.25" customHeight="1">
      <c r="A51" s="8"/>
      <c r="B51" s="113">
        <v>11.0</v>
      </c>
      <c r="C51" s="142">
        <v>30.0</v>
      </c>
      <c r="D51" s="109">
        <f>COUNTIF(dados!$C$2:$C$32, C51)</f>
        <v>3</v>
      </c>
      <c r="E51" s="86" t="s">
        <v>285</v>
      </c>
      <c r="I51" s="8"/>
    </row>
    <row r="52" ht="14.25" customHeight="1">
      <c r="A52" s="8"/>
      <c r="B52" s="113">
        <v>17.0</v>
      </c>
      <c r="C52" s="142">
        <v>31.0</v>
      </c>
      <c r="D52" s="109">
        <f>COUNTIF(dados!$C$2:$C$32, C52)</f>
        <v>1</v>
      </c>
      <c r="I52" s="8"/>
    </row>
    <row r="53" ht="14.25" customHeight="1">
      <c r="A53" s="8"/>
      <c r="B53" s="112" t="s">
        <v>286</v>
      </c>
      <c r="I53" s="8"/>
    </row>
    <row r="54" ht="14.25" customHeight="1">
      <c r="A54" s="8"/>
      <c r="B54" s="139" t="s">
        <v>281</v>
      </c>
      <c r="C54" s="140" t="s">
        <v>133</v>
      </c>
      <c r="D54" s="141" t="s">
        <v>165</v>
      </c>
      <c r="E54" s="141" t="s">
        <v>283</v>
      </c>
      <c r="F54" s="141" t="s">
        <v>284</v>
      </c>
      <c r="G54" s="141"/>
      <c r="H54" s="141"/>
      <c r="I54" s="8"/>
    </row>
    <row r="55" ht="14.25" customHeight="1">
      <c r="A55" s="8"/>
      <c r="B55" s="144">
        <f>dados!Y17</f>
        <v>3</v>
      </c>
      <c r="C55" s="86">
        <f>dados!Z17</f>
        <v>1</v>
      </c>
      <c r="D55" s="144">
        <f>IFERROR(__xludf.DUMMYFUNCTION("FILTER(B55:B74,C55:C74=MAX(C55:C74))"),18.0)</f>
        <v>18</v>
      </c>
      <c r="E55" s="86">
        <f>COUNT(D55:D75)</f>
        <v>3</v>
      </c>
      <c r="F55" s="86" t="str">
        <f>IF(E55=0,"Não há moda",IF(E55=1,"Unimodal",IF(E55=2,"Bimodal","Multimodal")))</f>
        <v>Multimodal</v>
      </c>
      <c r="G55" s="86"/>
      <c r="H55" s="112"/>
      <c r="I55" s="8"/>
    </row>
    <row r="56" ht="14.25" customHeight="1">
      <c r="A56" s="8"/>
      <c r="B56" s="144">
        <f>dados!Y18</f>
        <v>4</v>
      </c>
      <c r="C56" s="86">
        <f>dados!Z18</f>
        <v>2</v>
      </c>
      <c r="D56" s="144">
        <f>IFERROR(__xludf.DUMMYFUNCTION("""COMPUTED_VALUE"""),26.0)</f>
        <v>26</v>
      </c>
      <c r="E56" s="86"/>
      <c r="F56" s="86"/>
      <c r="G56" s="86"/>
      <c r="H56" s="112"/>
      <c r="I56" s="8"/>
    </row>
    <row r="57" ht="14.25" customHeight="1">
      <c r="A57" s="8"/>
      <c r="B57" s="144">
        <f>dados!Y19</f>
        <v>5</v>
      </c>
      <c r="C57" s="86">
        <f>dados!Z19</f>
        <v>1</v>
      </c>
      <c r="D57" s="144">
        <f>IFERROR(__xludf.DUMMYFUNCTION("""COMPUTED_VALUE"""),30.0)</f>
        <v>30</v>
      </c>
      <c r="E57" s="86"/>
      <c r="F57" s="86"/>
      <c r="G57" s="86"/>
      <c r="H57" s="112"/>
      <c r="I57" s="8"/>
    </row>
    <row r="58" ht="14.25" customHeight="1">
      <c r="A58" s="8"/>
      <c r="B58" s="144">
        <f>dados!Y20</f>
        <v>6</v>
      </c>
      <c r="C58" s="86">
        <f>dados!Z20</f>
        <v>1</v>
      </c>
      <c r="D58" s="143"/>
      <c r="E58" s="86"/>
      <c r="F58" s="86"/>
      <c r="G58" s="112"/>
      <c r="H58" s="112"/>
      <c r="I58" s="8"/>
    </row>
    <row r="59" ht="14.25" customHeight="1">
      <c r="A59" s="8"/>
      <c r="B59" s="144">
        <f>dados!Y21</f>
        <v>7</v>
      </c>
      <c r="C59" s="86">
        <f>dados!Z21</f>
        <v>1</v>
      </c>
      <c r="D59" s="143"/>
      <c r="E59" s="86"/>
      <c r="F59" s="86"/>
      <c r="G59" s="112"/>
      <c r="H59" s="112"/>
      <c r="I59" s="8"/>
    </row>
    <row r="60" ht="14.25" customHeight="1">
      <c r="A60" s="8"/>
      <c r="B60" s="144">
        <f>dados!Y22</f>
        <v>8</v>
      </c>
      <c r="C60" s="86">
        <f>dados!Z22</f>
        <v>2</v>
      </c>
      <c r="D60" s="143"/>
      <c r="E60" s="86"/>
      <c r="F60" s="86"/>
      <c r="G60" s="112"/>
      <c r="H60" s="112"/>
      <c r="I60" s="8"/>
    </row>
    <row r="61" ht="14.25" customHeight="1">
      <c r="A61" s="8"/>
      <c r="B61" s="144">
        <f>dados!Y23</f>
        <v>10</v>
      </c>
      <c r="C61" s="86">
        <f>dados!Z23</f>
        <v>1</v>
      </c>
      <c r="D61" s="143"/>
      <c r="E61" s="86"/>
      <c r="F61" s="86"/>
      <c r="G61" s="112"/>
      <c r="H61" s="112"/>
      <c r="I61" s="8"/>
    </row>
    <row r="62" ht="14.25" customHeight="1">
      <c r="A62" s="8"/>
      <c r="B62" s="144">
        <f>dados!Y24</f>
        <v>11</v>
      </c>
      <c r="C62" s="86">
        <f>dados!Z24</f>
        <v>1</v>
      </c>
      <c r="D62" s="112"/>
      <c r="E62" s="86"/>
      <c r="F62" s="86"/>
      <c r="G62" s="112"/>
      <c r="H62" s="112"/>
      <c r="I62" s="8"/>
    </row>
    <row r="63" ht="14.25" customHeight="1">
      <c r="A63" s="8"/>
      <c r="B63" s="144">
        <f>dados!Y25</f>
        <v>12</v>
      </c>
      <c r="C63" s="86">
        <f>dados!Z25</f>
        <v>2</v>
      </c>
      <c r="D63" s="112"/>
      <c r="E63" s="86"/>
      <c r="F63" s="86"/>
      <c r="G63" s="112"/>
      <c r="H63" s="112"/>
      <c r="I63" s="8"/>
    </row>
    <row r="64" ht="14.25" customHeight="1">
      <c r="A64" s="8"/>
      <c r="B64" s="144">
        <f>dados!Y26</f>
        <v>13</v>
      </c>
      <c r="C64" s="86">
        <f>dados!Z26</f>
        <v>2</v>
      </c>
      <c r="D64" s="112"/>
      <c r="E64" s="86"/>
      <c r="F64" s="86"/>
      <c r="G64" s="112"/>
      <c r="H64" s="112"/>
      <c r="I64" s="8"/>
    </row>
    <row r="65" ht="14.25" customHeight="1">
      <c r="A65" s="8"/>
      <c r="B65" s="144">
        <f>dados!Y27</f>
        <v>14</v>
      </c>
      <c r="C65" s="86">
        <f>dados!Z27</f>
        <v>1</v>
      </c>
      <c r="D65" s="112"/>
      <c r="E65" s="86"/>
      <c r="F65" s="86"/>
      <c r="G65" s="112"/>
      <c r="H65" s="112"/>
      <c r="I65" s="8"/>
    </row>
    <row r="66" ht="14.25" customHeight="1">
      <c r="A66" s="8"/>
      <c r="B66" s="144">
        <f>dados!Y28</f>
        <v>15</v>
      </c>
      <c r="C66" s="86">
        <f>dados!Z28</f>
        <v>1</v>
      </c>
      <c r="D66" s="112"/>
      <c r="E66" s="86"/>
      <c r="F66" s="86"/>
      <c r="G66" s="112"/>
      <c r="H66" s="112"/>
      <c r="I66" s="8"/>
    </row>
    <row r="67" ht="14.25" customHeight="1">
      <c r="A67" s="8"/>
      <c r="B67" s="144">
        <f>dados!Y29</f>
        <v>17</v>
      </c>
      <c r="C67" s="86">
        <f>dados!Z29</f>
        <v>1</v>
      </c>
      <c r="D67" s="112"/>
      <c r="E67" s="86"/>
      <c r="F67" s="86"/>
      <c r="G67" s="112"/>
      <c r="H67" s="112"/>
      <c r="I67" s="8"/>
    </row>
    <row r="68" ht="14.25" customHeight="1">
      <c r="A68" s="8"/>
      <c r="B68" s="144">
        <f>dados!Y30</f>
        <v>18</v>
      </c>
      <c r="C68" s="86">
        <f>dados!Z30</f>
        <v>3</v>
      </c>
      <c r="D68" s="112"/>
      <c r="E68" s="86"/>
      <c r="F68" s="86"/>
      <c r="G68" s="112"/>
      <c r="H68" s="112"/>
      <c r="I68" s="8"/>
    </row>
    <row r="69" ht="14.25" customHeight="1">
      <c r="A69" s="8"/>
      <c r="B69" s="144">
        <f>dados!Y31</f>
        <v>19</v>
      </c>
      <c r="C69" s="86">
        <f>dados!Z31</f>
        <v>2</v>
      </c>
      <c r="D69" s="112"/>
      <c r="E69" s="86"/>
      <c r="F69" s="86"/>
      <c r="G69" s="112"/>
      <c r="H69" s="112"/>
      <c r="I69" s="8"/>
    </row>
    <row r="70" ht="14.25" customHeight="1">
      <c r="A70" s="8"/>
      <c r="B70" s="144">
        <f>dados!Y32</f>
        <v>26</v>
      </c>
      <c r="C70" s="86">
        <f>dados!Z32</f>
        <v>3</v>
      </c>
      <c r="D70" s="112"/>
      <c r="E70" s="86"/>
      <c r="F70" s="86"/>
      <c r="G70" s="112"/>
      <c r="H70" s="112"/>
      <c r="I70" s="8"/>
    </row>
    <row r="71" ht="14.25" customHeight="1">
      <c r="A71" s="8"/>
      <c r="B71" s="144">
        <f>dados!Y33</f>
        <v>28</v>
      </c>
      <c r="C71" s="86">
        <f>dados!Z33</f>
        <v>1</v>
      </c>
      <c r="D71" s="112"/>
      <c r="E71" s="86"/>
      <c r="F71" s="86"/>
      <c r="G71" s="112"/>
      <c r="H71" s="112"/>
      <c r="I71" s="8"/>
    </row>
    <row r="72" ht="14.25" customHeight="1">
      <c r="A72" s="8"/>
      <c r="B72" s="144">
        <f>dados!Y34</f>
        <v>29</v>
      </c>
      <c r="C72" s="86">
        <f>dados!Z34</f>
        <v>1</v>
      </c>
      <c r="D72" s="112"/>
      <c r="E72" s="86"/>
      <c r="F72" s="86"/>
      <c r="G72" s="112"/>
      <c r="H72" s="112"/>
      <c r="I72" s="8"/>
    </row>
    <row r="73" ht="14.25" customHeight="1">
      <c r="A73" s="8"/>
      <c r="B73" s="144">
        <f>dados!Y35</f>
        <v>30</v>
      </c>
      <c r="C73" s="86">
        <f>dados!Z35</f>
        <v>3</v>
      </c>
      <c r="D73" s="86" t="s">
        <v>287</v>
      </c>
      <c r="I73" s="8"/>
    </row>
    <row r="74" ht="14.25" customHeight="1">
      <c r="A74" s="8"/>
      <c r="B74" s="144">
        <f>dados!Y36</f>
        <v>31</v>
      </c>
      <c r="C74" s="86">
        <f>dados!Z36</f>
        <v>1</v>
      </c>
      <c r="I74" s="8"/>
    </row>
    <row r="75" ht="14.25" customHeight="1">
      <c r="A75" s="8"/>
      <c r="B75" s="86" t="str">
        <f>dados!Y37</f>
        <v>Total geral</v>
      </c>
      <c r="C75" s="86">
        <f>dados!Z37</f>
        <v>31</v>
      </c>
      <c r="D75" s="112"/>
      <c r="E75" s="86"/>
      <c r="F75" s="86"/>
      <c r="G75" s="112"/>
      <c r="H75" s="112"/>
      <c r="I75" s="8"/>
    </row>
    <row r="76" ht="14.25" customHeight="1">
      <c r="A76" s="8"/>
      <c r="B76" s="112" t="s">
        <v>184</v>
      </c>
      <c r="C76" s="112"/>
      <c r="D76" s="112"/>
      <c r="E76" s="86"/>
      <c r="F76" s="86"/>
      <c r="G76" s="112"/>
      <c r="H76" s="112"/>
      <c r="I76" s="8"/>
    </row>
    <row r="77" ht="14.25" customHeight="1">
      <c r="A77" s="8"/>
      <c r="B77" s="115" t="s">
        <v>288</v>
      </c>
      <c r="C77" s="114">
        <f>MODE(dados!C2:C20)</f>
        <v>26</v>
      </c>
      <c r="D77" s="86" t="s">
        <v>289</v>
      </c>
      <c r="I77" s="8"/>
    </row>
    <row r="78" ht="14.25" customHeight="1">
      <c r="A78" s="8"/>
      <c r="B78" s="115" t="s">
        <v>290</v>
      </c>
      <c r="C78" s="114">
        <f t="array" ref="C78:C80">_xlfn.MODE.MULT(dados!C2:C20)</f>
        <v>13</v>
      </c>
      <c r="I78" s="8"/>
    </row>
    <row r="79" ht="14.25" customHeight="1">
      <c r="A79" s="8"/>
      <c r="B79" s="109"/>
      <c r="C79" s="114">
        <v>19.0</v>
      </c>
      <c r="I79" s="8"/>
    </row>
    <row r="80" ht="14.25" customHeight="1">
      <c r="A80" s="8"/>
      <c r="B80" s="109"/>
      <c r="C80" s="114">
        <v>26.0</v>
      </c>
      <c r="I80" s="8"/>
    </row>
    <row r="81">
      <c r="A81" s="8"/>
      <c r="B81" s="128"/>
      <c r="C81" s="117"/>
      <c r="D81" s="128"/>
      <c r="E81" s="128"/>
      <c r="F81" s="128"/>
      <c r="G81" s="128"/>
      <c r="H81" s="128"/>
      <c r="I81" s="8"/>
    </row>
    <row r="82">
      <c r="A82" s="8"/>
      <c r="B82" s="128"/>
      <c r="C82" s="117"/>
      <c r="D82" s="128"/>
      <c r="E82" s="128"/>
      <c r="F82" s="128"/>
      <c r="G82" s="128"/>
      <c r="H82" s="128"/>
      <c r="I82" s="8"/>
    </row>
    <row r="83">
      <c r="A83" s="8"/>
      <c r="B83" s="128"/>
      <c r="C83" s="117"/>
      <c r="D83" s="128"/>
      <c r="E83" s="128"/>
      <c r="F83" s="128"/>
      <c r="G83" s="128"/>
      <c r="H83" s="128"/>
      <c r="I83" s="8"/>
    </row>
    <row r="84">
      <c r="A84" s="8"/>
      <c r="B84" s="128"/>
      <c r="C84" s="117"/>
      <c r="D84" s="128"/>
      <c r="E84" s="128"/>
      <c r="F84" s="128"/>
      <c r="G84" s="128"/>
      <c r="H84" s="128"/>
      <c r="I84" s="8"/>
    </row>
    <row r="85">
      <c r="A85" s="8"/>
      <c r="B85" s="128"/>
      <c r="C85" s="117"/>
      <c r="D85" s="128"/>
      <c r="E85" s="128"/>
      <c r="F85" s="128"/>
      <c r="G85" s="128"/>
      <c r="H85" s="128"/>
      <c r="I85" s="8"/>
    </row>
    <row r="86">
      <c r="A86" s="8"/>
      <c r="B86" s="128"/>
      <c r="C86" s="117"/>
      <c r="D86" s="128"/>
      <c r="E86" s="128"/>
      <c r="F86" s="128"/>
      <c r="G86" s="128"/>
      <c r="H86" s="128"/>
      <c r="I86" s="8"/>
    </row>
    <row r="87">
      <c r="A87" s="8"/>
      <c r="B87" s="128"/>
      <c r="C87" s="117"/>
      <c r="D87" s="128"/>
      <c r="E87" s="128"/>
      <c r="F87" s="128"/>
      <c r="G87" s="128"/>
      <c r="H87" s="128"/>
      <c r="I87" s="8"/>
    </row>
    <row r="88">
      <c r="A88" s="8"/>
      <c r="B88" s="128"/>
      <c r="C88" s="117"/>
      <c r="D88" s="128"/>
      <c r="E88" s="128"/>
      <c r="F88" s="128"/>
      <c r="G88" s="128"/>
      <c r="H88" s="128"/>
      <c r="I88" s="8"/>
    </row>
    <row r="89">
      <c r="A89" s="8"/>
      <c r="B89" s="128"/>
      <c r="C89" s="117"/>
      <c r="D89" s="128"/>
      <c r="E89" s="128"/>
      <c r="F89" s="128"/>
      <c r="G89" s="128"/>
      <c r="H89" s="128"/>
      <c r="I89" s="8"/>
    </row>
    <row r="90">
      <c r="A90" s="8"/>
      <c r="B90" s="128"/>
      <c r="C90" s="117"/>
      <c r="D90" s="128"/>
      <c r="E90" s="128"/>
      <c r="F90" s="128"/>
      <c r="G90" s="128"/>
      <c r="H90" s="128"/>
      <c r="I90" s="8"/>
    </row>
    <row r="91">
      <c r="A91" s="8"/>
      <c r="B91" s="128"/>
      <c r="C91" s="117"/>
      <c r="D91" s="128"/>
      <c r="E91" s="128"/>
      <c r="F91" s="128"/>
      <c r="G91" s="128"/>
      <c r="H91" s="128"/>
      <c r="I91" s="8"/>
    </row>
    <row r="92">
      <c r="A92" s="8"/>
      <c r="B92" s="86" t="s">
        <v>291</v>
      </c>
      <c r="I92" s="8"/>
    </row>
    <row r="93">
      <c r="A93" s="8"/>
      <c r="I93" s="8"/>
    </row>
    <row r="94">
      <c r="A94" s="8"/>
      <c r="B94" s="128"/>
      <c r="C94" s="117"/>
      <c r="D94" s="128"/>
      <c r="E94" s="128"/>
      <c r="F94" s="128"/>
      <c r="G94" s="128"/>
      <c r="H94" s="128"/>
      <c r="I94" s="8"/>
    </row>
    <row r="95">
      <c r="A95" s="8"/>
      <c r="B95" s="13" t="s">
        <v>100</v>
      </c>
      <c r="C95" s="8"/>
      <c r="D95" s="8"/>
      <c r="E95" s="8"/>
      <c r="F95" s="8"/>
      <c r="G95" s="8"/>
      <c r="H95" s="8"/>
      <c r="I95" s="8"/>
    </row>
    <row r="96">
      <c r="A96" s="8"/>
      <c r="B96" s="12" t="s">
        <v>165</v>
      </c>
      <c r="C96" s="8"/>
      <c r="D96" s="8"/>
      <c r="E96" s="8"/>
      <c r="F96" s="8"/>
      <c r="G96" s="8"/>
      <c r="H96" s="8"/>
      <c r="I96" s="8"/>
    </row>
    <row r="97">
      <c r="A97" s="8"/>
      <c r="B97" s="12" t="s">
        <v>292</v>
      </c>
      <c r="C97" s="8"/>
      <c r="D97" s="8"/>
      <c r="E97" s="8"/>
      <c r="F97" s="8"/>
      <c r="G97" s="8"/>
      <c r="H97" s="8"/>
      <c r="I97" s="8"/>
    </row>
    <row r="98">
      <c r="A98" s="8"/>
      <c r="B98" s="8"/>
      <c r="C98" s="8"/>
      <c r="D98" s="8"/>
      <c r="E98" s="8"/>
      <c r="F98" s="8"/>
      <c r="G98" s="8"/>
      <c r="H98" s="8"/>
      <c r="I98" s="8"/>
    </row>
    <row r="99">
      <c r="A99" s="8"/>
      <c r="B99" s="15" t="s">
        <v>23</v>
      </c>
      <c r="I99" s="8"/>
    </row>
    <row r="100">
      <c r="A100" s="8"/>
      <c r="B100" s="16" t="s">
        <v>24</v>
      </c>
      <c r="I100" s="8"/>
    </row>
    <row r="101">
      <c r="A101" s="8"/>
      <c r="B101" s="8"/>
      <c r="C101" s="16"/>
      <c r="D101" s="16"/>
      <c r="E101" s="16"/>
      <c r="F101" s="16"/>
      <c r="G101" s="16"/>
      <c r="H101" s="16"/>
      <c r="I101" s="8"/>
    </row>
    <row r="102">
      <c r="A102" s="8"/>
      <c r="B102" s="18" t="s">
        <v>25</v>
      </c>
      <c r="I102" s="8"/>
    </row>
    <row r="103">
      <c r="A103" s="8"/>
      <c r="B103" s="16" t="s">
        <v>26</v>
      </c>
      <c r="I103" s="8"/>
    </row>
    <row r="104">
      <c r="A104" s="8"/>
      <c r="B104" s="16"/>
      <c r="C104" s="16"/>
      <c r="D104" s="16"/>
      <c r="E104" s="16"/>
      <c r="F104" s="16"/>
      <c r="G104" s="16"/>
      <c r="H104" s="16"/>
      <c r="I104" s="8"/>
    </row>
  </sheetData>
  <mergeCells count="24">
    <mergeCell ref="B2:H2"/>
    <mergeCell ref="B3:H3"/>
    <mergeCell ref="B4:H4"/>
    <mergeCell ref="B5:H5"/>
    <mergeCell ref="D6:F6"/>
    <mergeCell ref="B7:H7"/>
    <mergeCell ref="B8:H8"/>
    <mergeCell ref="D9:F9"/>
    <mergeCell ref="B15:H26"/>
    <mergeCell ref="B27:H27"/>
    <mergeCell ref="D28:H28"/>
    <mergeCell ref="B29:H29"/>
    <mergeCell ref="B30:H30"/>
    <mergeCell ref="B31:H31"/>
    <mergeCell ref="B100:H100"/>
    <mergeCell ref="B102:H102"/>
    <mergeCell ref="B103:H103"/>
    <mergeCell ref="E48:H49"/>
    <mergeCell ref="E51:H52"/>
    <mergeCell ref="B53:H53"/>
    <mergeCell ref="D73:H74"/>
    <mergeCell ref="D77:H80"/>
    <mergeCell ref="B92:H93"/>
    <mergeCell ref="B99:H99"/>
  </mergeCells>
  <hyperlinks>
    <hyperlink r:id="rId2" ref="B96"/>
    <hyperlink r:id="rId3" ref="B97"/>
    <hyperlink r:id="rId4" ref="B102"/>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5.63"/>
    <col customWidth="1" min="9" max="9" width="3.63"/>
  </cols>
  <sheetData>
    <row r="1" ht="14.25" customHeight="1">
      <c r="A1" s="8"/>
      <c r="B1" s="106"/>
      <c r="C1" s="106"/>
      <c r="D1" s="106"/>
      <c r="E1" s="106"/>
      <c r="F1" s="106"/>
      <c r="G1" s="106"/>
      <c r="H1" s="106"/>
      <c r="I1" s="8"/>
    </row>
    <row r="2">
      <c r="A2" s="8"/>
      <c r="B2" s="107" t="s">
        <v>293</v>
      </c>
      <c r="I2" s="8"/>
    </row>
    <row r="3">
      <c r="A3" s="8"/>
      <c r="B3" s="109" t="s">
        <v>294</v>
      </c>
      <c r="I3" s="8"/>
    </row>
    <row r="4">
      <c r="A4" s="8"/>
      <c r="B4" s="128"/>
      <c r="C4" s="117"/>
      <c r="D4" s="128"/>
      <c r="E4" s="128"/>
      <c r="F4" s="128"/>
      <c r="G4" s="128"/>
      <c r="H4" s="128"/>
      <c r="I4" s="8"/>
    </row>
    <row r="5">
      <c r="A5" s="8"/>
      <c r="B5" s="13" t="s">
        <v>100</v>
      </c>
      <c r="C5" s="8"/>
      <c r="D5" s="8"/>
      <c r="E5" s="8"/>
      <c r="F5" s="8"/>
      <c r="G5" s="8"/>
      <c r="H5" s="8"/>
      <c r="I5" s="8"/>
    </row>
    <row r="6">
      <c r="A6" s="8"/>
      <c r="B6" s="12" t="s">
        <v>293</v>
      </c>
      <c r="C6" s="8"/>
      <c r="D6" s="8"/>
      <c r="E6" s="8"/>
      <c r="F6" s="8"/>
      <c r="G6" s="8"/>
      <c r="H6" s="8"/>
      <c r="I6" s="8"/>
    </row>
    <row r="7">
      <c r="A7" s="8"/>
      <c r="B7" s="8"/>
      <c r="C7" s="8"/>
      <c r="D7" s="8"/>
      <c r="E7" s="8"/>
      <c r="F7" s="8"/>
      <c r="G7" s="8"/>
      <c r="H7" s="8"/>
      <c r="I7" s="8"/>
    </row>
    <row r="8">
      <c r="A8" s="8"/>
      <c r="B8" s="15" t="s">
        <v>23</v>
      </c>
      <c r="I8" s="8"/>
    </row>
    <row r="9">
      <c r="A9" s="8"/>
      <c r="B9" s="16" t="s">
        <v>24</v>
      </c>
      <c r="I9" s="8"/>
    </row>
    <row r="10">
      <c r="A10" s="8"/>
      <c r="B10" s="8"/>
      <c r="C10" s="16"/>
      <c r="D10" s="16"/>
      <c r="E10" s="16"/>
      <c r="F10" s="16"/>
      <c r="G10" s="16"/>
      <c r="H10" s="16"/>
      <c r="I10" s="8"/>
    </row>
    <row r="11">
      <c r="A11" s="8"/>
      <c r="B11" s="18" t="s">
        <v>25</v>
      </c>
      <c r="I11" s="8"/>
    </row>
    <row r="12">
      <c r="A12" s="8"/>
      <c r="B12" s="16" t="s">
        <v>26</v>
      </c>
      <c r="I12" s="8"/>
    </row>
    <row r="13">
      <c r="A13" s="8"/>
      <c r="B13" s="16"/>
      <c r="C13" s="16"/>
      <c r="D13" s="16"/>
      <c r="E13" s="16"/>
      <c r="F13" s="16"/>
      <c r="G13" s="16"/>
      <c r="H13" s="16"/>
      <c r="I13" s="8"/>
    </row>
  </sheetData>
  <mergeCells count="6">
    <mergeCell ref="B2:H2"/>
    <mergeCell ref="B3:H3"/>
    <mergeCell ref="B8:H8"/>
    <mergeCell ref="B9:H9"/>
    <mergeCell ref="B11:H11"/>
    <mergeCell ref="B12:H12"/>
  </mergeCells>
  <hyperlinks>
    <hyperlink r:id="rId1" ref="B6"/>
    <hyperlink r:id="rId2" ref="B11"/>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3.0"/>
    <col customWidth="1" min="6" max="6" width="13.5"/>
    <col customWidth="1" min="9" max="9" width="3.63"/>
  </cols>
  <sheetData>
    <row r="1" ht="14.25" customHeight="1">
      <c r="A1" s="8"/>
      <c r="B1" s="106"/>
      <c r="C1" s="106"/>
      <c r="D1" s="106"/>
      <c r="E1" s="106"/>
      <c r="F1" s="106"/>
      <c r="G1" s="106"/>
      <c r="H1" s="106"/>
      <c r="I1" s="8"/>
    </row>
    <row r="2">
      <c r="A2" s="8"/>
      <c r="B2" s="107" t="s">
        <v>295</v>
      </c>
      <c r="I2" s="8"/>
    </row>
    <row r="3">
      <c r="A3" s="8"/>
      <c r="B3" s="109" t="s">
        <v>296</v>
      </c>
      <c r="I3" s="8"/>
    </row>
    <row r="4" ht="68.25" customHeight="1">
      <c r="A4" s="8"/>
      <c r="B4" s="84"/>
      <c r="C4" s="106"/>
      <c r="D4" s="106"/>
      <c r="G4" s="106"/>
      <c r="H4" s="90" t="s">
        <v>297</v>
      </c>
      <c r="I4" s="8"/>
    </row>
    <row r="5">
      <c r="A5" s="8"/>
      <c r="B5" s="135" t="s">
        <v>298</v>
      </c>
      <c r="I5" s="8"/>
    </row>
    <row r="6" ht="68.25" customHeight="1">
      <c r="A6" s="8"/>
      <c r="B6" s="84"/>
      <c r="C6" s="106"/>
      <c r="D6" s="106"/>
      <c r="G6" s="106"/>
      <c r="H6" s="90" t="s">
        <v>299</v>
      </c>
      <c r="I6" s="8"/>
    </row>
    <row r="7">
      <c r="A7" s="8"/>
      <c r="B7" s="145" t="s">
        <v>300</v>
      </c>
      <c r="I7" s="8"/>
    </row>
    <row r="8">
      <c r="A8" s="8"/>
      <c r="B8" s="145"/>
      <c r="C8" s="145"/>
      <c r="D8" s="145"/>
      <c r="E8" s="145"/>
      <c r="F8" s="145"/>
      <c r="G8" s="145"/>
      <c r="H8" s="145"/>
      <c r="I8" s="8"/>
    </row>
    <row r="9">
      <c r="A9" s="8"/>
      <c r="B9" s="145"/>
      <c r="C9" s="145"/>
      <c r="D9" s="145"/>
      <c r="E9" s="145"/>
      <c r="F9" s="145"/>
      <c r="G9" s="145"/>
      <c r="H9" s="145"/>
      <c r="I9" s="8"/>
    </row>
    <row r="10">
      <c r="A10" s="8"/>
      <c r="B10" s="145"/>
      <c r="C10" s="145"/>
      <c r="D10" s="145"/>
      <c r="E10" s="145"/>
      <c r="F10" s="145"/>
      <c r="G10" s="145"/>
      <c r="H10" s="145"/>
      <c r="I10" s="8"/>
    </row>
    <row r="11">
      <c r="A11" s="8"/>
      <c r="B11" s="145"/>
      <c r="C11" s="145"/>
      <c r="D11" s="145"/>
      <c r="E11" s="145"/>
      <c r="F11" s="145"/>
      <c r="G11" s="145"/>
      <c r="H11" s="145"/>
      <c r="I11" s="8"/>
    </row>
    <row r="12">
      <c r="A12" s="8"/>
      <c r="B12" s="145"/>
      <c r="C12" s="145"/>
      <c r="D12" s="145"/>
      <c r="E12" s="145"/>
      <c r="F12" s="145"/>
      <c r="G12" s="145"/>
      <c r="H12" s="145"/>
      <c r="I12" s="8"/>
    </row>
    <row r="13">
      <c r="A13" s="8"/>
      <c r="B13" s="145"/>
      <c r="C13" s="145"/>
      <c r="D13" s="145"/>
      <c r="E13" s="145"/>
      <c r="F13" s="145"/>
      <c r="G13" s="145"/>
      <c r="H13" s="145"/>
      <c r="I13" s="8"/>
    </row>
    <row r="14">
      <c r="A14" s="8"/>
      <c r="B14" s="145"/>
      <c r="C14" s="145"/>
      <c r="D14" s="145"/>
      <c r="E14" s="145"/>
      <c r="F14" s="145"/>
      <c r="G14" s="145"/>
      <c r="H14" s="145"/>
      <c r="I14" s="8"/>
    </row>
    <row r="15">
      <c r="A15" s="8"/>
      <c r="B15" s="145"/>
      <c r="C15" s="145"/>
      <c r="D15" s="145"/>
      <c r="E15" s="145"/>
      <c r="F15" s="145"/>
      <c r="G15" s="145"/>
      <c r="H15" s="145"/>
      <c r="I15" s="8"/>
    </row>
    <row r="16">
      <c r="A16" s="8"/>
      <c r="B16" s="145" t="s">
        <v>301</v>
      </c>
      <c r="I16" s="8"/>
    </row>
    <row r="17">
      <c r="A17" s="8"/>
      <c r="B17" s="145"/>
      <c r="C17" s="145"/>
      <c r="D17" s="145"/>
      <c r="E17" s="145"/>
      <c r="F17" s="145"/>
      <c r="G17" s="145"/>
      <c r="H17" s="145"/>
      <c r="I17" s="8"/>
    </row>
    <row r="18">
      <c r="A18" s="8"/>
      <c r="B18" s="145"/>
      <c r="C18" s="145"/>
      <c r="D18" s="145"/>
      <c r="E18" s="145"/>
      <c r="F18" s="145"/>
      <c r="G18" s="145"/>
      <c r="H18" s="145"/>
      <c r="I18" s="8"/>
    </row>
    <row r="19">
      <c r="A19" s="8"/>
      <c r="B19" s="145"/>
      <c r="C19" s="145"/>
      <c r="D19" s="145"/>
      <c r="E19" s="145"/>
      <c r="F19" s="145"/>
      <c r="G19" s="145"/>
      <c r="H19" s="145"/>
      <c r="I19" s="8"/>
    </row>
    <row r="20">
      <c r="A20" s="8"/>
      <c r="B20" s="145"/>
      <c r="C20" s="145"/>
      <c r="D20" s="145"/>
      <c r="E20" s="145"/>
      <c r="F20" s="145"/>
      <c r="G20" s="145"/>
      <c r="H20" s="145"/>
      <c r="I20" s="8"/>
    </row>
    <row r="21">
      <c r="A21" s="8"/>
      <c r="B21" s="145"/>
      <c r="C21" s="145"/>
      <c r="D21" s="145"/>
      <c r="E21" s="145"/>
      <c r="F21" s="145"/>
      <c r="G21" s="145"/>
      <c r="H21" s="145"/>
      <c r="I21" s="8"/>
    </row>
    <row r="22">
      <c r="A22" s="8"/>
      <c r="B22" s="145"/>
      <c r="C22" s="145"/>
      <c r="D22" s="145"/>
      <c r="E22" s="145"/>
      <c r="F22" s="145"/>
      <c r="G22" s="145"/>
      <c r="H22" s="145"/>
      <c r="I22" s="8"/>
    </row>
    <row r="23">
      <c r="A23" s="8"/>
      <c r="B23" s="145"/>
      <c r="C23" s="145"/>
      <c r="D23" s="145"/>
      <c r="E23" s="145"/>
      <c r="F23" s="145"/>
      <c r="G23" s="145"/>
      <c r="H23" s="145"/>
      <c r="I23" s="8"/>
    </row>
    <row r="24">
      <c r="A24" s="8"/>
      <c r="B24" s="145"/>
      <c r="C24" s="145"/>
      <c r="D24" s="145"/>
      <c r="E24" s="145"/>
      <c r="F24" s="145"/>
      <c r="G24" s="145"/>
      <c r="H24" s="145"/>
      <c r="I24" s="8"/>
    </row>
    <row r="25">
      <c r="A25" s="8"/>
      <c r="B25" s="145"/>
      <c r="C25" s="145"/>
      <c r="D25" s="145"/>
      <c r="E25" s="145"/>
      <c r="F25" s="145"/>
      <c r="G25" s="145"/>
      <c r="H25" s="145"/>
      <c r="I25" s="8"/>
    </row>
    <row r="26">
      <c r="A26" s="8"/>
      <c r="B26" s="145"/>
      <c r="C26" s="145"/>
      <c r="D26" s="145"/>
      <c r="E26" s="145"/>
      <c r="F26" s="145"/>
      <c r="G26" s="145"/>
      <c r="H26" s="145"/>
      <c r="I26" s="8"/>
    </row>
    <row r="27">
      <c r="A27" s="8"/>
      <c r="B27" s="145" t="s">
        <v>302</v>
      </c>
      <c r="I27" s="8"/>
    </row>
    <row r="28">
      <c r="A28" s="8"/>
      <c r="B28" s="145" t="s">
        <v>303</v>
      </c>
      <c r="I28" s="8"/>
    </row>
    <row r="29">
      <c r="A29" s="8"/>
      <c r="B29" s="14" t="s">
        <v>304</v>
      </c>
      <c r="I29" s="8"/>
    </row>
    <row r="30" ht="68.25" customHeight="1">
      <c r="A30" s="8"/>
      <c r="B30" s="84"/>
      <c r="C30" s="106"/>
      <c r="D30" s="106"/>
      <c r="G30" s="106"/>
      <c r="H30" s="90" t="s">
        <v>305</v>
      </c>
      <c r="I30" s="8"/>
    </row>
    <row r="31">
      <c r="A31" s="8"/>
      <c r="B31" s="98" t="s">
        <v>298</v>
      </c>
      <c r="C31" s="106"/>
      <c r="D31" s="106"/>
      <c r="E31" s="106"/>
      <c r="F31" s="106"/>
      <c r="G31" s="106"/>
      <c r="H31" s="90"/>
      <c r="I31" s="8"/>
    </row>
    <row r="32" ht="68.25" customHeight="1">
      <c r="A32" s="8"/>
      <c r="B32" s="84"/>
      <c r="C32" s="106"/>
      <c r="D32" s="106"/>
      <c r="G32" s="106"/>
      <c r="H32" s="90" t="s">
        <v>306</v>
      </c>
      <c r="I32" s="8"/>
    </row>
    <row r="33">
      <c r="A33" s="8"/>
      <c r="B33" s="14" t="s">
        <v>307</v>
      </c>
      <c r="I33" s="8"/>
    </row>
    <row r="34">
      <c r="A34" s="8"/>
      <c r="B34" s="111" t="s">
        <v>308</v>
      </c>
      <c r="I34" s="8"/>
    </row>
    <row r="35">
      <c r="A35" s="8"/>
      <c r="B35" s="14" t="s">
        <v>309</v>
      </c>
      <c r="I35" s="8"/>
    </row>
    <row r="36">
      <c r="A36" s="8"/>
      <c r="B36" s="112" t="s">
        <v>310</v>
      </c>
      <c r="I36" s="8"/>
    </row>
    <row r="37">
      <c r="A37" s="8"/>
      <c r="B37" s="146" t="str">
        <f>dados!A1</f>
        <v>Mês</v>
      </c>
      <c r="C37" s="147" t="s">
        <v>311</v>
      </c>
      <c r="D37" s="147" t="s">
        <v>312</v>
      </c>
      <c r="E37" s="147"/>
      <c r="F37" s="115" t="s">
        <v>313</v>
      </c>
      <c r="I37" s="8"/>
    </row>
    <row r="38">
      <c r="A38" s="8"/>
      <c r="B38" s="148">
        <f>dados!A2</f>
        <v>45078</v>
      </c>
      <c r="C38" s="149">
        <f>dados!E2</f>
        <v>1861</v>
      </c>
      <c r="D38" s="150">
        <f t="shared" ref="D38:D56" si="1">(C38-$G$39)^2</f>
        <v>1483652.213</v>
      </c>
      <c r="E38" s="147"/>
      <c r="F38" s="14" t="s">
        <v>314</v>
      </c>
      <c r="G38" s="73">
        <f>COUNT(C38:C56)</f>
        <v>19</v>
      </c>
      <c r="H38" s="73" t="s">
        <v>183</v>
      </c>
      <c r="I38" s="8"/>
    </row>
    <row r="39">
      <c r="A39" s="8"/>
      <c r="B39" s="148">
        <f>dados!A3</f>
        <v>45109</v>
      </c>
      <c r="C39" s="149">
        <f>dados!E3</f>
        <v>1745</v>
      </c>
      <c r="D39" s="150">
        <f t="shared" si="1"/>
        <v>1779696.424</v>
      </c>
      <c r="E39" s="147"/>
      <c r="F39" s="14" t="s">
        <v>315</v>
      </c>
      <c r="G39" s="150">
        <f>SUM(C38:C56)/COUNT(C38:C56)</f>
        <v>3079.052632</v>
      </c>
      <c r="H39" s="73" t="s">
        <v>316</v>
      </c>
      <c r="I39" s="8"/>
    </row>
    <row r="40">
      <c r="A40" s="8"/>
      <c r="B40" s="148">
        <f>dados!A4</f>
        <v>45140</v>
      </c>
      <c r="C40" s="149">
        <f>dados!E4</f>
        <v>1977</v>
      </c>
      <c r="D40" s="150">
        <f t="shared" si="1"/>
        <v>1214520.003</v>
      </c>
      <c r="E40" s="147"/>
      <c r="F40" s="130" t="s">
        <v>317</v>
      </c>
      <c r="G40" s="151">
        <f>SUM(D38:D56)/(G38-1)</f>
        <v>1427114.275</v>
      </c>
      <c r="H40" s="73" t="s">
        <v>316</v>
      </c>
      <c r="I40" s="8"/>
    </row>
    <row r="41">
      <c r="A41" s="8"/>
      <c r="B41" s="148">
        <f>dados!A5</f>
        <v>45171</v>
      </c>
      <c r="C41" s="149">
        <f>dados!E5</f>
        <v>3908</v>
      </c>
      <c r="D41" s="150">
        <f t="shared" si="1"/>
        <v>687153.7396</v>
      </c>
      <c r="E41" s="147"/>
      <c r="F41" s="130" t="s">
        <v>318</v>
      </c>
      <c r="G41" s="151">
        <f>SQRT(G40)</f>
        <v>1194.618883</v>
      </c>
      <c r="H41" s="73" t="s">
        <v>183</v>
      </c>
      <c r="I41" s="8"/>
    </row>
    <row r="42">
      <c r="A42" s="8"/>
      <c r="B42" s="148">
        <f>dados!A6</f>
        <v>45202</v>
      </c>
      <c r="C42" s="149">
        <f>dados!E6</f>
        <v>5325</v>
      </c>
      <c r="D42" s="150">
        <f t="shared" si="1"/>
        <v>5044279.582</v>
      </c>
      <c r="E42" s="147"/>
      <c r="F42" s="147"/>
      <c r="G42" s="147"/>
      <c r="H42" s="147"/>
      <c r="I42" s="8"/>
    </row>
    <row r="43">
      <c r="A43" s="8"/>
      <c r="B43" s="148">
        <f>dados!A7</f>
        <v>45233</v>
      </c>
      <c r="C43" s="149">
        <f>dados!E7</f>
        <v>4098</v>
      </c>
      <c r="D43" s="150">
        <f t="shared" si="1"/>
        <v>1038253.74</v>
      </c>
      <c r="E43" s="147"/>
      <c r="F43" s="147"/>
      <c r="G43" s="147"/>
      <c r="H43" s="147"/>
      <c r="I43" s="8"/>
    </row>
    <row r="44">
      <c r="A44" s="8"/>
      <c r="B44" s="148">
        <f>dados!A8</f>
        <v>45264</v>
      </c>
      <c r="C44" s="149">
        <f>dados!E8</f>
        <v>2968</v>
      </c>
      <c r="D44" s="150">
        <f t="shared" si="1"/>
        <v>12332.68698</v>
      </c>
      <c r="E44" s="147"/>
      <c r="F44" s="147"/>
      <c r="G44" s="147"/>
      <c r="H44" s="147"/>
      <c r="I44" s="8"/>
    </row>
    <row r="45">
      <c r="A45" s="8"/>
      <c r="B45" s="148">
        <f>dados!A9</f>
        <v>45295</v>
      </c>
      <c r="C45" s="149">
        <f>dados!E9</f>
        <v>2771</v>
      </c>
      <c r="D45" s="150">
        <f t="shared" si="1"/>
        <v>94896.42382</v>
      </c>
      <c r="E45" s="147"/>
      <c r="F45" s="147"/>
      <c r="G45" s="147"/>
      <c r="H45" s="147"/>
      <c r="I45" s="8"/>
    </row>
    <row r="46">
      <c r="A46" s="8"/>
      <c r="B46" s="148">
        <f>dados!A10</f>
        <v>45326</v>
      </c>
      <c r="C46" s="149">
        <f>dados!E10</f>
        <v>2097</v>
      </c>
      <c r="D46" s="150">
        <f t="shared" si="1"/>
        <v>964427.3712</v>
      </c>
      <c r="E46" s="147"/>
      <c r="F46" s="147"/>
      <c r="G46" s="147"/>
      <c r="H46" s="147"/>
      <c r="I46" s="8"/>
    </row>
    <row r="47">
      <c r="A47" s="8"/>
      <c r="B47" s="148">
        <f>dados!A11</f>
        <v>45357</v>
      </c>
      <c r="C47" s="149">
        <f>dados!E11</f>
        <v>2254</v>
      </c>
      <c r="D47" s="150">
        <f t="shared" si="1"/>
        <v>680711.8449</v>
      </c>
      <c r="E47" s="147"/>
      <c r="F47" s="147"/>
      <c r="G47" s="147"/>
      <c r="H47" s="147"/>
      <c r="I47" s="8"/>
    </row>
    <row r="48">
      <c r="A48" s="8"/>
      <c r="B48" s="148">
        <f>dados!A12</f>
        <v>45388</v>
      </c>
      <c r="C48" s="149">
        <f>dados!E12</f>
        <v>2978</v>
      </c>
      <c r="D48" s="150">
        <f t="shared" si="1"/>
        <v>10211.63435</v>
      </c>
      <c r="E48" s="147"/>
      <c r="F48" s="147"/>
      <c r="G48" s="147"/>
      <c r="H48" s="147"/>
      <c r="I48" s="8"/>
    </row>
    <row r="49">
      <c r="A49" s="8"/>
      <c r="B49" s="148">
        <f>dados!A13</f>
        <v>45419</v>
      </c>
      <c r="C49" s="149">
        <f>dados!E13</f>
        <v>2514</v>
      </c>
      <c r="D49" s="150">
        <f t="shared" si="1"/>
        <v>319284.4765</v>
      </c>
      <c r="E49" s="147"/>
      <c r="F49" s="147"/>
      <c r="G49" s="147"/>
      <c r="H49" s="147"/>
      <c r="I49" s="8"/>
    </row>
    <row r="50">
      <c r="A50" s="8"/>
      <c r="B50" s="148">
        <f>dados!A14</f>
        <v>45450</v>
      </c>
      <c r="C50" s="149">
        <f>dados!E14</f>
        <v>2205</v>
      </c>
      <c r="D50" s="150">
        <f t="shared" si="1"/>
        <v>763968.0028</v>
      </c>
      <c r="E50" s="147"/>
      <c r="F50" s="147"/>
      <c r="G50" s="147"/>
      <c r="H50" s="147"/>
      <c r="I50" s="8"/>
    </row>
    <row r="51">
      <c r="A51" s="8"/>
      <c r="B51" s="148">
        <f>dados!A15</f>
        <v>45481</v>
      </c>
      <c r="C51" s="149">
        <f>dados!E15</f>
        <v>1979</v>
      </c>
      <c r="D51" s="150">
        <f t="shared" si="1"/>
        <v>1210115.792</v>
      </c>
      <c r="E51" s="147"/>
      <c r="F51" s="147"/>
      <c r="G51" s="147"/>
      <c r="H51" s="147"/>
      <c r="I51" s="8"/>
    </row>
    <row r="52">
      <c r="A52" s="8"/>
      <c r="B52" s="148">
        <f>dados!A16</f>
        <v>45512</v>
      </c>
      <c r="C52" s="149">
        <f>dados!E16</f>
        <v>2358</v>
      </c>
      <c r="D52" s="150">
        <f t="shared" si="1"/>
        <v>519916.8975</v>
      </c>
      <c r="E52" s="147"/>
      <c r="F52" s="147"/>
      <c r="G52" s="147"/>
      <c r="H52" s="147"/>
      <c r="I52" s="8"/>
    </row>
    <row r="53">
      <c r="A53" s="8"/>
      <c r="B53" s="148">
        <f>dados!A17</f>
        <v>45543</v>
      </c>
      <c r="C53" s="149">
        <f>dados!E17</f>
        <v>3490</v>
      </c>
      <c r="D53" s="150">
        <f t="shared" si="1"/>
        <v>168877.7396</v>
      </c>
      <c r="E53" s="147"/>
      <c r="F53" s="147"/>
      <c r="G53" s="147"/>
      <c r="H53" s="147"/>
      <c r="I53" s="8"/>
    </row>
    <row r="54">
      <c r="A54" s="8"/>
      <c r="B54" s="148">
        <f>dados!A18</f>
        <v>45574</v>
      </c>
      <c r="C54" s="149">
        <f>dados!E18</f>
        <v>4920</v>
      </c>
      <c r="D54" s="150">
        <f t="shared" si="1"/>
        <v>3389087.213</v>
      </c>
      <c r="E54" s="147"/>
      <c r="F54" s="147"/>
      <c r="G54" s="147"/>
      <c r="H54" s="147"/>
      <c r="I54" s="8"/>
    </row>
    <row r="55">
      <c r="A55" s="8"/>
      <c r="B55" s="148">
        <f>dados!A19</f>
        <v>45605</v>
      </c>
      <c r="C55" s="149">
        <f>dados!E19</f>
        <v>5555</v>
      </c>
      <c r="D55" s="150">
        <f t="shared" si="1"/>
        <v>6130315.371</v>
      </c>
      <c r="E55" s="147"/>
      <c r="F55" s="147"/>
      <c r="G55" s="147"/>
      <c r="H55" s="147"/>
      <c r="I55" s="8"/>
    </row>
    <row r="56">
      <c r="A56" s="8"/>
      <c r="B56" s="148">
        <f>dados!A20</f>
        <v>45636</v>
      </c>
      <c r="C56" s="149">
        <f>dados!E20</f>
        <v>3499</v>
      </c>
      <c r="D56" s="150">
        <f t="shared" si="1"/>
        <v>176355.7922</v>
      </c>
      <c r="E56" s="147"/>
      <c r="F56" s="147"/>
      <c r="G56" s="147"/>
      <c r="H56" s="147"/>
      <c r="I56" s="8"/>
    </row>
    <row r="57">
      <c r="A57" s="8"/>
      <c r="B57" s="112" t="s">
        <v>184</v>
      </c>
      <c r="I57" s="8"/>
    </row>
    <row r="58">
      <c r="A58" s="8"/>
      <c r="B58" s="130" t="s">
        <v>319</v>
      </c>
      <c r="C58" s="147" t="s">
        <v>136</v>
      </c>
      <c r="D58" s="147" t="s">
        <v>135</v>
      </c>
      <c r="E58" s="147" t="s">
        <v>46</v>
      </c>
      <c r="F58" s="147" t="s">
        <v>45</v>
      </c>
      <c r="G58" s="147" t="s">
        <v>320</v>
      </c>
      <c r="H58" s="147" t="s">
        <v>321</v>
      </c>
      <c r="I58" s="8"/>
    </row>
    <row r="59">
      <c r="A59" s="8"/>
      <c r="B59" s="14" t="s">
        <v>322</v>
      </c>
      <c r="C59" s="152">
        <f>MIN(dados!B2:B32)</f>
        <v>42</v>
      </c>
      <c r="D59" s="153">
        <f>MAX(dados!B2:B32)</f>
        <v>120</v>
      </c>
      <c r="E59" s="153">
        <f>AVERAGE(dados!B2:B32)</f>
        <v>78.5483871</v>
      </c>
      <c r="F59" s="153">
        <f>MEDIAN(dados!B2:B32)</f>
        <v>80</v>
      </c>
      <c r="G59" s="153">
        <f>VARA(dados!B2:B32)</f>
        <v>513.455914</v>
      </c>
      <c r="H59" s="153">
        <f>STDEVA(dados!B2:B32)</f>
        <v>22.65956562</v>
      </c>
      <c r="I59" s="8"/>
    </row>
    <row r="60">
      <c r="A60" s="8"/>
      <c r="B60" s="14" t="s">
        <v>323</v>
      </c>
      <c r="C60" s="152">
        <f>MIN(dados!C2:C32)</f>
        <v>3</v>
      </c>
      <c r="D60" s="153">
        <f>MAX(dados!C2:C32)</f>
        <v>31</v>
      </c>
      <c r="E60" s="153">
        <f>AVERAGE(dados!C2:C32)</f>
        <v>16.4516129</v>
      </c>
      <c r="F60" s="153">
        <f>MEDIAN(dados!C2:C32)</f>
        <v>15</v>
      </c>
      <c r="G60" s="153">
        <f>VARA(dados!C2:C32)</f>
        <v>81.78924731</v>
      </c>
      <c r="H60" s="153">
        <f>STDEVA(dados!C2:C32)</f>
        <v>9.043740781</v>
      </c>
      <c r="I60" s="8"/>
    </row>
    <row r="61">
      <c r="A61" s="8"/>
      <c r="B61" s="14" t="s">
        <v>324</v>
      </c>
      <c r="C61" s="152">
        <f>MIN(dados!D2:D32)</f>
        <v>10</v>
      </c>
      <c r="D61" s="153">
        <f>MAX(dados!D2:D32)</f>
        <v>30</v>
      </c>
      <c r="E61" s="153">
        <f>AVERAGE(dados!D2:D32)</f>
        <v>16.77419355</v>
      </c>
      <c r="F61" s="153">
        <f>MEDIAN(dados!D2:D32)</f>
        <v>16</v>
      </c>
      <c r="G61" s="153">
        <f>VARA(dados!D2:D32)</f>
        <v>24.84731183</v>
      </c>
      <c r="H61" s="153">
        <f>STDEVA(dados!D2:D32)</f>
        <v>4.984707798</v>
      </c>
      <c r="I61" s="8"/>
    </row>
    <row r="62">
      <c r="A62" s="8"/>
      <c r="B62" s="14" t="s">
        <v>325</v>
      </c>
      <c r="C62" s="152">
        <f>MIN(dados!E2:E32)</f>
        <v>1745</v>
      </c>
      <c r="D62" s="153">
        <f>MAX(dados!E2:E32)</f>
        <v>5920</v>
      </c>
      <c r="E62" s="153">
        <f>AVERAGE(dados!E2:E32)</f>
        <v>3107.483871</v>
      </c>
      <c r="F62" s="153">
        <f>MEDIAN(dados!E2:E32)</f>
        <v>2771</v>
      </c>
      <c r="G62" s="153">
        <f>VARA(dados!E2:E32)</f>
        <v>1417265.258</v>
      </c>
      <c r="H62" s="153">
        <f>STDEVA(dados!E2:E32)</f>
        <v>1190.489504</v>
      </c>
      <c r="I62" s="8"/>
    </row>
    <row r="63">
      <c r="A63" s="8"/>
      <c r="B63" s="154" t="s">
        <v>326</v>
      </c>
      <c r="I63" s="8"/>
    </row>
    <row r="64">
      <c r="A64" s="8"/>
      <c r="B64" s="14" t="s">
        <v>327</v>
      </c>
      <c r="I64" s="8"/>
    </row>
    <row r="65">
      <c r="A65" s="8"/>
      <c r="B65" s="14" t="s">
        <v>328</v>
      </c>
      <c r="I65" s="8"/>
    </row>
    <row r="66">
      <c r="A66" s="8"/>
      <c r="B66" s="128"/>
      <c r="C66" s="117"/>
      <c r="D66" s="128"/>
      <c r="E66" s="128"/>
      <c r="F66" s="128"/>
      <c r="G66" s="128"/>
      <c r="H66" s="128"/>
      <c r="I66" s="8"/>
    </row>
    <row r="67">
      <c r="A67" s="8"/>
      <c r="B67" s="128"/>
      <c r="C67" s="117"/>
      <c r="D67" s="128"/>
      <c r="E67" s="128"/>
      <c r="F67" s="125"/>
      <c r="G67" s="125" t="s">
        <v>329</v>
      </c>
      <c r="I67" s="8"/>
    </row>
    <row r="68">
      <c r="A68" s="8"/>
      <c r="B68" s="128"/>
      <c r="C68" s="117"/>
      <c r="D68" s="128"/>
      <c r="E68" s="128"/>
      <c r="F68" s="125"/>
      <c r="I68" s="8"/>
    </row>
    <row r="69">
      <c r="A69" s="8"/>
      <c r="B69" s="128"/>
      <c r="C69" s="117"/>
      <c r="D69" s="128"/>
      <c r="E69" s="128"/>
      <c r="F69" s="125"/>
      <c r="I69" s="8"/>
    </row>
    <row r="70">
      <c r="A70" s="8"/>
      <c r="B70" s="128"/>
      <c r="C70" s="117"/>
      <c r="D70" s="128"/>
      <c r="E70" s="128"/>
      <c r="F70" s="125"/>
      <c r="I70" s="8"/>
    </row>
    <row r="71">
      <c r="A71" s="8"/>
      <c r="B71" s="128"/>
      <c r="C71" s="117"/>
      <c r="D71" s="128"/>
      <c r="E71" s="128"/>
      <c r="F71" s="125"/>
      <c r="I71" s="8"/>
    </row>
    <row r="72">
      <c r="A72" s="8"/>
      <c r="B72" s="128"/>
      <c r="C72" s="117"/>
      <c r="D72" s="128"/>
      <c r="E72" s="128"/>
      <c r="F72" s="125"/>
      <c r="I72" s="8"/>
    </row>
    <row r="73">
      <c r="A73" s="8"/>
      <c r="B73" s="128"/>
      <c r="C73" s="117"/>
      <c r="D73" s="128"/>
      <c r="E73" s="128"/>
      <c r="F73" s="125"/>
      <c r="I73" s="8"/>
    </row>
    <row r="74">
      <c r="A74" s="8"/>
      <c r="B74" s="128"/>
      <c r="C74" s="117"/>
      <c r="D74" s="128"/>
      <c r="E74" s="128"/>
      <c r="F74" s="125"/>
      <c r="I74" s="8"/>
    </row>
    <row r="75">
      <c r="A75" s="8"/>
      <c r="B75" s="128"/>
      <c r="C75" s="117"/>
      <c r="D75" s="128"/>
      <c r="E75" s="128"/>
      <c r="F75" s="125"/>
      <c r="I75" s="8"/>
    </row>
    <row r="76">
      <c r="A76" s="8"/>
      <c r="B76" s="128"/>
      <c r="C76" s="117"/>
      <c r="D76" s="128"/>
      <c r="E76" s="128"/>
      <c r="F76" s="125"/>
      <c r="I76" s="8"/>
    </row>
    <row r="77">
      <c r="A77" s="8"/>
      <c r="B77" s="128"/>
      <c r="C77" s="117"/>
      <c r="D77" s="128"/>
      <c r="E77" s="128"/>
      <c r="F77" s="125"/>
      <c r="I77" s="8"/>
    </row>
    <row r="78">
      <c r="A78" s="8"/>
      <c r="B78" s="128"/>
      <c r="C78" s="117"/>
      <c r="D78" s="128"/>
      <c r="E78" s="128"/>
      <c r="F78" s="128"/>
      <c r="G78" s="128"/>
      <c r="H78" s="128"/>
      <c r="I78" s="8"/>
    </row>
    <row r="79">
      <c r="A79" s="8"/>
      <c r="B79" s="145" t="s">
        <v>330</v>
      </c>
      <c r="I79" s="8"/>
    </row>
    <row r="80">
      <c r="A80" s="8"/>
      <c r="B80" s="13" t="s">
        <v>331</v>
      </c>
      <c r="C80" s="8"/>
      <c r="D80" s="8"/>
      <c r="E80" s="8"/>
      <c r="F80" s="8"/>
      <c r="G80" s="8"/>
      <c r="H80" s="8"/>
      <c r="I80" s="8"/>
    </row>
    <row r="81">
      <c r="A81" s="8"/>
      <c r="B81" s="14" t="s">
        <v>332</v>
      </c>
      <c r="I81" s="8"/>
    </row>
    <row r="82">
      <c r="A82" s="8"/>
      <c r="B82" s="14"/>
      <c r="I82" s="8"/>
    </row>
    <row r="83">
      <c r="A83" s="8"/>
      <c r="B83" s="14"/>
      <c r="C83" s="14"/>
      <c r="D83" s="14"/>
      <c r="E83" s="14"/>
      <c r="F83" s="14"/>
      <c r="G83" s="125" t="s">
        <v>333</v>
      </c>
      <c r="I83" s="8"/>
    </row>
    <row r="84">
      <c r="A84" s="8"/>
      <c r="B84" s="14"/>
      <c r="C84" s="14"/>
      <c r="D84" s="14"/>
      <c r="E84" s="14"/>
      <c r="F84" s="14"/>
      <c r="G84" s="125" t="s">
        <v>334</v>
      </c>
      <c r="I84" s="8"/>
    </row>
    <row r="85">
      <c r="A85" s="8"/>
      <c r="B85" s="14"/>
      <c r="C85" s="14"/>
      <c r="D85" s="14"/>
      <c r="E85" s="14"/>
      <c r="F85" s="14"/>
      <c r="I85" s="8"/>
    </row>
    <row r="86">
      <c r="A86" s="8"/>
      <c r="B86" s="14"/>
      <c r="C86" s="14"/>
      <c r="D86" s="14"/>
      <c r="E86" s="14"/>
      <c r="F86" s="14"/>
      <c r="I86" s="8"/>
    </row>
    <row r="87">
      <c r="A87" s="8"/>
      <c r="B87" s="14"/>
      <c r="C87" s="14"/>
      <c r="D87" s="14"/>
      <c r="E87" s="14"/>
      <c r="F87" s="14"/>
      <c r="G87" s="125" t="s">
        <v>335</v>
      </c>
      <c r="I87" s="8"/>
    </row>
    <row r="88">
      <c r="A88" s="8"/>
      <c r="B88" s="14"/>
      <c r="C88" s="14"/>
      <c r="D88" s="14"/>
      <c r="E88" s="14"/>
      <c r="F88" s="14"/>
      <c r="I88" s="8"/>
    </row>
    <row r="89">
      <c r="A89" s="8"/>
      <c r="B89" s="14"/>
      <c r="C89" s="14"/>
      <c r="D89" s="14"/>
      <c r="E89" s="14"/>
      <c r="F89" s="14"/>
      <c r="I89" s="8"/>
    </row>
    <row r="90">
      <c r="A90" s="8"/>
      <c r="B90" s="14"/>
      <c r="C90" s="14"/>
      <c r="D90" s="14"/>
      <c r="E90" s="14"/>
      <c r="F90" s="14"/>
      <c r="G90" s="125" t="s">
        <v>336</v>
      </c>
      <c r="I90" s="8"/>
    </row>
    <row r="91">
      <c r="A91" s="8"/>
      <c r="B91" s="14"/>
      <c r="C91" s="14"/>
      <c r="D91" s="14"/>
      <c r="E91" s="14"/>
      <c r="F91" s="14"/>
      <c r="I91" s="8"/>
    </row>
    <row r="92">
      <c r="A92" s="8"/>
      <c r="B92" s="14"/>
      <c r="C92" s="14"/>
      <c r="D92" s="14"/>
      <c r="E92" s="14"/>
      <c r="F92" s="14"/>
      <c r="I92" s="8"/>
    </row>
    <row r="93">
      <c r="A93" s="8"/>
      <c r="B93" s="14"/>
      <c r="C93" s="14"/>
      <c r="D93" s="14"/>
      <c r="E93" s="14"/>
      <c r="F93" s="14"/>
      <c r="G93" s="125"/>
      <c r="H93" s="125"/>
      <c r="I93" s="8"/>
    </row>
    <row r="94">
      <c r="A94" s="8"/>
      <c r="B94" s="14"/>
      <c r="C94" s="14"/>
      <c r="D94" s="14"/>
      <c r="E94" s="14"/>
      <c r="F94" s="14"/>
      <c r="G94" s="125"/>
      <c r="H94" s="125"/>
      <c r="I94" s="8"/>
    </row>
    <row r="95">
      <c r="A95" s="8"/>
      <c r="B95" s="145" t="s">
        <v>337</v>
      </c>
      <c r="I95" s="8"/>
    </row>
    <row r="96">
      <c r="A96" s="8"/>
      <c r="B96" s="111" t="s">
        <v>338</v>
      </c>
      <c r="I96" s="8"/>
    </row>
    <row r="97">
      <c r="A97" s="8"/>
      <c r="B97" s="14" t="s">
        <v>339</v>
      </c>
      <c r="I97" s="8"/>
    </row>
    <row r="98">
      <c r="A98" s="8"/>
      <c r="B98" s="14"/>
      <c r="I98" s="8"/>
    </row>
    <row r="99">
      <c r="A99" s="8"/>
      <c r="B99" s="14"/>
      <c r="C99" s="14"/>
      <c r="D99" s="14"/>
      <c r="E99" s="14"/>
      <c r="F99" s="14"/>
      <c r="G99" s="14"/>
      <c r="H99" s="14"/>
      <c r="I99" s="8"/>
    </row>
    <row r="100">
      <c r="A100" s="8"/>
      <c r="B100" s="14"/>
      <c r="C100" s="14"/>
      <c r="D100" s="14"/>
      <c r="E100" s="14"/>
      <c r="F100" s="14"/>
      <c r="G100" s="14"/>
      <c r="H100" s="14"/>
      <c r="I100" s="8"/>
    </row>
    <row r="101">
      <c r="A101" s="8"/>
      <c r="B101" s="14"/>
      <c r="C101" s="14"/>
      <c r="D101" s="14"/>
      <c r="E101" s="14"/>
      <c r="F101" s="14"/>
      <c r="G101" s="14"/>
      <c r="H101" s="14"/>
      <c r="I101" s="8"/>
    </row>
    <row r="102">
      <c r="A102" s="8"/>
      <c r="B102" s="14"/>
      <c r="C102" s="14"/>
      <c r="D102" s="14"/>
      <c r="E102" s="14"/>
      <c r="F102" s="14"/>
      <c r="G102" s="14"/>
      <c r="H102" s="14"/>
      <c r="I102" s="8"/>
    </row>
    <row r="103">
      <c r="A103" s="8"/>
      <c r="B103" s="14"/>
      <c r="C103" s="14"/>
      <c r="D103" s="14"/>
      <c r="E103" s="14"/>
      <c r="F103" s="14"/>
      <c r="G103" s="14"/>
      <c r="H103" s="14"/>
      <c r="I103" s="8"/>
    </row>
    <row r="104">
      <c r="A104" s="8"/>
      <c r="B104" s="14"/>
      <c r="C104" s="14"/>
      <c r="D104" s="14"/>
      <c r="E104" s="14"/>
      <c r="F104" s="14"/>
      <c r="G104" s="14"/>
      <c r="H104" s="14"/>
      <c r="I104" s="8"/>
    </row>
    <row r="105">
      <c r="A105" s="8"/>
      <c r="B105" s="14"/>
      <c r="C105" s="14"/>
      <c r="D105" s="14"/>
      <c r="E105" s="14"/>
      <c r="F105" s="14"/>
      <c r="G105" s="14"/>
      <c r="H105" s="14"/>
      <c r="I105" s="8"/>
    </row>
    <row r="106">
      <c r="A106" s="8"/>
      <c r="B106" s="14"/>
      <c r="C106" s="14"/>
      <c r="D106" s="14"/>
      <c r="E106" s="14"/>
      <c r="F106" s="14"/>
      <c r="G106" s="14"/>
      <c r="H106" s="14"/>
      <c r="I106" s="8"/>
    </row>
    <row r="107">
      <c r="A107" s="8"/>
      <c r="B107" s="14"/>
      <c r="C107" s="14"/>
      <c r="D107" s="14"/>
      <c r="E107" s="14"/>
      <c r="F107" s="14"/>
      <c r="G107" s="14"/>
      <c r="H107" s="14"/>
      <c r="I107" s="8"/>
    </row>
    <row r="108">
      <c r="A108" s="8"/>
      <c r="B108" s="14"/>
      <c r="C108" s="14"/>
      <c r="D108" s="14"/>
      <c r="E108" s="14"/>
      <c r="F108" s="14"/>
      <c r="G108" s="14"/>
      <c r="H108" s="14"/>
      <c r="I108" s="8"/>
    </row>
    <row r="109">
      <c r="A109" s="8"/>
      <c r="B109" s="14"/>
      <c r="C109" s="14"/>
      <c r="D109" s="14"/>
      <c r="E109" s="14"/>
      <c r="F109" s="14"/>
      <c r="G109" s="14"/>
      <c r="H109" s="14"/>
      <c r="I109" s="8"/>
    </row>
    <row r="110">
      <c r="A110" s="8"/>
      <c r="B110" s="14"/>
      <c r="I110" s="8"/>
    </row>
    <row r="111">
      <c r="A111" s="8"/>
      <c r="B111" s="14"/>
      <c r="I111" s="8"/>
    </row>
    <row r="112">
      <c r="A112" s="8"/>
      <c r="B112" s="14"/>
      <c r="I112" s="8"/>
    </row>
    <row r="113">
      <c r="A113" s="8"/>
      <c r="B113" s="14"/>
      <c r="I113" s="8"/>
    </row>
    <row r="114">
      <c r="A114" s="8"/>
      <c r="B114" s="14"/>
      <c r="I114" s="8"/>
    </row>
    <row r="115">
      <c r="A115" s="8"/>
      <c r="B115" s="145" t="s">
        <v>340</v>
      </c>
      <c r="I115" s="8"/>
    </row>
    <row r="116">
      <c r="A116" s="8"/>
      <c r="B116" s="155" t="s">
        <v>341</v>
      </c>
      <c r="I116" s="8"/>
    </row>
    <row r="117">
      <c r="A117" s="8"/>
      <c r="B117" s="14"/>
      <c r="C117" s="147" t="s">
        <v>130</v>
      </c>
      <c r="D117" s="147" t="s">
        <v>131</v>
      </c>
      <c r="E117" s="147" t="s">
        <v>342</v>
      </c>
      <c r="F117" s="147" t="s">
        <v>343</v>
      </c>
      <c r="G117" s="14"/>
      <c r="H117" s="14"/>
      <c r="I117" s="8"/>
    </row>
    <row r="118">
      <c r="A118" s="8"/>
      <c r="B118" s="130" t="s">
        <v>344</v>
      </c>
      <c r="C118" s="150">
        <f>E59-H59</f>
        <v>55.88882148</v>
      </c>
      <c r="D118" s="150">
        <f>E59+H59</f>
        <v>101.2079527</v>
      </c>
      <c r="E118" s="73">
        <f>COUNTIFS(dados!$B$2:$B$32,"&gt;="&amp;C118,dados!$B$2:$B$32,"&lt;="&amp;D118)</f>
        <v>19</v>
      </c>
      <c r="F118" s="156">
        <f>E118/COUNT(dados!$B$2:$B$32)</f>
        <v>0.6129032258</v>
      </c>
      <c r="G118" s="14"/>
      <c r="H118" s="14"/>
      <c r="I118" s="8"/>
    </row>
    <row r="119">
      <c r="A119" s="8"/>
      <c r="B119" s="130" t="s">
        <v>345</v>
      </c>
      <c r="C119" s="150">
        <f>E59-H59*2</f>
        <v>33.22925586</v>
      </c>
      <c r="D119" s="150">
        <f>E59+H59*2</f>
        <v>123.8675183</v>
      </c>
      <c r="E119" s="73">
        <f>COUNTIFS(dados!$B$2:$B$32,"&gt;="&amp;C119,dados!$B$2:$B$32,"&lt;="&amp;D119)</f>
        <v>31</v>
      </c>
      <c r="F119" s="156">
        <f>E119/COUNT(dados!$B$2:$B$32)</f>
        <v>1</v>
      </c>
      <c r="G119" s="14"/>
      <c r="H119" s="14"/>
      <c r="I119" s="8"/>
    </row>
    <row r="120">
      <c r="A120" s="8"/>
      <c r="B120" s="130" t="s">
        <v>346</v>
      </c>
      <c r="C120" s="150">
        <f>E59-H59*3</f>
        <v>10.56969024</v>
      </c>
      <c r="D120" s="150">
        <f>E59+H59*3</f>
        <v>146.5270839</v>
      </c>
      <c r="E120" s="73">
        <f>COUNTIFS(dados!$B$2:$B$32,"&gt;="&amp;C120,dados!$B$2:$B$32,"&lt;="&amp;D120)</f>
        <v>31</v>
      </c>
      <c r="F120" s="156">
        <f>E120/COUNT(dados!$B$2:$B$32)</f>
        <v>1</v>
      </c>
      <c r="G120" s="14"/>
      <c r="H120" s="14"/>
      <c r="I120" s="8"/>
    </row>
    <row r="121">
      <c r="A121" s="8"/>
      <c r="B121" s="14"/>
      <c r="C121" s="14"/>
      <c r="D121" s="14"/>
      <c r="E121" s="14"/>
      <c r="F121" s="14"/>
      <c r="G121" s="14"/>
      <c r="H121" s="14"/>
      <c r="I121" s="8"/>
    </row>
    <row r="122">
      <c r="A122" s="8"/>
      <c r="B122" s="155" t="s">
        <v>347</v>
      </c>
      <c r="I122" s="8"/>
    </row>
    <row r="123">
      <c r="A123" s="8"/>
      <c r="B123" s="14"/>
      <c r="C123" s="147" t="s">
        <v>130</v>
      </c>
      <c r="D123" s="147" t="s">
        <v>131</v>
      </c>
      <c r="E123" s="147" t="s">
        <v>342</v>
      </c>
      <c r="F123" s="147" t="s">
        <v>343</v>
      </c>
      <c r="G123" s="14"/>
      <c r="H123" s="14"/>
      <c r="I123" s="8"/>
    </row>
    <row r="124">
      <c r="A124" s="8"/>
      <c r="B124" s="130" t="s">
        <v>344</v>
      </c>
      <c r="C124" s="150">
        <f>E60-H60</f>
        <v>7.407872122</v>
      </c>
      <c r="D124" s="150">
        <f>E60+H60</f>
        <v>25.49535368</v>
      </c>
      <c r="E124" s="73">
        <f>COUNTIFS(dados!$C$2:$C$32,"&gt;="&amp;C124,dados!$C$2:$C$32,"&lt;="&amp;D124)</f>
        <v>16</v>
      </c>
      <c r="F124" s="156">
        <f>E124/COUNT(dados!$B$2:$B$32)</f>
        <v>0.5161290323</v>
      </c>
      <c r="G124" s="14"/>
      <c r="H124" s="14"/>
      <c r="I124" s="8"/>
    </row>
    <row r="125">
      <c r="A125" s="8"/>
      <c r="B125" s="130" t="s">
        <v>345</v>
      </c>
      <c r="C125" s="150">
        <f>E60-H60*2</f>
        <v>-1.635868659</v>
      </c>
      <c r="D125" s="150">
        <f>E60+H60*2</f>
        <v>34.53909446</v>
      </c>
      <c r="E125" s="73">
        <f>COUNTIFS(dados!$C$2:$C$32,"&gt;="&amp;C125,dados!$C$2:$C$32,"&lt;="&amp;D125)</f>
        <v>31</v>
      </c>
      <c r="F125" s="156">
        <f>E125/COUNT(dados!$B$2:$B$32)</f>
        <v>1</v>
      </c>
      <c r="G125" s="14"/>
      <c r="H125" s="14"/>
      <c r="I125" s="8"/>
    </row>
    <row r="126">
      <c r="A126" s="8"/>
      <c r="B126" s="130" t="s">
        <v>346</v>
      </c>
      <c r="C126" s="150">
        <f>E60-H60*3</f>
        <v>-10.67960944</v>
      </c>
      <c r="D126" s="150">
        <f>E60+H60*3</f>
        <v>43.58283525</v>
      </c>
      <c r="E126" s="73">
        <f>COUNTIFS(dados!$C$2:$C$32,"&gt;="&amp;C126,dados!$C$2:$C$32,"&lt;="&amp;D126)</f>
        <v>31</v>
      </c>
      <c r="F126" s="156">
        <f>E126/COUNT(dados!$B$2:$B$32)</f>
        <v>1</v>
      </c>
      <c r="G126" s="14"/>
      <c r="H126" s="14"/>
      <c r="I126" s="8"/>
    </row>
    <row r="127">
      <c r="A127" s="8"/>
      <c r="B127" s="14"/>
      <c r="C127" s="14"/>
      <c r="D127" s="14"/>
      <c r="E127" s="14"/>
      <c r="F127" s="14"/>
      <c r="G127" s="14"/>
      <c r="H127" s="14"/>
      <c r="I127" s="8"/>
    </row>
    <row r="128">
      <c r="A128" s="8"/>
      <c r="B128" s="13" t="s">
        <v>100</v>
      </c>
      <c r="C128" s="8"/>
      <c r="D128" s="8"/>
      <c r="E128" s="8"/>
      <c r="F128" s="8"/>
      <c r="G128" s="8"/>
      <c r="H128" s="8"/>
      <c r="I128" s="8"/>
    </row>
    <row r="129">
      <c r="A129" s="8"/>
      <c r="B129" s="12" t="s">
        <v>320</v>
      </c>
      <c r="C129" s="8"/>
      <c r="D129" s="8"/>
      <c r="E129" s="8"/>
      <c r="F129" s="8"/>
      <c r="G129" s="8"/>
      <c r="H129" s="8"/>
      <c r="I129" s="8"/>
    </row>
    <row r="130">
      <c r="A130" s="8"/>
      <c r="B130" s="12" t="s">
        <v>321</v>
      </c>
      <c r="C130" s="8"/>
      <c r="D130" s="8"/>
      <c r="E130" s="8"/>
      <c r="F130" s="8"/>
      <c r="G130" s="8"/>
      <c r="H130" s="8"/>
      <c r="I130" s="8"/>
    </row>
    <row r="131">
      <c r="A131" s="8"/>
      <c r="B131" s="12" t="s">
        <v>326</v>
      </c>
      <c r="C131" s="8"/>
      <c r="D131" s="8"/>
      <c r="E131" s="8"/>
      <c r="F131" s="8"/>
      <c r="G131" s="8"/>
      <c r="H131" s="8"/>
      <c r="I131" s="8"/>
    </row>
    <row r="132">
      <c r="A132" s="8"/>
      <c r="B132" s="12" t="s">
        <v>348</v>
      </c>
      <c r="C132" s="8"/>
      <c r="D132" s="8"/>
      <c r="E132" s="8"/>
      <c r="F132" s="8"/>
      <c r="G132" s="8"/>
      <c r="H132" s="8"/>
      <c r="I132" s="8"/>
    </row>
    <row r="133">
      <c r="A133" s="8"/>
      <c r="B133" s="8"/>
      <c r="C133" s="8"/>
      <c r="D133" s="8"/>
      <c r="E133" s="8"/>
      <c r="F133" s="8"/>
      <c r="G133" s="8"/>
      <c r="H133" s="8"/>
      <c r="I133" s="8"/>
    </row>
    <row r="134">
      <c r="A134" s="8"/>
      <c r="B134" s="15" t="s">
        <v>23</v>
      </c>
      <c r="I134" s="8"/>
    </row>
    <row r="135">
      <c r="A135" s="8"/>
      <c r="B135" s="16" t="s">
        <v>24</v>
      </c>
      <c r="I135" s="8"/>
    </row>
    <row r="136">
      <c r="A136" s="8"/>
      <c r="B136" s="8"/>
      <c r="C136" s="16"/>
      <c r="D136" s="16"/>
      <c r="E136" s="16"/>
      <c r="F136" s="16"/>
      <c r="G136" s="16"/>
      <c r="H136" s="16"/>
      <c r="I136" s="8"/>
    </row>
    <row r="137">
      <c r="A137" s="8"/>
      <c r="B137" s="18" t="s">
        <v>25</v>
      </c>
      <c r="I137" s="8"/>
    </row>
    <row r="138">
      <c r="A138" s="8"/>
      <c r="B138" s="16" t="s">
        <v>26</v>
      </c>
      <c r="I138" s="8"/>
    </row>
    <row r="139">
      <c r="A139" s="8"/>
      <c r="B139" s="16"/>
      <c r="C139" s="16"/>
      <c r="D139" s="16"/>
      <c r="E139" s="16"/>
      <c r="F139" s="16"/>
      <c r="G139" s="16"/>
      <c r="H139" s="16"/>
      <c r="I139" s="8"/>
    </row>
  </sheetData>
  <mergeCells count="45">
    <mergeCell ref="B2:H2"/>
    <mergeCell ref="B3:H3"/>
    <mergeCell ref="D4:F4"/>
    <mergeCell ref="B5:H5"/>
    <mergeCell ref="D6:F6"/>
    <mergeCell ref="B7:H7"/>
    <mergeCell ref="B16:H16"/>
    <mergeCell ref="B27:H27"/>
    <mergeCell ref="B28:H28"/>
    <mergeCell ref="B29:H29"/>
    <mergeCell ref="D30:F30"/>
    <mergeCell ref="D32:F32"/>
    <mergeCell ref="B33:H33"/>
    <mergeCell ref="B34:H34"/>
    <mergeCell ref="B35:H35"/>
    <mergeCell ref="B36:H36"/>
    <mergeCell ref="F37:H37"/>
    <mergeCell ref="B57:H57"/>
    <mergeCell ref="B63:H63"/>
    <mergeCell ref="B64:H64"/>
    <mergeCell ref="B65:H65"/>
    <mergeCell ref="G67:H77"/>
    <mergeCell ref="B79:H79"/>
    <mergeCell ref="B81:H81"/>
    <mergeCell ref="B82:H82"/>
    <mergeCell ref="G83:H83"/>
    <mergeCell ref="G84:H86"/>
    <mergeCell ref="G87:H89"/>
    <mergeCell ref="G90:H92"/>
    <mergeCell ref="B95:H95"/>
    <mergeCell ref="B96:H96"/>
    <mergeCell ref="B97:H97"/>
    <mergeCell ref="B98:H98"/>
    <mergeCell ref="B110:H110"/>
    <mergeCell ref="B111:H111"/>
    <mergeCell ref="B135:H135"/>
    <mergeCell ref="B137:H137"/>
    <mergeCell ref="B138:H138"/>
    <mergeCell ref="B112:H112"/>
    <mergeCell ref="B113:H113"/>
    <mergeCell ref="B114:H114"/>
    <mergeCell ref="B115:H115"/>
    <mergeCell ref="B116:H116"/>
    <mergeCell ref="B122:H122"/>
    <mergeCell ref="B134:H134"/>
  </mergeCells>
  <hyperlinks>
    <hyperlink r:id="rId2" ref="B129"/>
    <hyperlink r:id="rId3" ref="B130"/>
    <hyperlink r:id="rId4" ref="B131"/>
    <hyperlink r:id="rId5" location="Absolutely_continuous_probability_distribution" ref="B132"/>
    <hyperlink r:id="rId6" ref="B137"/>
  </hyperlinks>
  <drawing r:id="rId7"/>
  <legacy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3.0"/>
    <col customWidth="1" min="6" max="6" width="13.5"/>
    <col customWidth="1" min="9" max="9" width="3.63"/>
  </cols>
  <sheetData>
    <row r="1" ht="14.25" customHeight="1">
      <c r="A1" s="8"/>
      <c r="B1" s="106"/>
      <c r="C1" s="106"/>
      <c r="D1" s="106"/>
      <c r="E1" s="106"/>
      <c r="F1" s="106"/>
      <c r="G1" s="106"/>
      <c r="H1" s="106"/>
      <c r="I1" s="8"/>
    </row>
    <row r="2">
      <c r="A2" s="8"/>
      <c r="B2" s="107" t="s">
        <v>349</v>
      </c>
      <c r="I2" s="8"/>
    </row>
    <row r="3">
      <c r="A3" s="8"/>
      <c r="B3" s="109" t="s">
        <v>350</v>
      </c>
      <c r="I3" s="8"/>
    </row>
    <row r="4" ht="68.25" customHeight="1">
      <c r="A4" s="8"/>
      <c r="B4" s="84"/>
      <c r="C4" s="106"/>
      <c r="D4" s="106"/>
      <c r="G4" s="106"/>
      <c r="H4" s="90" t="s">
        <v>351</v>
      </c>
      <c r="I4" s="8"/>
    </row>
    <row r="5">
      <c r="A5" s="8"/>
      <c r="B5" s="145" t="s">
        <v>352</v>
      </c>
      <c r="I5" s="8"/>
    </row>
    <row r="6">
      <c r="A6" s="8"/>
      <c r="B6" s="14"/>
      <c r="C6" s="14"/>
      <c r="D6" s="14"/>
      <c r="E6" s="14"/>
      <c r="F6" s="14"/>
      <c r="G6" s="14"/>
      <c r="H6" s="14"/>
      <c r="I6" s="8"/>
    </row>
    <row r="7">
      <c r="A7" s="8"/>
      <c r="B7" s="13" t="s">
        <v>100</v>
      </c>
      <c r="C7" s="8"/>
      <c r="D7" s="8"/>
      <c r="E7" s="8"/>
      <c r="F7" s="8"/>
      <c r="G7" s="8"/>
      <c r="H7" s="8"/>
      <c r="I7" s="8"/>
    </row>
    <row r="8">
      <c r="A8" s="8"/>
      <c r="B8" s="12" t="s">
        <v>349</v>
      </c>
      <c r="C8" s="8"/>
      <c r="D8" s="8"/>
      <c r="E8" s="8"/>
      <c r="F8" s="8"/>
      <c r="G8" s="8"/>
      <c r="H8" s="8"/>
      <c r="I8" s="8"/>
    </row>
    <row r="9">
      <c r="A9" s="8"/>
      <c r="B9" s="8"/>
      <c r="C9" s="8"/>
      <c r="D9" s="8"/>
      <c r="E9" s="8"/>
      <c r="F9" s="8"/>
      <c r="G9" s="8"/>
      <c r="H9" s="8"/>
      <c r="I9" s="8"/>
    </row>
    <row r="10">
      <c r="A10" s="8"/>
      <c r="B10" s="15" t="s">
        <v>23</v>
      </c>
      <c r="I10" s="8"/>
    </row>
    <row r="11">
      <c r="A11" s="8"/>
      <c r="B11" s="16" t="s">
        <v>24</v>
      </c>
      <c r="I11" s="8"/>
    </row>
    <row r="12">
      <c r="A12" s="8"/>
      <c r="B12" s="8"/>
      <c r="C12" s="16"/>
      <c r="D12" s="16"/>
      <c r="E12" s="16"/>
      <c r="F12" s="16"/>
      <c r="G12" s="16"/>
      <c r="H12" s="16"/>
      <c r="I12" s="8"/>
    </row>
    <row r="13">
      <c r="A13" s="8"/>
      <c r="B13" s="18" t="s">
        <v>25</v>
      </c>
      <c r="I13" s="8"/>
    </row>
    <row r="14">
      <c r="A14" s="8"/>
      <c r="B14" s="16" t="s">
        <v>26</v>
      </c>
      <c r="I14" s="8"/>
    </row>
    <row r="15">
      <c r="A15" s="8"/>
      <c r="B15" s="16"/>
      <c r="C15" s="16"/>
      <c r="D15" s="16"/>
      <c r="E15" s="16"/>
      <c r="F15" s="16"/>
      <c r="G15" s="16"/>
      <c r="H15" s="16"/>
      <c r="I15" s="8"/>
    </row>
  </sheetData>
  <mergeCells count="8">
    <mergeCell ref="B2:H2"/>
    <mergeCell ref="B3:H3"/>
    <mergeCell ref="D4:F4"/>
    <mergeCell ref="B5:H5"/>
    <mergeCell ref="B10:H10"/>
    <mergeCell ref="B11:H11"/>
    <mergeCell ref="B13:H13"/>
    <mergeCell ref="B14:H14"/>
  </mergeCells>
  <hyperlinks>
    <hyperlink r:id="rId2" ref="B8"/>
    <hyperlink r:id="rId3" ref="B13"/>
  </hyperlink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3.0"/>
    <col customWidth="1" min="6" max="6" width="13.5"/>
    <col customWidth="1" min="9" max="9" width="3.63"/>
  </cols>
  <sheetData>
    <row r="1" ht="14.25" customHeight="1">
      <c r="A1" s="8"/>
      <c r="B1" s="106"/>
      <c r="C1" s="106"/>
      <c r="D1" s="106"/>
      <c r="E1" s="106"/>
      <c r="F1" s="106"/>
      <c r="G1" s="106"/>
      <c r="H1" s="106"/>
      <c r="I1" s="8"/>
    </row>
    <row r="2">
      <c r="A2" s="8"/>
      <c r="B2" s="107" t="s">
        <v>353</v>
      </c>
      <c r="I2" s="8"/>
    </row>
    <row r="3">
      <c r="A3" s="8"/>
      <c r="B3" s="109" t="s">
        <v>354</v>
      </c>
      <c r="I3" s="8"/>
    </row>
    <row r="4">
      <c r="A4" s="8"/>
      <c r="B4" s="145" t="s">
        <v>355</v>
      </c>
      <c r="I4" s="8"/>
    </row>
    <row r="5">
      <c r="A5" s="8"/>
      <c r="B5" s="145" t="s">
        <v>356</v>
      </c>
      <c r="I5" s="8"/>
    </row>
    <row r="6">
      <c r="A6" s="8"/>
      <c r="B6" s="86" t="s">
        <v>357</v>
      </c>
      <c r="I6" s="8"/>
    </row>
    <row r="7" ht="68.25" customHeight="1">
      <c r="A7" s="8"/>
      <c r="B7" s="84"/>
      <c r="C7" s="106"/>
      <c r="D7" s="106"/>
      <c r="G7" s="106"/>
      <c r="H7" s="90" t="s">
        <v>351</v>
      </c>
      <c r="I7" s="8"/>
    </row>
    <row r="8">
      <c r="A8" s="8"/>
      <c r="B8" s="145" t="s">
        <v>358</v>
      </c>
      <c r="I8" s="8"/>
    </row>
    <row r="9">
      <c r="A9" s="8"/>
      <c r="B9" s="145" t="s">
        <v>359</v>
      </c>
      <c r="I9" s="8"/>
    </row>
    <row r="10">
      <c r="A10" s="8"/>
      <c r="B10" s="145" t="s">
        <v>360</v>
      </c>
      <c r="I10" s="8"/>
    </row>
    <row r="11" ht="135.75" customHeight="1">
      <c r="A11" s="8"/>
      <c r="B11" s="106"/>
      <c r="F11" s="80"/>
      <c r="H11" s="80"/>
      <c r="I11" s="8"/>
    </row>
    <row r="12" ht="68.25" customHeight="1">
      <c r="A12" s="8"/>
      <c r="B12" s="84"/>
      <c r="C12" s="106"/>
      <c r="D12" s="106"/>
      <c r="G12" s="106"/>
      <c r="H12" s="90" t="s">
        <v>361</v>
      </c>
      <c r="I12" s="8"/>
    </row>
    <row r="13">
      <c r="A13" s="8"/>
      <c r="B13" s="145" t="s">
        <v>362</v>
      </c>
      <c r="I13" s="8"/>
    </row>
    <row r="14">
      <c r="A14" s="8"/>
      <c r="B14" s="111" t="s">
        <v>338</v>
      </c>
      <c r="I14" s="8"/>
    </row>
    <row r="15">
      <c r="A15" s="8"/>
      <c r="B15" s="14" t="s">
        <v>363</v>
      </c>
      <c r="I15" s="8"/>
    </row>
    <row r="16">
      <c r="A16" s="8"/>
      <c r="B16" s="112" t="s">
        <v>176</v>
      </c>
      <c r="I16" s="8"/>
    </row>
    <row r="17">
      <c r="A17" s="8"/>
      <c r="B17" s="14" t="s">
        <v>66</v>
      </c>
      <c r="C17" s="73">
        <f>COUNT(dados!B2:B31)</f>
        <v>30</v>
      </c>
      <c r="D17" s="109" t="s">
        <v>364</v>
      </c>
      <c r="I17" s="8"/>
    </row>
    <row r="18">
      <c r="A18" s="8"/>
      <c r="B18" s="14" t="s">
        <v>365</v>
      </c>
      <c r="C18" s="73">
        <v>100.0</v>
      </c>
      <c r="D18" s="73"/>
      <c r="E18" s="73"/>
      <c r="F18" s="14"/>
      <c r="G18" s="14"/>
      <c r="H18" s="14"/>
      <c r="I18" s="8"/>
    </row>
    <row r="19">
      <c r="A19" s="8"/>
      <c r="B19" s="14" t="s">
        <v>366</v>
      </c>
      <c r="C19" s="73">
        <v>95.0</v>
      </c>
      <c r="D19" s="73"/>
      <c r="E19" s="73"/>
      <c r="F19" s="14"/>
      <c r="G19" s="14"/>
      <c r="H19" s="14"/>
      <c r="I19" s="8"/>
    </row>
    <row r="20">
      <c r="A20" s="8"/>
      <c r="B20" s="130" t="s">
        <v>367</v>
      </c>
      <c r="C20" s="157">
        <f>C19*(C17+1)/C18</f>
        <v>29.45</v>
      </c>
      <c r="D20" s="158">
        <f>INT(C20)</f>
        <v>29</v>
      </c>
      <c r="E20" s="158">
        <f>D20+1</f>
        <v>30</v>
      </c>
      <c r="F20" s="14"/>
      <c r="G20" s="14"/>
      <c r="H20" s="14"/>
      <c r="I20" s="8"/>
    </row>
    <row r="21">
      <c r="A21" s="8"/>
      <c r="B21" s="159" t="s">
        <v>368</v>
      </c>
      <c r="C21" s="150">
        <f>D21+(C20-D20)*((E21-D21)/(E20-D20))</f>
        <v>30.45</v>
      </c>
      <c r="D21" s="150">
        <f t="array" ref="D21">INDEX(dados!$B$206:$B$235,D20,1)</f>
        <v>30</v>
      </c>
      <c r="E21" s="150">
        <f t="array" ref="E21">INDEX(dados!$B$206:$B$235,E20,1)</f>
        <v>31</v>
      </c>
      <c r="F21" s="14"/>
      <c r="G21" s="14"/>
      <c r="H21" s="14"/>
      <c r="I21" s="8"/>
    </row>
    <row r="22">
      <c r="A22" s="8"/>
      <c r="B22" s="112" t="s">
        <v>184</v>
      </c>
      <c r="I22" s="8"/>
    </row>
    <row r="23">
      <c r="A23" s="8"/>
      <c r="B23" s="130" t="s">
        <v>319</v>
      </c>
      <c r="C23" s="147" t="s">
        <v>369</v>
      </c>
      <c r="D23" s="147"/>
      <c r="E23" s="147"/>
      <c r="F23" s="147"/>
      <c r="G23" s="147"/>
      <c r="H23" s="147"/>
      <c r="I23" s="8"/>
    </row>
    <row r="24">
      <c r="A24" s="8"/>
      <c r="B24" s="14" t="s">
        <v>323</v>
      </c>
      <c r="C24" s="160">
        <f>_xlfn.PERCENTILE.EXC(dados!$C$2:$C$32, 0.95)</f>
        <v>30.4</v>
      </c>
      <c r="D24" s="160"/>
      <c r="E24" s="160"/>
      <c r="F24" s="160"/>
      <c r="G24" s="160"/>
      <c r="H24" s="161"/>
      <c r="I24" s="8"/>
    </row>
    <row r="25">
      <c r="A25" s="8"/>
      <c r="B25" s="13"/>
      <c r="C25" s="8"/>
      <c r="D25" s="160"/>
      <c r="E25" s="8"/>
      <c r="F25" s="8"/>
      <c r="G25" s="8"/>
      <c r="H25" s="8"/>
      <c r="I25" s="8"/>
    </row>
    <row r="26">
      <c r="A26" s="8"/>
      <c r="B26" s="13" t="s">
        <v>100</v>
      </c>
      <c r="C26" s="8"/>
      <c r="D26" s="8"/>
      <c r="E26" s="8"/>
      <c r="F26" s="8"/>
      <c r="G26" s="8"/>
      <c r="H26" s="8"/>
      <c r="I26" s="8"/>
    </row>
    <row r="27">
      <c r="A27" s="8"/>
      <c r="B27" s="12" t="s">
        <v>370</v>
      </c>
      <c r="C27" s="8"/>
      <c r="D27" s="8"/>
      <c r="E27" s="8"/>
      <c r="F27" s="8"/>
      <c r="G27" s="8"/>
      <c r="H27" s="8"/>
      <c r="I27" s="8"/>
    </row>
    <row r="28">
      <c r="A28" s="8"/>
      <c r="B28" s="12" t="s">
        <v>371</v>
      </c>
      <c r="C28" s="8"/>
      <c r="D28" s="8"/>
      <c r="E28" s="8"/>
      <c r="F28" s="8"/>
      <c r="G28" s="8"/>
      <c r="H28" s="8"/>
      <c r="I28" s="8"/>
    </row>
    <row r="29">
      <c r="A29" s="8"/>
      <c r="B29" s="8"/>
      <c r="C29" s="8"/>
      <c r="D29" s="8"/>
      <c r="E29" s="8"/>
      <c r="F29" s="8"/>
      <c r="G29" s="8"/>
      <c r="H29" s="8"/>
      <c r="I29" s="8"/>
    </row>
    <row r="30">
      <c r="A30" s="8"/>
      <c r="B30" s="15" t="s">
        <v>23</v>
      </c>
      <c r="I30" s="8"/>
    </row>
    <row r="31">
      <c r="A31" s="8"/>
      <c r="B31" s="16" t="s">
        <v>24</v>
      </c>
      <c r="I31" s="8"/>
    </row>
    <row r="32">
      <c r="A32" s="8"/>
      <c r="B32" s="8"/>
      <c r="C32" s="16"/>
      <c r="D32" s="16"/>
      <c r="E32" s="16"/>
      <c r="F32" s="16"/>
      <c r="G32" s="16"/>
      <c r="H32" s="16"/>
      <c r="I32" s="8"/>
    </row>
    <row r="33">
      <c r="A33" s="8"/>
      <c r="B33" s="18" t="s">
        <v>25</v>
      </c>
      <c r="I33" s="8"/>
    </row>
    <row r="34">
      <c r="A34" s="8"/>
      <c r="B34" s="16" t="s">
        <v>26</v>
      </c>
      <c r="I34" s="8"/>
    </row>
    <row r="35">
      <c r="A35" s="8"/>
      <c r="B35" s="16"/>
      <c r="C35" s="16"/>
      <c r="D35" s="16"/>
      <c r="E35" s="16"/>
      <c r="F35" s="16"/>
      <c r="G35" s="16"/>
      <c r="H35" s="16"/>
      <c r="I35" s="8"/>
    </row>
  </sheetData>
  <mergeCells count="22">
    <mergeCell ref="B2:H2"/>
    <mergeCell ref="B3:H3"/>
    <mergeCell ref="B4:H4"/>
    <mergeCell ref="B5:H5"/>
    <mergeCell ref="B6:H6"/>
    <mergeCell ref="D7:F7"/>
    <mergeCell ref="B8:H8"/>
    <mergeCell ref="B15:H15"/>
    <mergeCell ref="B16:H16"/>
    <mergeCell ref="D17:H17"/>
    <mergeCell ref="B22:H22"/>
    <mergeCell ref="B30:H30"/>
    <mergeCell ref="B31:H31"/>
    <mergeCell ref="B33:H33"/>
    <mergeCell ref="B34:H34"/>
    <mergeCell ref="B9:H9"/>
    <mergeCell ref="B10:H10"/>
    <mergeCell ref="B11:E11"/>
    <mergeCell ref="F11:G11"/>
    <mergeCell ref="D12:F12"/>
    <mergeCell ref="B13:H13"/>
    <mergeCell ref="B14:H14"/>
  </mergeCells>
  <hyperlinks>
    <hyperlink r:id="rId2" ref="B27"/>
    <hyperlink r:id="rId3" ref="B28"/>
    <hyperlink r:id="rId4" ref="B33"/>
  </hyperlinks>
  <drawing r:id="rId5"/>
  <legacy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3.0"/>
    <col customWidth="1" min="6" max="6" width="13.5"/>
    <col customWidth="1" min="9" max="9" width="3.63"/>
  </cols>
  <sheetData>
    <row r="1" ht="14.25" customHeight="1">
      <c r="A1" s="8"/>
      <c r="B1" s="106"/>
      <c r="C1" s="106"/>
      <c r="D1" s="106"/>
      <c r="E1" s="106"/>
      <c r="F1" s="106"/>
      <c r="G1" s="106"/>
      <c r="H1" s="106"/>
      <c r="I1" s="8"/>
    </row>
    <row r="2">
      <c r="A2" s="8"/>
      <c r="B2" s="107" t="s">
        <v>372</v>
      </c>
      <c r="I2" s="8"/>
    </row>
    <row r="3">
      <c r="A3" s="8"/>
      <c r="B3" s="109" t="s">
        <v>373</v>
      </c>
      <c r="I3" s="8"/>
    </row>
    <row r="4">
      <c r="A4" s="8"/>
      <c r="B4" s="73"/>
      <c r="I4" s="8"/>
    </row>
    <row r="5">
      <c r="A5" s="8"/>
      <c r="I5" s="8"/>
    </row>
    <row r="6">
      <c r="A6" s="8"/>
      <c r="I6" s="8"/>
    </row>
    <row r="7">
      <c r="A7" s="8"/>
      <c r="I7" s="8"/>
    </row>
    <row r="8">
      <c r="A8" s="8"/>
      <c r="I8" s="8"/>
    </row>
    <row r="9">
      <c r="A9" s="8"/>
      <c r="I9" s="8"/>
    </row>
    <row r="10">
      <c r="A10" s="8"/>
      <c r="I10" s="8"/>
    </row>
    <row r="11">
      <c r="A11" s="8"/>
      <c r="I11" s="8"/>
    </row>
    <row r="12">
      <c r="A12" s="8"/>
      <c r="I12" s="8"/>
    </row>
    <row r="13">
      <c r="A13" s="8"/>
      <c r="I13" s="8"/>
    </row>
    <row r="14">
      <c r="A14" s="8"/>
      <c r="I14" s="8"/>
    </row>
    <row r="15">
      <c r="A15" s="8"/>
      <c r="I15" s="8"/>
    </row>
    <row r="16">
      <c r="A16" s="8"/>
      <c r="B16" s="162" t="s">
        <v>374</v>
      </c>
      <c r="I16" s="8"/>
    </row>
    <row r="17">
      <c r="A17" s="8"/>
      <c r="B17" s="145" t="s">
        <v>375</v>
      </c>
      <c r="I17" s="8"/>
    </row>
    <row r="18">
      <c r="A18" s="8"/>
      <c r="B18" s="111" t="s">
        <v>376</v>
      </c>
      <c r="I18" s="8"/>
    </row>
    <row r="19">
      <c r="A19" s="8"/>
      <c r="B19" s="14" t="s">
        <v>377</v>
      </c>
      <c r="I19" s="8"/>
    </row>
    <row r="20">
      <c r="A20" s="8"/>
      <c r="B20" s="112" t="s">
        <v>378</v>
      </c>
      <c r="I20" s="8"/>
    </row>
    <row r="21">
      <c r="A21" s="8"/>
      <c r="B21" s="14" t="s">
        <v>66</v>
      </c>
      <c r="C21" s="73">
        <f>COUNT(dados!B2:B32)</f>
        <v>31</v>
      </c>
      <c r="D21" s="73"/>
      <c r="E21" s="73"/>
      <c r="F21" s="14"/>
      <c r="G21" s="14"/>
      <c r="H21" s="14"/>
      <c r="I21" s="8"/>
    </row>
    <row r="22">
      <c r="A22" s="8"/>
      <c r="B22" s="14" t="s">
        <v>365</v>
      </c>
      <c r="C22" s="73">
        <v>4.0</v>
      </c>
      <c r="D22" s="73"/>
      <c r="E22" s="73"/>
      <c r="F22" s="14"/>
      <c r="G22" s="14"/>
      <c r="H22" s="14"/>
      <c r="I22" s="8"/>
    </row>
    <row r="23">
      <c r="A23" s="8"/>
      <c r="B23" s="14" t="s">
        <v>366</v>
      </c>
      <c r="C23" s="73">
        <v>1.0</v>
      </c>
      <c r="D23" s="73">
        <v>2.0</v>
      </c>
      <c r="E23" s="73">
        <v>3.0</v>
      </c>
      <c r="F23" s="14"/>
      <c r="G23" s="14"/>
      <c r="H23" s="14"/>
      <c r="I23" s="8"/>
    </row>
    <row r="24">
      <c r="A24" s="8"/>
      <c r="B24" s="130" t="s">
        <v>367</v>
      </c>
      <c r="C24" s="158">
        <f t="shared" ref="C24:E24" si="1">C23*($C$21+1)/$C$22</f>
        <v>8</v>
      </c>
      <c r="D24" s="158">
        <f t="shared" si="1"/>
        <v>16</v>
      </c>
      <c r="E24" s="158">
        <f t="shared" si="1"/>
        <v>24</v>
      </c>
      <c r="F24" s="14"/>
      <c r="G24" s="14"/>
      <c r="H24" s="14"/>
      <c r="I24" s="8"/>
    </row>
    <row r="25">
      <c r="A25" s="8"/>
      <c r="B25" s="159" t="s">
        <v>368</v>
      </c>
      <c r="C25" s="150">
        <f t="array" ref="C25">INDEX(dados!$B$146:$B$176,C24,1)</f>
        <v>58</v>
      </c>
      <c r="D25" s="150">
        <f t="array" ref="D25">INDEX(dados!$B$146:$B$176,D24,1)</f>
        <v>80</v>
      </c>
      <c r="E25" s="150">
        <f t="array" ref="E25">INDEX(dados!$B$146:$B$176,E24,1)</f>
        <v>92</v>
      </c>
      <c r="F25" s="14"/>
      <c r="G25" s="14"/>
      <c r="H25" s="14"/>
      <c r="I25" s="8"/>
    </row>
    <row r="26">
      <c r="A26" s="8"/>
      <c r="B26" s="112" t="s">
        <v>184</v>
      </c>
      <c r="I26" s="8"/>
    </row>
    <row r="27">
      <c r="A27" s="8"/>
      <c r="B27" s="130" t="s">
        <v>319</v>
      </c>
      <c r="C27" s="147" t="s">
        <v>136</v>
      </c>
      <c r="D27" s="147" t="s">
        <v>76</v>
      </c>
      <c r="E27" s="147" t="s">
        <v>79</v>
      </c>
      <c r="F27" s="147" t="s">
        <v>80</v>
      </c>
      <c r="G27" s="147" t="s">
        <v>135</v>
      </c>
      <c r="H27" s="147" t="s">
        <v>379</v>
      </c>
      <c r="I27" s="8"/>
    </row>
    <row r="28">
      <c r="A28" s="8"/>
      <c r="B28" s="14" t="s">
        <v>322</v>
      </c>
      <c r="C28" s="160">
        <f>_xlfn.QUARTILE.INC(dados!$B$2:$B$32, 0)</f>
        <v>42</v>
      </c>
      <c r="D28" s="160">
        <f>_xlfn.QUARTILE.EXC(dados!$B$2:$B$32, 1)</f>
        <v>58</v>
      </c>
      <c r="E28" s="160">
        <f>_xlfn.QUARTILE.EXC(dados!$B$2:$B$32, 2)</f>
        <v>80</v>
      </c>
      <c r="F28" s="160">
        <f>_xlfn.QUARTILE.EXC(dados!$B$2:$B$32, 3)</f>
        <v>92</v>
      </c>
      <c r="G28" s="160">
        <f>_xlfn.QUARTILE.INC(dados!$B$2:$B$32, 4)</f>
        <v>120</v>
      </c>
      <c r="H28" s="161">
        <f t="shared" ref="H28:H31" si="2">F28-D28</f>
        <v>34</v>
      </c>
      <c r="I28" s="8"/>
    </row>
    <row r="29">
      <c r="A29" s="8"/>
      <c r="B29" s="14" t="s">
        <v>323</v>
      </c>
      <c r="C29" s="160">
        <f>_xlfn.QUARTILE.INC(dados!$C$2:$C$32, 0)</f>
        <v>3</v>
      </c>
      <c r="D29" s="160">
        <f>_xlfn.QUARTILE.EXC(dados!$C$2:$C$32, 1)</f>
        <v>8</v>
      </c>
      <c r="E29" s="160">
        <f>_xlfn.QUARTILE.EXC(dados!$C$2:$C$32, 2)</f>
        <v>15</v>
      </c>
      <c r="F29" s="160">
        <f>_xlfn.QUARTILE.EXC(dados!$C$2:$C$32, 3)</f>
        <v>26</v>
      </c>
      <c r="G29" s="160">
        <f>_xlfn.QUARTILE.INC(dados!$C$2:$C$32, 4)</f>
        <v>31</v>
      </c>
      <c r="H29" s="161">
        <f t="shared" si="2"/>
        <v>18</v>
      </c>
      <c r="I29" s="8"/>
    </row>
    <row r="30">
      <c r="A30" s="8"/>
      <c r="B30" s="14" t="s">
        <v>324</v>
      </c>
      <c r="C30" s="160">
        <f>_xlfn.QUARTILE.INC(dados!$D$2:$D$32, 0)</f>
        <v>10</v>
      </c>
      <c r="D30" s="160">
        <f>_xlfn.QUARTILE.EXC(dados!$D$2:$D$32, 1)</f>
        <v>13</v>
      </c>
      <c r="E30" s="160">
        <f>_xlfn.QUARTILE.EXC(dados!$D$2:$D$32, 2)</f>
        <v>16</v>
      </c>
      <c r="F30" s="160">
        <f>_xlfn.QUARTILE.EXC(dados!$D$2:$D$32, 3)</f>
        <v>19</v>
      </c>
      <c r="G30" s="160">
        <f>_xlfn.QUARTILE.INC(dados!$D$2:$D$32, 4)</f>
        <v>30</v>
      </c>
      <c r="H30" s="161">
        <f t="shared" si="2"/>
        <v>6</v>
      </c>
      <c r="I30" s="8"/>
    </row>
    <row r="31">
      <c r="A31" s="8"/>
      <c r="B31" s="14" t="s">
        <v>325</v>
      </c>
      <c r="C31" s="160">
        <f>_xlfn.QUARTILE.INC(dados!$E$2:$E$32, 0)</f>
        <v>1745</v>
      </c>
      <c r="D31" s="160">
        <f>_xlfn.QUARTILE.EXC(dados!$E$2:$E$32, 1)</f>
        <v>2205</v>
      </c>
      <c r="E31" s="160">
        <f>_xlfn.QUARTILE.EXC(dados!$E$2:$E$32, 2)</f>
        <v>2771</v>
      </c>
      <c r="F31" s="160">
        <f>_xlfn.QUARTILE.EXC(dados!$E$2:$E$32, 3)</f>
        <v>3650</v>
      </c>
      <c r="G31" s="160">
        <f>_xlfn.QUARTILE.INC(dados!$E$2:$E$32, 4)</f>
        <v>5920</v>
      </c>
      <c r="H31" s="161">
        <f t="shared" si="2"/>
        <v>1445</v>
      </c>
      <c r="I31" s="8"/>
    </row>
    <row r="32">
      <c r="A32" s="8"/>
      <c r="B32" s="14"/>
      <c r="C32" s="14"/>
      <c r="D32" s="14"/>
      <c r="E32" s="14"/>
      <c r="F32" s="14"/>
      <c r="G32" s="14"/>
      <c r="H32" s="14"/>
      <c r="I32" s="8"/>
    </row>
    <row r="33">
      <c r="A33" s="8"/>
      <c r="B33" s="14"/>
      <c r="C33" s="14"/>
      <c r="D33" s="14"/>
      <c r="E33" s="14"/>
      <c r="F33" s="14"/>
      <c r="G33" s="14"/>
      <c r="H33" s="14"/>
      <c r="I33" s="8"/>
    </row>
    <row r="34">
      <c r="A34" s="8"/>
      <c r="B34" s="14"/>
      <c r="I34" s="8"/>
    </row>
    <row r="35">
      <c r="A35" s="8"/>
      <c r="B35" s="14"/>
      <c r="C35" s="14"/>
      <c r="D35" s="14"/>
      <c r="E35" s="14"/>
      <c r="F35" s="14"/>
      <c r="G35" s="14"/>
      <c r="H35" s="14"/>
      <c r="I35" s="8"/>
    </row>
    <row r="36">
      <c r="A36" s="8"/>
      <c r="B36" s="14"/>
      <c r="C36" s="14"/>
      <c r="D36" s="14"/>
      <c r="E36" s="14"/>
      <c r="F36" s="14"/>
      <c r="G36" s="14"/>
      <c r="H36" s="14"/>
      <c r="I36" s="8"/>
      <c r="J36" s="37">
        <f>_xlfn.PERCENTILE.EXC(dados!B2:B32,0.75)</f>
        <v>92</v>
      </c>
    </row>
    <row r="37">
      <c r="A37" s="8"/>
      <c r="B37" s="14"/>
      <c r="C37" s="14"/>
      <c r="D37" s="14"/>
      <c r="E37" s="14"/>
      <c r="F37" s="14"/>
      <c r="G37" s="14"/>
      <c r="H37" s="14"/>
      <c r="I37" s="8"/>
    </row>
    <row r="38">
      <c r="A38" s="8"/>
      <c r="B38" s="14"/>
      <c r="C38" s="14"/>
      <c r="D38" s="14"/>
      <c r="E38" s="14"/>
      <c r="F38" s="14"/>
      <c r="G38" s="14"/>
      <c r="H38" s="14"/>
      <c r="I38" s="8"/>
    </row>
    <row r="39">
      <c r="A39" s="8"/>
      <c r="B39" s="14"/>
      <c r="C39" s="14"/>
      <c r="D39" s="14"/>
      <c r="E39" s="14"/>
      <c r="F39" s="14"/>
      <c r="G39" s="14"/>
      <c r="H39" s="14"/>
      <c r="I39" s="8"/>
    </row>
    <row r="40">
      <c r="A40" s="8"/>
      <c r="B40" s="14"/>
      <c r="C40" s="14"/>
      <c r="D40" s="14"/>
      <c r="E40" s="14"/>
      <c r="F40" s="14"/>
      <c r="G40" s="14"/>
      <c r="H40" s="14"/>
      <c r="I40" s="8"/>
    </row>
    <row r="41">
      <c r="A41" s="8"/>
      <c r="B41" s="14"/>
      <c r="C41" s="14"/>
      <c r="D41" s="14"/>
      <c r="E41" s="14"/>
      <c r="F41" s="14"/>
      <c r="G41" s="14"/>
      <c r="H41" s="14"/>
      <c r="I41" s="8"/>
    </row>
    <row r="42">
      <c r="A42" s="8"/>
      <c r="B42" s="145" t="s">
        <v>380</v>
      </c>
      <c r="I42" s="8"/>
    </row>
    <row r="43">
      <c r="A43" s="8"/>
      <c r="B43" s="13"/>
      <c r="C43" s="8"/>
      <c r="D43" s="8"/>
      <c r="E43" s="8"/>
      <c r="F43" s="8"/>
      <c r="G43" s="8"/>
      <c r="H43" s="8"/>
      <c r="I43" s="8"/>
    </row>
    <row r="44">
      <c r="A44" s="8"/>
      <c r="B44" s="13" t="s">
        <v>100</v>
      </c>
      <c r="C44" s="8"/>
      <c r="D44" s="8"/>
      <c r="E44" s="8"/>
      <c r="F44" s="8"/>
      <c r="G44" s="8"/>
      <c r="H44" s="8"/>
      <c r="I44" s="8"/>
    </row>
    <row r="45">
      <c r="A45" s="8"/>
      <c r="B45" s="12" t="s">
        <v>381</v>
      </c>
      <c r="C45" s="8"/>
      <c r="D45" s="8"/>
      <c r="E45" s="8"/>
      <c r="F45" s="8"/>
      <c r="G45" s="8"/>
      <c r="H45" s="8"/>
      <c r="I45" s="8"/>
    </row>
    <row r="46">
      <c r="A46" s="8"/>
      <c r="B46" s="12" t="s">
        <v>382</v>
      </c>
      <c r="C46" s="8"/>
      <c r="D46" s="8"/>
      <c r="E46" s="8"/>
      <c r="F46" s="8"/>
      <c r="G46" s="8"/>
      <c r="H46" s="8"/>
      <c r="I46" s="8"/>
    </row>
    <row r="47">
      <c r="A47" s="8"/>
      <c r="B47" s="12" t="s">
        <v>326</v>
      </c>
      <c r="C47" s="8"/>
      <c r="D47" s="8"/>
      <c r="E47" s="8"/>
      <c r="F47" s="8"/>
      <c r="G47" s="8"/>
      <c r="H47" s="8"/>
      <c r="I47" s="8"/>
    </row>
    <row r="48">
      <c r="A48" s="8"/>
      <c r="B48" s="12" t="s">
        <v>348</v>
      </c>
      <c r="C48" s="8"/>
      <c r="D48" s="8"/>
      <c r="E48" s="8"/>
      <c r="F48" s="8"/>
      <c r="G48" s="8"/>
      <c r="H48" s="8"/>
      <c r="I48" s="8"/>
    </row>
    <row r="49">
      <c r="A49" s="8"/>
      <c r="B49" s="12" t="s">
        <v>383</v>
      </c>
      <c r="C49" s="8"/>
      <c r="D49" s="8"/>
      <c r="E49" s="8"/>
      <c r="F49" s="8"/>
      <c r="G49" s="8"/>
      <c r="H49" s="8"/>
      <c r="I49" s="8"/>
    </row>
    <row r="50">
      <c r="A50" s="8"/>
      <c r="B50" s="8"/>
      <c r="C50" s="8"/>
      <c r="D50" s="8"/>
      <c r="E50" s="8"/>
      <c r="F50" s="8"/>
      <c r="G50" s="8"/>
      <c r="H50" s="8"/>
      <c r="I50" s="8"/>
    </row>
    <row r="51">
      <c r="A51" s="8"/>
      <c r="B51" s="15" t="s">
        <v>23</v>
      </c>
      <c r="I51" s="8"/>
    </row>
    <row r="52">
      <c r="A52" s="8"/>
      <c r="B52" s="16" t="s">
        <v>24</v>
      </c>
      <c r="I52" s="8"/>
    </row>
    <row r="53">
      <c r="A53" s="8"/>
      <c r="B53" s="8"/>
      <c r="C53" s="16"/>
      <c r="D53" s="16"/>
      <c r="E53" s="16"/>
      <c r="F53" s="16"/>
      <c r="G53" s="16"/>
      <c r="H53" s="16"/>
      <c r="I53" s="8"/>
    </row>
    <row r="54">
      <c r="A54" s="8"/>
      <c r="B54" s="18" t="s">
        <v>25</v>
      </c>
      <c r="I54" s="8"/>
    </row>
    <row r="55">
      <c r="A55" s="8"/>
      <c r="B55" s="16" t="s">
        <v>26</v>
      </c>
      <c r="I55" s="8"/>
    </row>
    <row r="56">
      <c r="A56" s="8"/>
      <c r="B56" s="16"/>
      <c r="C56" s="16"/>
      <c r="D56" s="16"/>
      <c r="E56" s="16"/>
      <c r="F56" s="16"/>
      <c r="G56" s="16"/>
      <c r="H56" s="16"/>
      <c r="I56" s="8"/>
    </row>
  </sheetData>
  <mergeCells count="15">
    <mergeCell ref="B20:H20"/>
    <mergeCell ref="B26:H26"/>
    <mergeCell ref="B34:H34"/>
    <mergeCell ref="B42:H42"/>
    <mergeCell ref="B51:H51"/>
    <mergeCell ref="B52:H52"/>
    <mergeCell ref="B54:H54"/>
    <mergeCell ref="B55:H55"/>
    <mergeCell ref="B2:H2"/>
    <mergeCell ref="B3:H3"/>
    <mergeCell ref="B4:H15"/>
    <mergeCell ref="B16:H16"/>
    <mergeCell ref="B17:H17"/>
    <mergeCell ref="B18:H18"/>
    <mergeCell ref="B19:H19"/>
  </mergeCells>
  <hyperlinks>
    <hyperlink r:id="rId2" ref="B16"/>
    <hyperlink r:id="rId3" ref="B45"/>
    <hyperlink r:id="rId4" ref="B46"/>
    <hyperlink r:id="rId5" ref="B47"/>
    <hyperlink r:id="rId6" location="Absolutely_continuous_probability_distribution" ref="B48"/>
    <hyperlink r:id="rId7" ref="B49"/>
    <hyperlink r:id="rId8" ref="B54"/>
  </hyperlinks>
  <drawing r:id="rId9"/>
  <legacyDrawing r:id="rId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1.5"/>
    <col customWidth="1" min="3" max="3" width="7.25"/>
    <col customWidth="1" min="4" max="4" width="8.88"/>
    <col customWidth="1" min="5" max="7" width="9.75"/>
    <col customWidth="1" min="8" max="8" width="9.0"/>
    <col customWidth="1" min="9" max="9" width="9.25"/>
    <col customWidth="1" min="10" max="10" width="8.5"/>
    <col customWidth="1" min="11" max="11" width="3.63"/>
  </cols>
  <sheetData>
    <row r="1" ht="14.25" customHeight="1">
      <c r="A1" s="8"/>
      <c r="B1" s="106"/>
      <c r="C1" s="106"/>
      <c r="D1" s="106"/>
      <c r="E1" s="106"/>
      <c r="F1" s="106"/>
      <c r="G1" s="106"/>
      <c r="H1" s="106"/>
      <c r="I1" s="106"/>
      <c r="J1" s="106"/>
      <c r="K1" s="8"/>
    </row>
    <row r="2">
      <c r="A2" s="8"/>
      <c r="B2" s="107" t="s">
        <v>384</v>
      </c>
      <c r="K2" s="8"/>
    </row>
    <row r="3">
      <c r="A3" s="8"/>
      <c r="B3" s="109" t="s">
        <v>385</v>
      </c>
      <c r="K3" s="8"/>
    </row>
    <row r="4">
      <c r="A4" s="8"/>
      <c r="B4" s="145" t="s">
        <v>386</v>
      </c>
      <c r="K4" s="8"/>
    </row>
    <row r="5">
      <c r="A5" s="8"/>
      <c r="B5" s="145" t="s">
        <v>387</v>
      </c>
      <c r="K5" s="8"/>
    </row>
    <row r="6">
      <c r="A6" s="8"/>
      <c r="B6" s="145" t="s">
        <v>388</v>
      </c>
      <c r="K6" s="8"/>
    </row>
    <row r="7" ht="68.25" customHeight="1">
      <c r="A7" s="8"/>
      <c r="B7" s="84"/>
      <c r="C7" s="106"/>
      <c r="D7" s="80"/>
      <c r="G7" s="80"/>
      <c r="H7" s="106"/>
      <c r="I7" s="90"/>
      <c r="J7" s="90" t="s">
        <v>389</v>
      </c>
      <c r="K7" s="8"/>
    </row>
    <row r="8">
      <c r="A8" s="8"/>
      <c r="B8" s="145" t="s">
        <v>390</v>
      </c>
      <c r="K8" s="8"/>
    </row>
    <row r="9" ht="68.25" customHeight="1">
      <c r="A9" s="8"/>
      <c r="B9" s="84"/>
      <c r="C9" s="106"/>
      <c r="D9" s="80"/>
      <c r="G9" s="106"/>
      <c r="H9" s="106"/>
      <c r="I9" s="90"/>
      <c r="J9" s="90" t="s">
        <v>391</v>
      </c>
      <c r="K9" s="8"/>
    </row>
    <row r="10">
      <c r="A10" s="8"/>
      <c r="B10" s="145" t="s">
        <v>392</v>
      </c>
      <c r="K10" s="8"/>
    </row>
    <row r="11">
      <c r="A11" s="8"/>
      <c r="B11" s="145" t="s">
        <v>393</v>
      </c>
      <c r="K11" s="8"/>
    </row>
    <row r="12">
      <c r="A12" s="8"/>
      <c r="B12" s="137"/>
      <c r="K12" s="8"/>
    </row>
    <row r="13">
      <c r="A13" s="8"/>
      <c r="K13" s="8"/>
    </row>
    <row r="14">
      <c r="A14" s="8"/>
      <c r="K14" s="8"/>
    </row>
    <row r="15">
      <c r="A15" s="8"/>
      <c r="K15" s="8"/>
    </row>
    <row r="16">
      <c r="A16" s="8"/>
      <c r="K16" s="8"/>
    </row>
    <row r="17">
      <c r="A17" s="8"/>
      <c r="K17" s="8"/>
    </row>
    <row r="18">
      <c r="A18" s="8"/>
      <c r="K18" s="8"/>
    </row>
    <row r="19">
      <c r="A19" s="8"/>
      <c r="K19" s="8"/>
    </row>
    <row r="20">
      <c r="A20" s="8"/>
      <c r="K20" s="8"/>
    </row>
    <row r="21">
      <c r="A21" s="8"/>
      <c r="K21" s="8"/>
    </row>
    <row r="22">
      <c r="A22" s="8"/>
      <c r="K22" s="8"/>
    </row>
    <row r="23">
      <c r="A23" s="8"/>
      <c r="K23" s="8"/>
    </row>
    <row r="24">
      <c r="A24" s="8"/>
      <c r="K24" s="8"/>
    </row>
    <row r="25">
      <c r="A25" s="8"/>
      <c r="K25" s="8"/>
    </row>
    <row r="26">
      <c r="A26" s="8"/>
      <c r="K26" s="8"/>
    </row>
    <row r="27">
      <c r="A27" s="8"/>
      <c r="K27" s="8"/>
    </row>
    <row r="28">
      <c r="A28" s="8"/>
      <c r="K28" s="8"/>
    </row>
    <row r="29">
      <c r="A29" s="8"/>
      <c r="K29" s="8"/>
    </row>
    <row r="30">
      <c r="A30" s="8"/>
      <c r="B30" s="163" t="s">
        <v>394</v>
      </c>
      <c r="K30" s="8"/>
    </row>
    <row r="31">
      <c r="A31" s="8"/>
      <c r="B31" s="111" t="s">
        <v>395</v>
      </c>
      <c r="K31" s="8"/>
    </row>
    <row r="32">
      <c r="A32" s="8"/>
      <c r="B32" s="14" t="s">
        <v>396</v>
      </c>
      <c r="K32" s="8"/>
    </row>
    <row r="33">
      <c r="A33" s="8"/>
      <c r="B33" s="164" t="s">
        <v>88</v>
      </c>
      <c r="C33" s="165" t="s">
        <v>136</v>
      </c>
      <c r="D33" s="165" t="s">
        <v>76</v>
      </c>
      <c r="E33" s="165" t="s">
        <v>79</v>
      </c>
      <c r="F33" s="165" t="s">
        <v>80</v>
      </c>
      <c r="G33" s="165" t="s">
        <v>135</v>
      </c>
      <c r="H33" s="165" t="s">
        <v>130</v>
      </c>
      <c r="I33" s="165" t="s">
        <v>131</v>
      </c>
      <c r="J33" s="165" t="s">
        <v>397</v>
      </c>
      <c r="K33" s="8"/>
    </row>
    <row r="34">
      <c r="A34" s="8"/>
      <c r="B34" s="108" t="s">
        <v>28</v>
      </c>
      <c r="C34" s="153">
        <f>MIN(dados!$B$2:$B$32)</f>
        <v>42</v>
      </c>
      <c r="D34" s="106">
        <f>_xlfn.QUARTILE.EXC(dados!$B$2:$B$32,1)</f>
        <v>58</v>
      </c>
      <c r="E34" s="106">
        <f>_xlfn.QUARTILE.EXC(dados!$B$2:$B$32,2)</f>
        <v>80</v>
      </c>
      <c r="F34" s="106">
        <f>_xlfn.QUARTILE.EXC(dados!$B$2:$B$32,3)</f>
        <v>92</v>
      </c>
      <c r="G34" s="153">
        <f>MAX(dados!$B$2:$B$32)</f>
        <v>120</v>
      </c>
      <c r="H34" s="166">
        <f t="shared" ref="H34:H37" si="1">D34-1.5*(F34-D34)</f>
        <v>7</v>
      </c>
      <c r="I34" s="166">
        <f t="shared" ref="I34:I37" si="2">F34+1.5*(F34-D34)</f>
        <v>143</v>
      </c>
      <c r="J34" s="106">
        <f>COUNTIF(dados!$B$2:$B$32,"&lt;"&amp;H34) + COUNTIF(dados!$B$2:$B$32,"&gt;"&amp;I34)</f>
        <v>0</v>
      </c>
      <c r="K34" s="8"/>
      <c r="L34" s="167">
        <f>IFERROR(__xludf.DUMMYFUNCTION("MIN(FILTER(dados!$B$2:$B$32,dados!$B$2:$B$32 &gt;= D34 - 1.5*(F34-D34),dados!$B$2:$B$32 &lt;= F34 + 1.5*(F34-D34)))"),42.0)</f>
        <v>42</v>
      </c>
    </row>
    <row r="35">
      <c r="A35" s="8"/>
      <c r="B35" s="110" t="s">
        <v>29</v>
      </c>
      <c r="C35" s="153">
        <f>MIN(dados!$C$2:$C$32)</f>
        <v>3</v>
      </c>
      <c r="D35" s="106">
        <f>_xlfn.QUARTILE.EXC(dados!$C$2:$C$32,1)</f>
        <v>8</v>
      </c>
      <c r="E35" s="106">
        <f>_xlfn.QUARTILE.EXC(dados!$C$2:$C$32,2)</f>
        <v>15</v>
      </c>
      <c r="F35" s="106">
        <f>_xlfn.QUARTILE.EXC(dados!$C$2:$C$32,3)</f>
        <v>26</v>
      </c>
      <c r="G35" s="153">
        <f>MAX(dados!$C$2:$C$32)</f>
        <v>31</v>
      </c>
      <c r="H35" s="166">
        <f t="shared" si="1"/>
        <v>-19</v>
      </c>
      <c r="I35" s="166">
        <f t="shared" si="2"/>
        <v>53</v>
      </c>
      <c r="J35" s="106">
        <f>COUNTIF(dados!$C$2:$C$32,"&lt;"&amp;H35) + COUNTIF(dados!$C$2:$C$32,"&gt;"&amp;I35)</f>
        <v>0</v>
      </c>
      <c r="K35" s="8"/>
    </row>
    <row r="36">
      <c r="A36" s="8"/>
      <c r="B36" s="110" t="s">
        <v>30</v>
      </c>
      <c r="C36" s="153">
        <f>MIN(dados!$D$2:$D$32)</f>
        <v>10</v>
      </c>
      <c r="D36" s="106">
        <f>_xlfn.QUARTILE.EXC(dados!$D$2:$D$32,1)</f>
        <v>13</v>
      </c>
      <c r="E36" s="106">
        <f>_xlfn.QUARTILE.EXC(dados!$D$2:$D$32,2)</f>
        <v>16</v>
      </c>
      <c r="F36" s="106">
        <f>_xlfn.QUARTILE.EXC(dados!$D$2:$D$32,3)</f>
        <v>19</v>
      </c>
      <c r="G36" s="153">
        <f>MAX(dados!$D$2:$D$32)</f>
        <v>30</v>
      </c>
      <c r="H36" s="166">
        <f t="shared" si="1"/>
        <v>4</v>
      </c>
      <c r="I36" s="166">
        <f t="shared" si="2"/>
        <v>28</v>
      </c>
      <c r="J36" s="106">
        <f>COUNTIF(dados!$D$2:$D$32,"&lt;"&amp;H36) + COUNTIF(dados!$D$2:$D$32,"&gt;"&amp;I36)</f>
        <v>2</v>
      </c>
      <c r="K36" s="8"/>
    </row>
    <row r="37">
      <c r="A37" s="8"/>
      <c r="B37" s="110" t="s">
        <v>31</v>
      </c>
      <c r="C37" s="166">
        <f>MIN(dados!$E$2:$E$32)</f>
        <v>1745</v>
      </c>
      <c r="D37" s="106">
        <f>_xlfn.QUARTILE.EXC(dados!$E$2:$E$32,1)</f>
        <v>2205</v>
      </c>
      <c r="E37" s="106">
        <f>_xlfn.QUARTILE.EXC(dados!$E$2:$E$32,2)</f>
        <v>2771</v>
      </c>
      <c r="F37" s="106">
        <f>_xlfn.QUARTILE.EXC(dados!$E$2:$E$32,3)</f>
        <v>3650</v>
      </c>
      <c r="G37" s="166">
        <f>MAX(dados!$E$2:$E$32)</f>
        <v>5920</v>
      </c>
      <c r="H37" s="166">
        <f t="shared" si="1"/>
        <v>37.5</v>
      </c>
      <c r="I37" s="166">
        <f t="shared" si="2"/>
        <v>5817.5</v>
      </c>
      <c r="J37" s="106">
        <f>COUNTIF(dados!$E$2:$E$32,"&lt;"&amp;H37) + COUNTIF(dados!$E$2:$E$32,"&gt;"&amp;I37)</f>
        <v>1</v>
      </c>
      <c r="K37" s="8"/>
    </row>
    <row r="38">
      <c r="A38" s="8"/>
      <c r="B38" s="13"/>
      <c r="C38" s="8"/>
      <c r="D38" s="8"/>
      <c r="E38" s="8"/>
      <c r="F38" s="8"/>
      <c r="G38" s="8"/>
      <c r="H38" s="8"/>
      <c r="I38" s="8"/>
      <c r="J38" s="8"/>
      <c r="K38" s="8"/>
    </row>
    <row r="39">
      <c r="A39" s="8"/>
      <c r="B39" s="13"/>
      <c r="C39" s="8"/>
      <c r="D39" s="8"/>
      <c r="E39" s="8"/>
      <c r="F39" s="8"/>
      <c r="G39" s="8"/>
      <c r="H39" s="8"/>
      <c r="I39" s="8"/>
      <c r="J39" s="8"/>
      <c r="K39" s="8"/>
    </row>
    <row r="40">
      <c r="A40" s="8"/>
      <c r="B40" s="13"/>
      <c r="C40" s="8"/>
      <c r="D40" s="8"/>
      <c r="E40" s="8"/>
      <c r="F40" s="8"/>
      <c r="G40" s="8"/>
      <c r="H40" s="8"/>
      <c r="I40" s="8"/>
      <c r="J40" s="8"/>
      <c r="K40" s="8"/>
    </row>
    <row r="41">
      <c r="A41" s="8"/>
      <c r="B41" s="13"/>
      <c r="C41" s="8"/>
      <c r="D41" s="8"/>
      <c r="E41" s="8"/>
      <c r="F41" s="8"/>
      <c r="G41" s="8"/>
      <c r="H41" s="8"/>
      <c r="I41" s="8"/>
      <c r="J41" s="8"/>
      <c r="K41" s="8"/>
    </row>
    <row r="42">
      <c r="A42" s="8"/>
      <c r="B42" s="13"/>
      <c r="C42" s="8"/>
      <c r="D42" s="8"/>
      <c r="E42" s="8"/>
      <c r="F42" s="8"/>
      <c r="G42" s="8"/>
      <c r="H42" s="8"/>
      <c r="I42" s="8"/>
      <c r="J42" s="8"/>
      <c r="K42" s="8"/>
    </row>
    <row r="43">
      <c r="A43" s="8"/>
      <c r="B43" s="13"/>
      <c r="C43" s="8"/>
      <c r="D43" s="8"/>
      <c r="E43" s="8"/>
      <c r="F43" s="8"/>
      <c r="G43" s="8"/>
      <c r="H43" s="8"/>
      <c r="I43" s="8"/>
      <c r="J43" s="8"/>
      <c r="K43" s="8"/>
    </row>
    <row r="44">
      <c r="A44" s="8"/>
      <c r="B44" s="13"/>
      <c r="C44" s="8"/>
      <c r="D44" s="8"/>
      <c r="E44" s="8"/>
      <c r="F44" s="8"/>
      <c r="G44" s="8"/>
      <c r="H44" s="8"/>
      <c r="I44" s="8"/>
      <c r="J44" s="8"/>
      <c r="K44" s="8"/>
    </row>
    <row r="45">
      <c r="A45" s="8"/>
      <c r="B45" s="13"/>
      <c r="C45" s="8"/>
      <c r="D45" s="8"/>
      <c r="E45" s="8"/>
      <c r="F45" s="8"/>
      <c r="G45" s="8"/>
      <c r="H45" s="8"/>
      <c r="I45" s="8"/>
      <c r="J45" s="8"/>
      <c r="K45" s="8"/>
    </row>
    <row r="46">
      <c r="A46" s="8"/>
      <c r="B46" s="13"/>
      <c r="C46" s="8"/>
      <c r="D46" s="8"/>
      <c r="E46" s="8"/>
      <c r="F46" s="8"/>
      <c r="G46" s="8"/>
      <c r="H46" s="8"/>
      <c r="I46" s="8"/>
      <c r="J46" s="8"/>
      <c r="K46" s="8"/>
    </row>
    <row r="47">
      <c r="A47" s="8"/>
      <c r="B47" s="13"/>
      <c r="C47" s="8"/>
      <c r="D47" s="8"/>
      <c r="E47" s="8"/>
      <c r="F47" s="8"/>
      <c r="G47" s="8"/>
      <c r="H47" s="8"/>
      <c r="I47" s="8"/>
      <c r="J47" s="8"/>
      <c r="K47" s="8"/>
    </row>
    <row r="48">
      <c r="A48" s="8"/>
      <c r="B48" s="13"/>
      <c r="C48" s="8"/>
      <c r="D48" s="8"/>
      <c r="E48" s="8"/>
      <c r="F48" s="8"/>
      <c r="G48" s="8"/>
      <c r="H48" s="8"/>
      <c r="I48" s="8"/>
      <c r="J48" s="8"/>
      <c r="K48" s="8"/>
    </row>
    <row r="49">
      <c r="A49" s="8"/>
      <c r="B49" s="13"/>
      <c r="C49" s="8"/>
      <c r="D49" s="8"/>
      <c r="E49" s="8"/>
      <c r="F49" s="8"/>
      <c r="G49" s="8"/>
      <c r="H49" s="8"/>
      <c r="I49" s="8"/>
      <c r="J49" s="8"/>
      <c r="K49" s="8"/>
    </row>
    <row r="50">
      <c r="A50" s="8"/>
      <c r="B50" s="163" t="s">
        <v>398</v>
      </c>
      <c r="K50" s="8"/>
    </row>
    <row r="51">
      <c r="A51" s="8"/>
      <c r="B51" s="13"/>
      <c r="C51" s="8"/>
      <c r="D51" s="8"/>
      <c r="E51" s="8"/>
      <c r="F51" s="8"/>
      <c r="G51" s="8"/>
      <c r="H51" s="8"/>
      <c r="I51" s="8"/>
      <c r="J51" s="8"/>
      <c r="K51" s="8"/>
    </row>
    <row r="52">
      <c r="A52" s="8"/>
      <c r="B52" s="13" t="s">
        <v>100</v>
      </c>
      <c r="C52" s="8"/>
      <c r="D52" s="8"/>
      <c r="E52" s="8"/>
      <c r="F52" s="8"/>
      <c r="G52" s="8"/>
      <c r="H52" s="8"/>
      <c r="I52" s="8"/>
      <c r="J52" s="8"/>
      <c r="K52" s="8"/>
    </row>
    <row r="53">
      <c r="A53" s="8"/>
      <c r="B53" s="12" t="s">
        <v>399</v>
      </c>
      <c r="C53" s="8"/>
      <c r="D53" s="8"/>
      <c r="E53" s="8"/>
      <c r="F53" s="8"/>
      <c r="G53" s="8"/>
      <c r="H53" s="8"/>
      <c r="I53" s="8"/>
      <c r="J53" s="8"/>
      <c r="K53" s="8"/>
    </row>
    <row r="54">
      <c r="A54" s="8"/>
      <c r="B54" s="8"/>
      <c r="C54" s="8"/>
      <c r="D54" s="8"/>
      <c r="E54" s="8"/>
      <c r="F54" s="8"/>
      <c r="G54" s="8"/>
      <c r="H54" s="8"/>
      <c r="I54" s="8"/>
      <c r="J54" s="8"/>
      <c r="K54" s="8"/>
    </row>
    <row r="55">
      <c r="A55" s="8"/>
      <c r="B55" s="15" t="s">
        <v>23</v>
      </c>
      <c r="K55" s="8"/>
    </row>
    <row r="56">
      <c r="A56" s="8"/>
      <c r="B56" s="16" t="s">
        <v>24</v>
      </c>
      <c r="K56" s="8"/>
    </row>
    <row r="57">
      <c r="A57" s="8"/>
      <c r="B57" s="8"/>
      <c r="C57" s="16"/>
      <c r="D57" s="16"/>
      <c r="E57" s="16"/>
      <c r="F57" s="16"/>
      <c r="G57" s="16"/>
      <c r="H57" s="16"/>
      <c r="I57" s="16"/>
      <c r="J57" s="16"/>
      <c r="K57" s="8"/>
    </row>
    <row r="58">
      <c r="A58" s="8"/>
      <c r="B58" s="18" t="s">
        <v>25</v>
      </c>
      <c r="K58" s="8"/>
    </row>
    <row r="59">
      <c r="A59" s="8"/>
      <c r="B59" s="16" t="s">
        <v>26</v>
      </c>
      <c r="K59" s="8"/>
    </row>
    <row r="60">
      <c r="A60" s="8"/>
      <c r="B60" s="16"/>
      <c r="C60" s="16"/>
      <c r="D60" s="16"/>
      <c r="E60" s="16"/>
      <c r="F60" s="16"/>
      <c r="G60" s="16"/>
      <c r="H60" s="16"/>
      <c r="I60" s="16"/>
      <c r="J60" s="16"/>
      <c r="K60" s="8"/>
    </row>
  </sheetData>
  <mergeCells count="19">
    <mergeCell ref="B2:J2"/>
    <mergeCell ref="B3:J3"/>
    <mergeCell ref="B4:J4"/>
    <mergeCell ref="B5:J5"/>
    <mergeCell ref="B6:J6"/>
    <mergeCell ref="D7:F7"/>
    <mergeCell ref="B8:J8"/>
    <mergeCell ref="B50:J50"/>
    <mergeCell ref="B55:J55"/>
    <mergeCell ref="B56:J56"/>
    <mergeCell ref="B58:J58"/>
    <mergeCell ref="B59:J59"/>
    <mergeCell ref="D9:F9"/>
    <mergeCell ref="B10:J10"/>
    <mergeCell ref="B11:J11"/>
    <mergeCell ref="B12:J29"/>
    <mergeCell ref="B30:J30"/>
    <mergeCell ref="B31:J31"/>
    <mergeCell ref="B32:J32"/>
  </mergeCells>
  <hyperlinks>
    <hyperlink r:id="rId2" ref="B53"/>
    <hyperlink r:id="rId3" ref="B58"/>
  </hyperlinks>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400</v>
      </c>
      <c r="B1" s="24" t="s">
        <v>401</v>
      </c>
      <c r="C1" s="24" t="s">
        <v>402</v>
      </c>
    </row>
    <row r="2">
      <c r="A2" s="24">
        <v>1.0</v>
      </c>
      <c r="B2" s="24">
        <v>178.0</v>
      </c>
      <c r="C2" s="37">
        <f t="array" ref="C2:C9">SORT(B2:B9)</f>
        <v>155</v>
      </c>
    </row>
    <row r="3">
      <c r="A3" s="37">
        <f t="shared" ref="A3:A9" si="1">A2+1</f>
        <v>2</v>
      </c>
      <c r="B3" s="24">
        <v>169.0</v>
      </c>
      <c r="C3" s="37">
        <v>162.0</v>
      </c>
    </row>
    <row r="4">
      <c r="A4" s="37">
        <f t="shared" si="1"/>
        <v>3</v>
      </c>
      <c r="B4" s="24">
        <v>162.0</v>
      </c>
      <c r="C4" s="37">
        <v>169.0</v>
      </c>
    </row>
    <row r="5">
      <c r="A5" s="37">
        <f t="shared" si="1"/>
        <v>4</v>
      </c>
      <c r="B5" s="24">
        <v>169.0</v>
      </c>
      <c r="C5" s="37">
        <v>169.0</v>
      </c>
    </row>
    <row r="6">
      <c r="A6" s="37">
        <f t="shared" si="1"/>
        <v>5</v>
      </c>
      <c r="B6" s="24">
        <v>175.0</v>
      </c>
      <c r="C6" s="37">
        <v>175.0</v>
      </c>
    </row>
    <row r="7">
      <c r="A7" s="168">
        <f t="shared" si="1"/>
        <v>6</v>
      </c>
      <c r="B7" s="169">
        <v>183.0</v>
      </c>
      <c r="C7" s="37">
        <v>176.0</v>
      </c>
    </row>
    <row r="8">
      <c r="A8" s="168">
        <f t="shared" si="1"/>
        <v>7</v>
      </c>
      <c r="B8" s="169">
        <v>155.0</v>
      </c>
      <c r="C8" s="37">
        <v>178.0</v>
      </c>
    </row>
    <row r="9">
      <c r="A9" s="37">
        <f t="shared" si="1"/>
        <v>8</v>
      </c>
      <c r="B9" s="24">
        <v>176.0</v>
      </c>
      <c r="C9" s="37">
        <v>183.0</v>
      </c>
    </row>
    <row r="10">
      <c r="A10" s="24" t="s">
        <v>46</v>
      </c>
      <c r="B10" s="170">
        <f>AVERAGE(B2:B9)</f>
        <v>170.875</v>
      </c>
      <c r="C10" s="170">
        <f>B10-B11</f>
        <v>161.7812423</v>
      </c>
      <c r="D10" s="170">
        <f>B10+B11</f>
        <v>179.9687577</v>
      </c>
      <c r="E10" s="37">
        <f>6/8</f>
        <v>0.75</v>
      </c>
    </row>
    <row r="11">
      <c r="A11" s="24" t="s">
        <v>403</v>
      </c>
      <c r="B11" s="170">
        <f>STDEV(B2:B9)</f>
        <v>9.093757671</v>
      </c>
      <c r="C11" s="24" t="s">
        <v>404</v>
      </c>
    </row>
    <row r="12">
      <c r="A12" s="24" t="s">
        <v>349</v>
      </c>
      <c r="B12" s="170">
        <f>MAX(B2:B9)-MIN(B2:B9)</f>
        <v>28</v>
      </c>
      <c r="C12" s="24" t="s">
        <v>404</v>
      </c>
    </row>
    <row r="13">
      <c r="A13" s="24" t="s">
        <v>405</v>
      </c>
      <c r="B13" s="170">
        <f>VARA(B2:B9)</f>
        <v>82.69642857</v>
      </c>
      <c r="C13" s="24" t="s">
        <v>406</v>
      </c>
    </row>
    <row r="14">
      <c r="A14" s="24" t="s">
        <v>45</v>
      </c>
      <c r="B14" s="37">
        <f>MEDIAN(B2:B9)</f>
        <v>172</v>
      </c>
      <c r="C14" s="24" t="s">
        <v>404</v>
      </c>
    </row>
    <row r="15">
      <c r="A15" s="24" t="s">
        <v>165</v>
      </c>
      <c r="B15" s="37">
        <f>MODE(B2:B9)</f>
        <v>169</v>
      </c>
      <c r="C15" s="24" t="s">
        <v>404</v>
      </c>
    </row>
    <row r="16">
      <c r="A16" s="24" t="s">
        <v>407</v>
      </c>
      <c r="B16" s="37">
        <f>1*(8+1)/4</f>
        <v>2.25</v>
      </c>
      <c r="C16" s="24">
        <v>151.5</v>
      </c>
      <c r="F16" s="24" t="s">
        <v>408</v>
      </c>
      <c r="G16" s="23">
        <v>2.0</v>
      </c>
      <c r="H16" s="23">
        <v>2.25</v>
      </c>
      <c r="I16" s="23">
        <v>3.0</v>
      </c>
    </row>
    <row r="17">
      <c r="A17" s="24" t="s">
        <v>409</v>
      </c>
      <c r="B17" s="24">
        <f>2*(8+1)/4</f>
        <v>4.5</v>
      </c>
      <c r="C17" s="24">
        <v>172.0</v>
      </c>
      <c r="F17" s="24" t="s">
        <v>410</v>
      </c>
      <c r="G17" s="23">
        <v>169.0</v>
      </c>
      <c r="H17" s="33">
        <f>G17+(H16-G16)*((I17-G17)/(I16-G16))</f>
        <v>167.25</v>
      </c>
      <c r="I17" s="23">
        <v>162.0</v>
      </c>
    </row>
    <row r="18">
      <c r="A18" s="24" t="s">
        <v>411</v>
      </c>
      <c r="B18" s="24">
        <f>50*(8+1)/100</f>
        <v>4.5</v>
      </c>
    </row>
    <row r="19">
      <c r="A19" s="24" t="s">
        <v>407</v>
      </c>
      <c r="B19" s="37">
        <f>_xlfn.QUARTILE.INC(B2:B9, 1)</f>
        <v>167.25</v>
      </c>
    </row>
    <row r="20">
      <c r="A20" s="24" t="s">
        <v>412</v>
      </c>
      <c r="B20" s="37">
        <f>_xlfn.QUARTILE.INC(B2:B9, 3)</f>
        <v>176.5</v>
      </c>
    </row>
    <row r="21">
      <c r="A21" s="24" t="s">
        <v>379</v>
      </c>
      <c r="B21" s="37">
        <f>B20-B19</f>
        <v>9.25</v>
      </c>
    </row>
    <row r="24">
      <c r="A24" s="24" t="s">
        <v>413</v>
      </c>
      <c r="B24" s="170">
        <f>B19-1.5*B21</f>
        <v>153.375</v>
      </c>
    </row>
    <row r="25">
      <c r="A25" s="24" t="s">
        <v>414</v>
      </c>
      <c r="B25" s="170">
        <f>B20+1.5*B21</f>
        <v>190.375</v>
      </c>
    </row>
  </sheetData>
  <drawing r:id="rId1"/>
</worksheet>
</file>