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licacion\PERSONAL\"/>
    </mc:Choice>
  </mc:AlternateContent>
  <bookViews>
    <workbookView xWindow="0" yWindow="0" windowWidth="20490" windowHeight="7755"/>
  </bookViews>
  <sheets>
    <sheet name="Presupuesto 2023" sheetId="1" r:id="rId1"/>
    <sheet name="Analisis de Resultados" sheetId="2" r:id="rId2"/>
    <sheet name="D. GASTOS OBLIGATORIOS" sheetId="3" r:id="rId3"/>
    <sheet name="D. GASTOS NECESARIOS" sheetId="4" r:id="rId4"/>
    <sheet name="MICHELL" sheetId="8" r:id="rId5"/>
    <sheet name="MICHAEL D" sheetId="9" r:id="rId6"/>
    <sheet name="RUTH" sheetId="10" r:id="rId7"/>
    <sheet name="MICHAEL J" sheetId="11" r:id="rId8"/>
    <sheet name="D. GASTOS OCACIONALES" sheetId="5" r:id="rId9"/>
    <sheet name="D. GASTOS OTROS" sheetId="6" r:id="rId10"/>
    <sheet name="AHORRO REAL" sheetId="7" r:id="rId11"/>
  </sheets>
  <definedNames>
    <definedName name="_xlnm.Print_Area" localSheetId="0">'Presupuesto 2023'!$A$9:$N$80</definedName>
  </definedNames>
  <calcPr calcId="152511"/>
</workbook>
</file>

<file path=xl/calcChain.xml><?xml version="1.0" encoding="utf-8"?>
<calcChain xmlns="http://schemas.openxmlformats.org/spreadsheetml/2006/main">
  <c r="H24" i="6" l="1"/>
  <c r="A81" i="8" l="1"/>
  <c r="A82" i="8" s="1"/>
  <c r="B77" i="8"/>
  <c r="B78" i="8" s="1"/>
  <c r="B76" i="8"/>
  <c r="B77" i="10"/>
  <c r="B78" i="10" s="1"/>
  <c r="B79" i="10" s="1"/>
  <c r="B80" i="10" s="1"/>
  <c r="B84" i="11"/>
  <c r="B85" i="11" s="1"/>
  <c r="B86" i="11" s="1"/>
  <c r="A80" i="11"/>
  <c r="B80" i="11" s="1"/>
  <c r="G3" i="4"/>
  <c r="E16" i="6"/>
  <c r="F16" i="6" s="1"/>
  <c r="A81" i="11" l="1"/>
  <c r="A82" i="11" s="1"/>
  <c r="A83" i="11" s="1"/>
  <c r="B88" i="11" s="1"/>
  <c r="B73" i="5" l="1"/>
  <c r="B67" i="5"/>
  <c r="B61" i="5"/>
  <c r="B55" i="5"/>
  <c r="B49" i="5"/>
  <c r="B43" i="5"/>
  <c r="B37" i="5"/>
  <c r="B31" i="5"/>
  <c r="B25" i="5"/>
  <c r="B19" i="5"/>
  <c r="B13" i="5"/>
  <c r="B7" i="5"/>
  <c r="L69" i="4"/>
  <c r="L66" i="4"/>
  <c r="L52" i="4"/>
  <c r="L44" i="4"/>
  <c r="L35" i="4"/>
  <c r="L21" i="4"/>
  <c r="L18" i="4"/>
  <c r="B73" i="11"/>
  <c r="F72" i="11"/>
  <c r="L72" i="4" s="1"/>
  <c r="F71" i="11"/>
  <c r="L71" i="4" s="1"/>
  <c r="F70" i="11"/>
  <c r="L70" i="4" s="1"/>
  <c r="F69" i="11"/>
  <c r="F68" i="11"/>
  <c r="L68" i="4" s="1"/>
  <c r="B67" i="11"/>
  <c r="F66" i="11"/>
  <c r="F65" i="11"/>
  <c r="L65" i="4" s="1"/>
  <c r="F64" i="11"/>
  <c r="L64" i="4" s="1"/>
  <c r="F63" i="11"/>
  <c r="L63" i="4" s="1"/>
  <c r="F62" i="11"/>
  <c r="L62" i="4" s="1"/>
  <c r="B61" i="11"/>
  <c r="F60" i="11"/>
  <c r="L60" i="4" s="1"/>
  <c r="F59" i="11"/>
  <c r="L59" i="4" s="1"/>
  <c r="F58" i="11"/>
  <c r="L58" i="4" s="1"/>
  <c r="F57" i="11"/>
  <c r="L57" i="4" s="1"/>
  <c r="F56" i="11"/>
  <c r="L56" i="4" s="1"/>
  <c r="B55" i="11"/>
  <c r="F54" i="11"/>
  <c r="L54" i="4" s="1"/>
  <c r="F53" i="11"/>
  <c r="L53" i="4" s="1"/>
  <c r="F52" i="11"/>
  <c r="F51" i="11"/>
  <c r="L51" i="4" s="1"/>
  <c r="F50" i="11"/>
  <c r="L50" i="4" s="1"/>
  <c r="B49" i="11"/>
  <c r="F48" i="11"/>
  <c r="L48" i="4" s="1"/>
  <c r="F47" i="11"/>
  <c r="L47" i="4" s="1"/>
  <c r="F46" i="11"/>
  <c r="L46" i="4" s="1"/>
  <c r="F45" i="11"/>
  <c r="L45" i="4" s="1"/>
  <c r="F44" i="11"/>
  <c r="B43" i="11"/>
  <c r="F42" i="11"/>
  <c r="L42" i="4" s="1"/>
  <c r="F41" i="11"/>
  <c r="L41" i="4" s="1"/>
  <c r="F40" i="11"/>
  <c r="L40" i="4" s="1"/>
  <c r="F39" i="11"/>
  <c r="L39" i="4" s="1"/>
  <c r="F38" i="11"/>
  <c r="L38" i="4" s="1"/>
  <c r="B37" i="11"/>
  <c r="F36" i="11"/>
  <c r="L36" i="4" s="1"/>
  <c r="F35" i="11"/>
  <c r="F34" i="11"/>
  <c r="L34" i="4" s="1"/>
  <c r="F33" i="11"/>
  <c r="L33" i="4" s="1"/>
  <c r="F32" i="11"/>
  <c r="L32" i="4" s="1"/>
  <c r="B31" i="11"/>
  <c r="F30" i="11"/>
  <c r="L30" i="4" s="1"/>
  <c r="F29" i="11"/>
  <c r="L29" i="4" s="1"/>
  <c r="F28" i="11"/>
  <c r="L28" i="4" s="1"/>
  <c r="F27" i="11"/>
  <c r="L27" i="4" s="1"/>
  <c r="F26" i="11"/>
  <c r="L26" i="4" s="1"/>
  <c r="B25" i="11"/>
  <c r="F24" i="11"/>
  <c r="L24" i="4" s="1"/>
  <c r="F23" i="11"/>
  <c r="L23" i="4" s="1"/>
  <c r="F22" i="11"/>
  <c r="L22" i="4" s="1"/>
  <c r="F21" i="11"/>
  <c r="F20" i="11"/>
  <c r="L20" i="4" s="1"/>
  <c r="B19" i="11"/>
  <c r="F18" i="11"/>
  <c r="F17" i="11"/>
  <c r="L17" i="4" s="1"/>
  <c r="F16" i="11"/>
  <c r="L16" i="4" s="1"/>
  <c r="F15" i="11"/>
  <c r="L15" i="4" s="1"/>
  <c r="F14" i="11"/>
  <c r="L14" i="4" s="1"/>
  <c r="B13" i="11"/>
  <c r="F12" i="11"/>
  <c r="L12" i="4" s="1"/>
  <c r="F11" i="11"/>
  <c r="L11" i="4" s="1"/>
  <c r="F10" i="11"/>
  <c r="L10" i="4" s="1"/>
  <c r="F9" i="11"/>
  <c r="L9" i="4" s="1"/>
  <c r="F8" i="11"/>
  <c r="L8" i="4" s="1"/>
  <c r="B7" i="11"/>
  <c r="F6" i="11"/>
  <c r="L6" i="4" s="1"/>
  <c r="F5" i="11"/>
  <c r="L5" i="4" s="1"/>
  <c r="F4" i="11"/>
  <c r="L4" i="4" s="1"/>
  <c r="F3" i="11"/>
  <c r="L3" i="4" s="1"/>
  <c r="F2" i="11"/>
  <c r="L2" i="4" s="1"/>
  <c r="K70" i="4"/>
  <c r="K64" i="4"/>
  <c r="K65" i="4"/>
  <c r="K62" i="4"/>
  <c r="K59" i="4"/>
  <c r="K56" i="4"/>
  <c r="K51" i="4"/>
  <c r="K53" i="4"/>
  <c r="K47" i="4"/>
  <c r="K48" i="4"/>
  <c r="K39" i="4"/>
  <c r="K41" i="4"/>
  <c r="K33" i="4"/>
  <c r="K36" i="4"/>
  <c r="K27" i="4"/>
  <c r="K30" i="4"/>
  <c r="K22" i="4"/>
  <c r="K16" i="4"/>
  <c r="K17" i="4"/>
  <c r="K14" i="4"/>
  <c r="B73" i="10"/>
  <c r="F72" i="10"/>
  <c r="K72" i="4" s="1"/>
  <c r="F71" i="10"/>
  <c r="K71" i="4" s="1"/>
  <c r="F70" i="10"/>
  <c r="F69" i="10"/>
  <c r="K69" i="4" s="1"/>
  <c r="F68" i="10"/>
  <c r="K68" i="4" s="1"/>
  <c r="B67" i="10"/>
  <c r="F66" i="10"/>
  <c r="K66" i="4" s="1"/>
  <c r="F65" i="10"/>
  <c r="F64" i="10"/>
  <c r="F63" i="10"/>
  <c r="K63" i="4" s="1"/>
  <c r="F62" i="10"/>
  <c r="B61" i="10"/>
  <c r="F60" i="10"/>
  <c r="K60" i="4" s="1"/>
  <c r="F59" i="10"/>
  <c r="F58" i="10"/>
  <c r="K58" i="4" s="1"/>
  <c r="F57" i="10"/>
  <c r="K57" i="4" s="1"/>
  <c r="F56" i="10"/>
  <c r="B55" i="10"/>
  <c r="F54" i="10"/>
  <c r="K54" i="4" s="1"/>
  <c r="F53" i="10"/>
  <c r="F52" i="10"/>
  <c r="K52" i="4" s="1"/>
  <c r="F51" i="10"/>
  <c r="F50" i="10"/>
  <c r="K50" i="4" s="1"/>
  <c r="B49" i="10"/>
  <c r="F48" i="10"/>
  <c r="F47" i="10"/>
  <c r="F46" i="10"/>
  <c r="K46" i="4" s="1"/>
  <c r="F45" i="10"/>
  <c r="K45" i="4" s="1"/>
  <c r="F44" i="10"/>
  <c r="K44" i="4" s="1"/>
  <c r="B43" i="10"/>
  <c r="F42" i="10"/>
  <c r="K42" i="4" s="1"/>
  <c r="F41" i="10"/>
  <c r="F40" i="10"/>
  <c r="K40" i="4" s="1"/>
  <c r="F39" i="10"/>
  <c r="F38" i="10"/>
  <c r="K38" i="4" s="1"/>
  <c r="B37" i="10"/>
  <c r="F36" i="10"/>
  <c r="F35" i="10"/>
  <c r="K35" i="4" s="1"/>
  <c r="F34" i="10"/>
  <c r="K34" i="4" s="1"/>
  <c r="F33" i="10"/>
  <c r="F32" i="10"/>
  <c r="K32" i="4" s="1"/>
  <c r="B31" i="10"/>
  <c r="F30" i="10"/>
  <c r="F29" i="10"/>
  <c r="K29" i="4" s="1"/>
  <c r="F28" i="10"/>
  <c r="K28" i="4" s="1"/>
  <c r="F27" i="10"/>
  <c r="F26" i="10"/>
  <c r="K26" i="4" s="1"/>
  <c r="B25" i="10"/>
  <c r="F24" i="10"/>
  <c r="K24" i="4" s="1"/>
  <c r="F23" i="10"/>
  <c r="K23" i="4" s="1"/>
  <c r="F22" i="10"/>
  <c r="F21" i="10"/>
  <c r="K21" i="4" s="1"/>
  <c r="F20" i="10"/>
  <c r="K20" i="4" s="1"/>
  <c r="B19" i="10"/>
  <c r="F18" i="10"/>
  <c r="K18" i="4" s="1"/>
  <c r="F17" i="10"/>
  <c r="F16" i="10"/>
  <c r="F15" i="10"/>
  <c r="K15" i="4" s="1"/>
  <c r="F14" i="10"/>
  <c r="B13" i="10"/>
  <c r="F12" i="10"/>
  <c r="K12" i="4" s="1"/>
  <c r="F11" i="10"/>
  <c r="K11" i="4" s="1"/>
  <c r="F10" i="10"/>
  <c r="K10" i="4" s="1"/>
  <c r="F9" i="10"/>
  <c r="K9" i="4" s="1"/>
  <c r="F8" i="10"/>
  <c r="K8" i="4" s="1"/>
  <c r="B7" i="10"/>
  <c r="F6" i="10"/>
  <c r="K6" i="4" s="1"/>
  <c r="F5" i="10"/>
  <c r="K5" i="4" s="1"/>
  <c r="F4" i="10"/>
  <c r="K4" i="4" s="1"/>
  <c r="F3" i="10"/>
  <c r="K3" i="4" s="1"/>
  <c r="F2" i="10"/>
  <c r="K2" i="4" s="1"/>
  <c r="J72" i="4"/>
  <c r="J71" i="4"/>
  <c r="J70" i="4"/>
  <c r="J69" i="4"/>
  <c r="J68" i="4"/>
  <c r="I68" i="4"/>
  <c r="J66" i="4"/>
  <c r="J65" i="4"/>
  <c r="J64" i="4"/>
  <c r="J63" i="4"/>
  <c r="J62" i="4"/>
  <c r="J60" i="4"/>
  <c r="J59" i="4"/>
  <c r="J58" i="4"/>
  <c r="J57" i="4"/>
  <c r="J56" i="4"/>
  <c r="J54" i="4"/>
  <c r="J53" i="4"/>
  <c r="J52" i="4"/>
  <c r="J51" i="4"/>
  <c r="J50" i="4"/>
  <c r="J48" i="4"/>
  <c r="J47" i="4"/>
  <c r="J46" i="4"/>
  <c r="J45" i="4"/>
  <c r="J44" i="4"/>
  <c r="J42" i="4"/>
  <c r="J41" i="4"/>
  <c r="J40" i="4"/>
  <c r="J39" i="4"/>
  <c r="J38" i="4"/>
  <c r="J36" i="4"/>
  <c r="J35" i="4"/>
  <c r="J34" i="4"/>
  <c r="J33" i="4"/>
  <c r="J32" i="4"/>
  <c r="J30" i="4"/>
  <c r="J29" i="4"/>
  <c r="J28" i="4"/>
  <c r="J27" i="4"/>
  <c r="J26" i="4"/>
  <c r="J24" i="4"/>
  <c r="J23" i="4"/>
  <c r="J22" i="4"/>
  <c r="J21" i="4"/>
  <c r="J20" i="4"/>
  <c r="J18" i="4"/>
  <c r="J17" i="4"/>
  <c r="J16" i="4"/>
  <c r="J15" i="4"/>
  <c r="J14" i="4"/>
  <c r="J12" i="4"/>
  <c r="J11" i="4"/>
  <c r="J10" i="4"/>
  <c r="J9" i="4"/>
  <c r="J8" i="4"/>
  <c r="B73" i="9"/>
  <c r="G72" i="9"/>
  <c r="G71" i="9"/>
  <c r="G70" i="9"/>
  <c r="G69" i="9"/>
  <c r="G68" i="9"/>
  <c r="B67" i="9"/>
  <c r="G66" i="9"/>
  <c r="G65" i="9"/>
  <c r="G64" i="9"/>
  <c r="G63" i="9"/>
  <c r="G62" i="9"/>
  <c r="B61" i="9"/>
  <c r="G60" i="9"/>
  <c r="G59" i="9"/>
  <c r="G58" i="9"/>
  <c r="G57" i="9"/>
  <c r="G56" i="9"/>
  <c r="B55" i="9"/>
  <c r="G54" i="9"/>
  <c r="G53" i="9"/>
  <c r="G52" i="9"/>
  <c r="G51" i="9"/>
  <c r="G50" i="9"/>
  <c r="B49" i="9"/>
  <c r="G48" i="9"/>
  <c r="G47" i="9"/>
  <c r="G46" i="9"/>
  <c r="G45" i="9"/>
  <c r="G44" i="9"/>
  <c r="B43" i="9"/>
  <c r="G42" i="9"/>
  <c r="G41" i="9"/>
  <c r="G40" i="9"/>
  <c r="G39" i="9"/>
  <c r="G38" i="9"/>
  <c r="B37" i="9"/>
  <c r="G36" i="9"/>
  <c r="G35" i="9"/>
  <c r="G34" i="9"/>
  <c r="G33" i="9"/>
  <c r="G32" i="9"/>
  <c r="B31" i="9"/>
  <c r="G30" i="9"/>
  <c r="G29" i="9"/>
  <c r="G28" i="9"/>
  <c r="G27" i="9"/>
  <c r="G26" i="9"/>
  <c r="B25" i="9"/>
  <c r="G24" i="9"/>
  <c r="G23" i="9"/>
  <c r="G22" i="9"/>
  <c r="G21" i="9"/>
  <c r="G20" i="9"/>
  <c r="B19" i="9"/>
  <c r="G18" i="9"/>
  <c r="G17" i="9"/>
  <c r="G16" i="9"/>
  <c r="G15" i="9"/>
  <c r="G14" i="9"/>
  <c r="B13" i="9"/>
  <c r="G12" i="9"/>
  <c r="G11" i="9"/>
  <c r="G10" i="9"/>
  <c r="G9" i="9"/>
  <c r="G8" i="9"/>
  <c r="B7" i="9"/>
  <c r="G6" i="9"/>
  <c r="J6" i="4" s="1"/>
  <c r="G5" i="9"/>
  <c r="J5" i="4" s="1"/>
  <c r="G4" i="9"/>
  <c r="J4" i="4" s="1"/>
  <c r="G3" i="9"/>
  <c r="J3" i="4" s="1"/>
  <c r="G2" i="9"/>
  <c r="J2" i="4" s="1"/>
  <c r="I70" i="4"/>
  <c r="I42" i="4"/>
  <c r="G69" i="8"/>
  <c r="I69" i="4" s="1"/>
  <c r="G70" i="8"/>
  <c r="G71" i="8"/>
  <c r="I71" i="4" s="1"/>
  <c r="G72" i="8"/>
  <c r="I72" i="4" s="1"/>
  <c r="G68" i="8"/>
  <c r="G63" i="8"/>
  <c r="I63" i="4" s="1"/>
  <c r="G64" i="8"/>
  <c r="I64" i="4" s="1"/>
  <c r="G65" i="8"/>
  <c r="I65" i="4" s="1"/>
  <c r="G66" i="8"/>
  <c r="I66" i="4" s="1"/>
  <c r="G62" i="8"/>
  <c r="I62" i="4" s="1"/>
  <c r="G57" i="8"/>
  <c r="I57" i="4" s="1"/>
  <c r="G58" i="8"/>
  <c r="I58" i="4" s="1"/>
  <c r="G59" i="8"/>
  <c r="I59" i="4" s="1"/>
  <c r="G60" i="8"/>
  <c r="I60" i="4" s="1"/>
  <c r="G56" i="8"/>
  <c r="I56" i="4" s="1"/>
  <c r="G51" i="8"/>
  <c r="I51" i="4" s="1"/>
  <c r="G52" i="8"/>
  <c r="I52" i="4" s="1"/>
  <c r="G53" i="8"/>
  <c r="I53" i="4" s="1"/>
  <c r="G54" i="8"/>
  <c r="I54" i="4" s="1"/>
  <c r="G50" i="8"/>
  <c r="I50" i="4" s="1"/>
  <c r="G45" i="8"/>
  <c r="I45" i="4" s="1"/>
  <c r="G46" i="8"/>
  <c r="I46" i="4" s="1"/>
  <c r="G47" i="8"/>
  <c r="I47" i="4" s="1"/>
  <c r="G48" i="8"/>
  <c r="I48" i="4" s="1"/>
  <c r="G44" i="8"/>
  <c r="I44" i="4" s="1"/>
  <c r="G39" i="8"/>
  <c r="I39" i="4" s="1"/>
  <c r="G40" i="8"/>
  <c r="I40" i="4" s="1"/>
  <c r="G41" i="8"/>
  <c r="I41" i="4" s="1"/>
  <c r="G42" i="8"/>
  <c r="G38" i="8"/>
  <c r="I38" i="4" s="1"/>
  <c r="G33" i="8"/>
  <c r="I33" i="4" s="1"/>
  <c r="G34" i="8"/>
  <c r="I34" i="4" s="1"/>
  <c r="G35" i="8"/>
  <c r="I35" i="4" s="1"/>
  <c r="G36" i="8"/>
  <c r="I36" i="4" s="1"/>
  <c r="G32" i="8"/>
  <c r="I32" i="4" s="1"/>
  <c r="G27" i="8"/>
  <c r="I27" i="4" s="1"/>
  <c r="G28" i="8"/>
  <c r="I28" i="4" s="1"/>
  <c r="G29" i="8"/>
  <c r="I29" i="4" s="1"/>
  <c r="G30" i="8"/>
  <c r="I30" i="4" s="1"/>
  <c r="G26" i="8"/>
  <c r="I26" i="4" s="1"/>
  <c r="G21" i="8"/>
  <c r="I21" i="4" s="1"/>
  <c r="G22" i="8"/>
  <c r="I22" i="4" s="1"/>
  <c r="G23" i="8"/>
  <c r="I23" i="4" s="1"/>
  <c r="G24" i="8"/>
  <c r="I24" i="4" s="1"/>
  <c r="G20" i="8"/>
  <c r="I20" i="4" s="1"/>
  <c r="G15" i="8"/>
  <c r="I15" i="4" s="1"/>
  <c r="G16" i="8"/>
  <c r="I16" i="4" s="1"/>
  <c r="G17" i="8"/>
  <c r="I17" i="4" s="1"/>
  <c r="G18" i="8"/>
  <c r="I18" i="4" s="1"/>
  <c r="G14" i="8"/>
  <c r="I14" i="4" s="1"/>
  <c r="G9" i="8"/>
  <c r="I9" i="4" s="1"/>
  <c r="G10" i="8"/>
  <c r="I10" i="4" s="1"/>
  <c r="G11" i="8"/>
  <c r="I11" i="4" s="1"/>
  <c r="G12" i="8"/>
  <c r="I12" i="4" s="1"/>
  <c r="G8" i="8"/>
  <c r="I8" i="4" s="1"/>
  <c r="B7" i="8"/>
  <c r="G6" i="8"/>
  <c r="I6" i="4" s="1"/>
  <c r="G5" i="8"/>
  <c r="I5" i="4" s="1"/>
  <c r="G4" i="8"/>
  <c r="I4" i="4" s="1"/>
  <c r="G3" i="8"/>
  <c r="I3" i="4" s="1"/>
  <c r="G2" i="8"/>
  <c r="I2" i="4" s="1"/>
  <c r="B73" i="8"/>
  <c r="B67" i="8"/>
  <c r="B61" i="8"/>
  <c r="B55" i="8"/>
  <c r="B49" i="8"/>
  <c r="B43" i="8"/>
  <c r="B37" i="8"/>
  <c r="B31" i="8"/>
  <c r="B25" i="8"/>
  <c r="B19" i="8"/>
  <c r="B13" i="8"/>
  <c r="B73" i="3"/>
  <c r="F73" i="3" s="1"/>
  <c r="B67" i="3"/>
  <c r="B61" i="3"/>
  <c r="B55" i="3"/>
  <c r="B49" i="3"/>
  <c r="B43" i="3"/>
  <c r="B37" i="3"/>
  <c r="F37" i="3" s="1"/>
  <c r="B31" i="3"/>
  <c r="B25" i="3"/>
  <c r="B19" i="3"/>
  <c r="B13" i="3"/>
  <c r="B7" i="3"/>
  <c r="N16" i="1"/>
  <c r="C51" i="1"/>
  <c r="B39" i="1"/>
  <c r="F56" i="1"/>
  <c r="G31" i="11" s="1"/>
  <c r="G56" i="1"/>
  <c r="G37" i="11" s="1"/>
  <c r="H56" i="1"/>
  <c r="G43" i="11" s="1"/>
  <c r="I56" i="1"/>
  <c r="G49" i="11" s="1"/>
  <c r="J56" i="1"/>
  <c r="G55" i="11" s="1"/>
  <c r="K56" i="1"/>
  <c r="G61" i="11" s="1"/>
  <c r="L56" i="1"/>
  <c r="G67" i="11" s="1"/>
  <c r="M56" i="1"/>
  <c r="G73" i="11" s="1"/>
  <c r="F51" i="1"/>
  <c r="G31" i="10" s="1"/>
  <c r="G51" i="1"/>
  <c r="G37" i="10" s="1"/>
  <c r="H51" i="1"/>
  <c r="G43" i="10" s="1"/>
  <c r="I51" i="1"/>
  <c r="G49" i="10" s="1"/>
  <c r="J51" i="1"/>
  <c r="G55" i="10" s="1"/>
  <c r="K51" i="1"/>
  <c r="G61" i="10" s="1"/>
  <c r="L51" i="1"/>
  <c r="G67" i="10" s="1"/>
  <c r="M51" i="1"/>
  <c r="G73" i="10" s="1"/>
  <c r="C46" i="1"/>
  <c r="H13" i="9" s="1"/>
  <c r="D46" i="1"/>
  <c r="H19" i="9" s="1"/>
  <c r="E46" i="1"/>
  <c r="H25" i="9" s="1"/>
  <c r="F46" i="1"/>
  <c r="H31" i="9" s="1"/>
  <c r="G46" i="1"/>
  <c r="H37" i="9" s="1"/>
  <c r="H46" i="1"/>
  <c r="I46" i="1"/>
  <c r="H49" i="9" s="1"/>
  <c r="J46" i="1"/>
  <c r="H55" i="9" s="1"/>
  <c r="K46" i="1"/>
  <c r="H61" i="9" s="1"/>
  <c r="L46" i="1"/>
  <c r="H67" i="9" s="1"/>
  <c r="M46" i="1"/>
  <c r="H73" i="9" s="1"/>
  <c r="B46" i="1"/>
  <c r="F39" i="1"/>
  <c r="G39" i="1"/>
  <c r="H39" i="1"/>
  <c r="I39" i="1"/>
  <c r="J39" i="1"/>
  <c r="K39" i="1"/>
  <c r="L39" i="1"/>
  <c r="M39" i="1"/>
  <c r="F26" i="1"/>
  <c r="G26" i="1"/>
  <c r="H26" i="1"/>
  <c r="I26" i="1"/>
  <c r="J26" i="1"/>
  <c r="K26" i="1"/>
  <c r="L26" i="1"/>
  <c r="M26" i="1"/>
  <c r="E49" i="5" l="1"/>
  <c r="E19" i="5"/>
  <c r="E25" i="5"/>
  <c r="F31" i="3"/>
  <c r="B61" i="4"/>
  <c r="H43" i="9"/>
  <c r="F49" i="3"/>
  <c r="B73" i="4"/>
  <c r="F55" i="3"/>
  <c r="F61" i="3"/>
  <c r="F43" i="3"/>
  <c r="F67" i="3"/>
  <c r="B67" i="4"/>
  <c r="H37" i="8"/>
  <c r="H49" i="8"/>
  <c r="H73" i="8"/>
  <c r="H43" i="8"/>
  <c r="G13" i="10"/>
  <c r="H31" i="8"/>
  <c r="H55" i="8"/>
  <c r="H7" i="9"/>
  <c r="H74" i="9" s="1"/>
  <c r="H67" i="8"/>
  <c r="H61" i="8"/>
  <c r="H7" i="8"/>
  <c r="B49" i="4"/>
  <c r="B43" i="4"/>
  <c r="B55" i="4"/>
  <c r="B37" i="4"/>
  <c r="B31" i="4"/>
  <c r="B25" i="4"/>
  <c r="B19" i="4"/>
  <c r="B13" i="4"/>
  <c r="B7" i="4"/>
  <c r="M57" i="1"/>
  <c r="M73" i="4" s="1"/>
  <c r="I57" i="1"/>
  <c r="L57" i="1"/>
  <c r="M67" i="4" s="1"/>
  <c r="H57" i="1"/>
  <c r="K57" i="1"/>
  <c r="M61" i="4" s="1"/>
  <c r="G57" i="1"/>
  <c r="J57" i="1"/>
  <c r="F57" i="1"/>
  <c r="M61" i="1"/>
  <c r="E73" i="5" s="1"/>
  <c r="L61" i="1"/>
  <c r="E67" i="5" s="1"/>
  <c r="K61" i="1"/>
  <c r="E61" i="5" s="1"/>
  <c r="J61" i="1"/>
  <c r="E55" i="5" s="1"/>
  <c r="I61" i="1"/>
  <c r="H61" i="1"/>
  <c r="E43" i="5" s="1"/>
  <c r="G61" i="1"/>
  <c r="E37" i="5" s="1"/>
  <c r="F61" i="1"/>
  <c r="E31" i="5" s="1"/>
  <c r="D61" i="1"/>
  <c r="C61" i="1"/>
  <c r="E13" i="5" s="1"/>
  <c r="E61" i="1"/>
  <c r="E51" i="1"/>
  <c r="G25" i="10" s="1"/>
  <c r="E39" i="1"/>
  <c r="H25" i="8" s="1"/>
  <c r="E56" i="1"/>
  <c r="G25" i="11" s="1"/>
  <c r="D56" i="1"/>
  <c r="G19" i="11" s="1"/>
  <c r="D51" i="1"/>
  <c r="G19" i="10" s="1"/>
  <c r="D39" i="1"/>
  <c r="H19" i="8" s="1"/>
  <c r="C56" i="1"/>
  <c r="G13" i="11" s="1"/>
  <c r="C39" i="1"/>
  <c r="H13" i="8" s="1"/>
  <c r="E26" i="1"/>
  <c r="F25" i="3" s="1"/>
  <c r="D26" i="1"/>
  <c r="F19" i="3" s="1"/>
  <c r="C26" i="1"/>
  <c r="F13" i="3" s="1"/>
  <c r="M55" i="4" l="1"/>
  <c r="M49" i="4"/>
  <c r="M43" i="4"/>
  <c r="M37" i="4"/>
  <c r="M31" i="4"/>
  <c r="D57" i="1"/>
  <c r="E57" i="1"/>
  <c r="C57" i="1"/>
  <c r="B78" i="1"/>
  <c r="N72" i="1"/>
  <c r="N71" i="1"/>
  <c r="N70" i="1"/>
  <c r="N69" i="1"/>
  <c r="N68" i="1"/>
  <c r="M73" i="1"/>
  <c r="L73" i="1"/>
  <c r="K73" i="1"/>
  <c r="J73" i="1"/>
  <c r="I73" i="1"/>
  <c r="H73" i="1"/>
  <c r="G73" i="1"/>
  <c r="F73" i="1"/>
  <c r="E73" i="1"/>
  <c r="D73" i="1"/>
  <c r="C73" i="1"/>
  <c r="B73" i="1"/>
  <c r="N62" i="1"/>
  <c r="M63" i="1"/>
  <c r="L63" i="1"/>
  <c r="K63" i="1"/>
  <c r="J63" i="1"/>
  <c r="I63" i="1"/>
  <c r="H63" i="1"/>
  <c r="G63" i="1"/>
  <c r="F63" i="1"/>
  <c r="B61" i="1"/>
  <c r="B26" i="1"/>
  <c r="B56" i="1"/>
  <c r="G7" i="11" s="1"/>
  <c r="G74" i="11" s="1"/>
  <c r="B51" i="1"/>
  <c r="G7" i="10" s="1"/>
  <c r="G74" i="10" s="1"/>
  <c r="N17" i="1"/>
  <c r="N15" i="1"/>
  <c r="N14" i="1"/>
  <c r="N13" i="1"/>
  <c r="N12" i="1"/>
  <c r="M18" i="1"/>
  <c r="L18" i="1"/>
  <c r="K18" i="1"/>
  <c r="J18" i="1"/>
  <c r="I18" i="1"/>
  <c r="H18" i="1"/>
  <c r="G18" i="1"/>
  <c r="F18" i="1"/>
  <c r="E18" i="1"/>
  <c r="D18" i="1"/>
  <c r="C18" i="1"/>
  <c r="B18" i="1"/>
  <c r="N26" i="1" l="1"/>
  <c r="F7" i="3"/>
  <c r="F74" i="3" s="1"/>
  <c r="N61" i="1"/>
  <c r="E7" i="5"/>
  <c r="E74" i="5" s="1"/>
  <c r="D63" i="1"/>
  <c r="D65" i="1" s="1"/>
  <c r="D75" i="1" s="1"/>
  <c r="D79" i="1" s="1"/>
  <c r="M19" i="4"/>
  <c r="C63" i="1"/>
  <c r="C65" i="1" s="1"/>
  <c r="C75" i="1" s="1"/>
  <c r="C79" i="1" s="1"/>
  <c r="M13" i="4"/>
  <c r="E63" i="1"/>
  <c r="E65" i="1" s="1"/>
  <c r="E75" i="1" s="1"/>
  <c r="E79" i="1" s="1"/>
  <c r="M25" i="4"/>
  <c r="I65" i="1"/>
  <c r="I75" i="1" s="1"/>
  <c r="I79" i="1" s="1"/>
  <c r="M65" i="1"/>
  <c r="M75" i="1" s="1"/>
  <c r="M79" i="1" s="1"/>
  <c r="F65" i="1"/>
  <c r="F75" i="1" s="1"/>
  <c r="F79" i="1" s="1"/>
  <c r="H65" i="1"/>
  <c r="H75" i="1" s="1"/>
  <c r="H79" i="1" s="1"/>
  <c r="L65" i="1"/>
  <c r="L75" i="1" s="1"/>
  <c r="L79" i="1" s="1"/>
  <c r="J65" i="1"/>
  <c r="J75" i="1" s="1"/>
  <c r="J79" i="1" s="1"/>
  <c r="G65" i="1"/>
  <c r="G75" i="1" s="1"/>
  <c r="G79" i="1" s="1"/>
  <c r="K65" i="1"/>
  <c r="K75" i="1" s="1"/>
  <c r="K79" i="1" s="1"/>
  <c r="N73" i="1"/>
  <c r="B57" i="1"/>
  <c r="N18" i="1"/>
  <c r="M7" i="4" l="1"/>
  <c r="M74" i="4" s="1"/>
  <c r="H74" i="8"/>
  <c r="N57" i="1"/>
  <c r="B63" i="1"/>
  <c r="N63" i="1" l="1"/>
  <c r="N65" i="1" s="1"/>
  <c r="B65" i="1"/>
  <c r="B75" i="1" s="1"/>
  <c r="N75" i="1" l="1"/>
  <c r="B79" i="1"/>
  <c r="B80" i="1" s="1"/>
  <c r="C78" i="1" s="1"/>
  <c r="C80" i="1" s="1"/>
  <c r="D78" i="1" s="1"/>
  <c r="D80" i="1" s="1"/>
  <c r="E78" i="1" s="1"/>
  <c r="E80" i="1" s="1"/>
  <c r="F78" i="1" s="1"/>
  <c r="F80" i="1" s="1"/>
  <c r="G78" i="1" s="1"/>
  <c r="G80" i="1" s="1"/>
  <c r="H78" i="1" s="1"/>
  <c r="H80" i="1" s="1"/>
  <c r="I78" i="1" s="1"/>
  <c r="I80" i="1" s="1"/>
  <c r="J78" i="1" s="1"/>
  <c r="J80" i="1" s="1"/>
  <c r="K78" i="1" s="1"/>
  <c r="K80" i="1" s="1"/>
  <c r="L78" i="1" s="1"/>
  <c r="L80" i="1" s="1"/>
  <c r="M78" i="1" s="1"/>
  <c r="M80" i="1" s="1"/>
</calcChain>
</file>

<file path=xl/comments1.xml><?xml version="1.0" encoding="utf-8"?>
<comments xmlns="http://schemas.openxmlformats.org/spreadsheetml/2006/main">
  <authors>
    <author>Michael Carvajal</author>
  </authors>
  <commentList>
    <comment ref="E16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susu: 3era Semana (17-04-2023)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SUSU: 2da Semana de Julio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SUSU: 2da Semana de Octubre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SUSU: 4ta Semana de Diciembre (1000)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Estimado de Utilidades</t>
        </r>
      </text>
    </comment>
    <comment ref="M17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Estimado de Vacaciones 500</t>
        </r>
      </text>
    </comment>
  </commentList>
</comments>
</file>

<file path=xl/comments2.xml><?xml version="1.0" encoding="utf-8"?>
<comments xmlns="http://schemas.openxmlformats.org/spreadsheetml/2006/main">
  <authors>
    <author>Michael Carval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12-01-23: 3,43 COMPRA PARA COMPARTIR EN FLIA BETANCOURT
14-01-23:
20 CARNE
35 BODEGA
36,54 EL MAYORISTA, EXEDENTES DE FACTURAS, POLLOS</t>
        </r>
      </text>
    </comment>
  </commentList>
</comments>
</file>

<file path=xl/comments3.xml><?xml version="1.0" encoding="utf-8"?>
<comments xmlns="http://schemas.openxmlformats.org/spreadsheetml/2006/main">
  <authors>
    <author>Michael Carval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FECHA: 14-01-2023
14 JUGOS PARA EL COLEGIO
CHUCHERIAS PARA MERIENDA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FARMATODO: 14-01-2023
ANEXO Loratadina y Jarabe Tos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13-01-23 Anexo 1 Baño de Crema</t>
        </r>
      </text>
    </comment>
  </commentList>
</comments>
</file>

<file path=xl/comments4.xml><?xml version="1.0" encoding="utf-8"?>
<comments xmlns="http://schemas.openxmlformats.org/spreadsheetml/2006/main">
  <authors>
    <author>Michael Carval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FECHA 14-01-2023
9 JUGOS PARA MERIENDA
CHUCHERIAS VARIADAS</t>
        </r>
      </text>
    </comment>
  </commentList>
</comments>
</file>

<file path=xl/comments5.xml><?xml version="1.0" encoding="utf-8"?>
<comments xmlns="http://schemas.openxmlformats.org/spreadsheetml/2006/main">
  <authors>
    <author>Michael Carval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13-01-23 2 JABONES, DESODORANTE Y CHAMPU</t>
        </r>
      </text>
    </comment>
  </commentList>
</comments>
</file>

<file path=xl/comments6.xml><?xml version="1.0" encoding="utf-8"?>
<comments xmlns="http://schemas.openxmlformats.org/spreadsheetml/2006/main">
  <authors>
    <author>Michael Carval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14-01-23 
TRATAMIENTO FEBRERO
LOSARTAN Y AMLODIPINA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14-01-23 2 JABONES, DESODORANTE CHAMPU</t>
        </r>
      </text>
    </comment>
  </commentList>
</comments>
</file>

<file path=xl/sharedStrings.xml><?xml version="1.0" encoding="utf-8"?>
<sst xmlns="http://schemas.openxmlformats.org/spreadsheetml/2006/main" count="689" uniqueCount="100">
  <si>
    <t>AHORRO INICIAL</t>
  </si>
  <si>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</si>
  <si>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</si>
  <si>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</si>
  <si>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</si>
  <si>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</si>
  <si>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</si>
  <si>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</si>
  <si>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</si>
  <si>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</si>
  <si>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</si>
  <si>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</si>
  <si>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</si>
  <si>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</si>
  <si>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ANUAL</t>
  </si>
  <si>
    <t>SUELDO MICHAEL</t>
  </si>
  <si>
    <t>SUELDO RUTH</t>
  </si>
  <si>
    <t>NEGOCIOS</t>
  </si>
  <si>
    <t>INVERSIONES</t>
  </si>
  <si>
    <t>OTROS INGRESOS</t>
  </si>
  <si>
    <t>TOTAL INGRESOS</t>
  </si>
  <si>
    <t>GASTOS</t>
  </si>
  <si>
    <t>GASTOS OBLIGATORIOS</t>
  </si>
  <si>
    <t>Alquiler de Vivienda</t>
  </si>
  <si>
    <t>Agua</t>
  </si>
  <si>
    <t>Energia Electrica</t>
  </si>
  <si>
    <t>GASTOS NECESARIOS</t>
  </si>
  <si>
    <t>GASTOS OCASIONALES</t>
  </si>
  <si>
    <t>Ruth</t>
  </si>
  <si>
    <t>OTROS</t>
  </si>
  <si>
    <t>Telefono en Casa</t>
  </si>
  <si>
    <t>Telefono Celulares</t>
  </si>
  <si>
    <t>Internet</t>
  </si>
  <si>
    <t>Cable</t>
  </si>
  <si>
    <t>Alimentos</t>
  </si>
  <si>
    <t>Tranporte</t>
  </si>
  <si>
    <t>Juguetes</t>
  </si>
  <si>
    <t>Plan Medico</t>
  </si>
  <si>
    <t>Cuidado Personal</t>
  </si>
  <si>
    <t>Prod. Hig. Personal</t>
  </si>
  <si>
    <t>Ropa y Calzado</t>
  </si>
  <si>
    <t>Gas</t>
  </si>
  <si>
    <t>Sam</t>
  </si>
  <si>
    <t>Entretenimiento</t>
  </si>
  <si>
    <t>Restaurantes</t>
  </si>
  <si>
    <t>Adquisicion de Bienes o Servicios</t>
  </si>
  <si>
    <t>TOTAL DE GASTOS</t>
  </si>
  <si>
    <t>INGRESOS - GASTOS</t>
  </si>
  <si>
    <t>PAGO DE DEUDAS (Cuotas Mensuales)</t>
  </si>
  <si>
    <t>Tarjetas de Credito</t>
  </si>
  <si>
    <t>Prestm. Personales</t>
  </si>
  <si>
    <t>Prestm. Vehicular</t>
  </si>
  <si>
    <t>Hipoteca</t>
  </si>
  <si>
    <t>Otras Deudas</t>
  </si>
  <si>
    <t>Total de pago de deudas</t>
  </si>
  <si>
    <t>SALDO: (Ingresos - Gastos y Deudas)</t>
  </si>
  <si>
    <t>AHORRO</t>
  </si>
  <si>
    <t>Saldo Final de Mes</t>
  </si>
  <si>
    <t>Saldo Inicial de Mes</t>
  </si>
  <si>
    <t>Deposito / Retiro</t>
  </si>
  <si>
    <t>Michell</t>
  </si>
  <si>
    <t>Michael J</t>
  </si>
  <si>
    <t>Michael D</t>
  </si>
  <si>
    <t>Colegio</t>
  </si>
  <si>
    <t>PLAN DE AHORRO</t>
  </si>
  <si>
    <t>Mes</t>
  </si>
  <si>
    <t>Enero</t>
  </si>
  <si>
    <t>Febrero</t>
  </si>
  <si>
    <t>Marzo</t>
  </si>
  <si>
    <t>Semana 1</t>
  </si>
  <si>
    <t>Semana 2</t>
  </si>
  <si>
    <t>Semana 3</t>
  </si>
  <si>
    <t>Semana 4</t>
  </si>
  <si>
    <t>Semana 5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</si>
  <si>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</si>
  <si>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</si>
  <si>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</si>
  <si>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</si>
  <si>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</si>
  <si>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</si>
  <si>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</si>
  <si>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</si>
  <si>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</si>
  <si>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Ahorro</t>
  </si>
  <si>
    <t>TOTAL DE AHORRO</t>
  </si>
  <si>
    <t>CANTV</t>
  </si>
  <si>
    <t>Celulares</t>
  </si>
  <si>
    <t>Alimento</t>
  </si>
  <si>
    <t>Transporte</t>
  </si>
  <si>
    <t>PRESUPUESTO FAMILIAR 2023</t>
  </si>
  <si>
    <t>pollos</t>
  </si>
  <si>
    <t>carne</t>
  </si>
  <si>
    <t>farmatodo</t>
  </si>
  <si>
    <t>panaderia</t>
  </si>
  <si>
    <t>bolsas</t>
  </si>
  <si>
    <t>137.85</t>
  </si>
  <si>
    <t>a favor</t>
  </si>
  <si>
    <t>detergentes</t>
  </si>
  <si>
    <t>ruth y mio</t>
  </si>
  <si>
    <t>comun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</si>
</sst>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Bs. F.&quot;\ * #,##0.00_ ;_ &quot;Bs. F.&quot;\ * \-#,##0.00_ ;_ &quot;Bs. F.&quot;\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4" fontId="0" fillId="3" borderId="1" xfId="0" applyNumberFormat="1" applyFill="1" applyBorder="1"/>
    <xf numFmtId="4" fontId="0" fillId="0" borderId="1" xfId="0" applyNumberFormat="1" applyBorder="1"/>
    <xf numFmtId="0" fontId="3" fillId="0" borderId="1" xfId="0" applyFont="1" applyBorder="1"/>
    <xf numFmtId="0" fontId="1" fillId="2" borderId="1" xfId="0" applyFont="1" applyFill="1" applyBorder="1"/>
    <xf numFmtId="4" fontId="0" fillId="4" borderId="1" xfId="0" applyNumberFormat="1" applyFill="1" applyBorder="1"/>
    <xf numFmtId="0" fontId="4" fillId="0" borderId="1" xfId="0" applyFont="1" applyBorder="1"/>
    <xf numFmtId="4" fontId="4" fillId="0" borderId="1" xfId="0" applyNumberFormat="1" applyFont="1" applyBorder="1"/>
    <xf numFmtId="4" fontId="1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vertical="center" shrinkToFit="1"/>
    </xf>
    <xf numFmtId="0" fontId="1" fillId="2" borderId="1" xfId="0" applyFont="1" applyFill="1" applyBorder="1" applyAlignment="1">
      <alignment vertical="center" wrapText="1" shrinkToFi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 shrinkToFit="1"/>
    </xf>
    <xf numFmtId="0" fontId="6" fillId="2" borderId="1" xfId="0" applyFont="1" applyFill="1" applyBorder="1" applyAlignment="1">
      <alignment vertical="center" shrinkToFit="1"/>
    </xf>
    <xf numFmtId="0" fontId="5" fillId="0" borderId="0" xfId="0" applyFont="1" applyAlignment="1">
      <alignment vertical="center" wrapText="1"/>
    </xf>
    <xf numFmtId="4" fontId="0" fillId="3" borderId="1" xfId="0" applyNumberFormat="1" applyFill="1" applyBorder="1" applyAlignment="1">
      <alignment shrinkToFit="1"/>
    </xf>
    <xf numFmtId="0" fontId="5" fillId="0" borderId="1" xfId="0" applyFont="1" applyBorder="1"/>
    <xf numFmtId="4" fontId="0" fillId="5" borderId="1" xfId="0" applyNumberFormat="1" applyFill="1" applyBorder="1"/>
    <xf numFmtId="0" fontId="5" fillId="3" borderId="1" xfId="0" applyFont="1" applyFill="1" applyBorder="1" applyAlignment="1">
      <alignment horizontal="left" vertical="center" wrapText="1"/>
    </xf>
    <xf numFmtId="164" fontId="4" fillId="0" borderId="1" xfId="1" applyFont="1" applyBorder="1"/>
    <xf numFmtId="164" fontId="10" fillId="5" borderId="3" xfId="1" applyFont="1" applyFill="1" applyBorder="1" applyAlignment="1">
      <alignment horizontal="center"/>
    </xf>
    <xf numFmtId="0" fontId="11" fillId="6" borderId="1" xfId="0" applyFont="1" applyFill="1" applyBorder="1"/>
    <xf numFmtId="0" fontId="3" fillId="6" borderId="1" xfId="0" applyFont="1" applyFill="1" applyBorder="1" applyAlignment="1">
      <alignment horizontal="right"/>
    </xf>
    <xf numFmtId="0" fontId="11" fillId="6" borderId="1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right"/>
    </xf>
    <xf numFmtId="0" fontId="4" fillId="0" borderId="0" xfId="0" applyFont="1" applyBorder="1"/>
    <xf numFmtId="49" fontId="4" fillId="0" borderId="0" xfId="0" applyNumberFormat="1" applyFont="1" applyBorder="1" applyAlignment="1">
      <alignment wrapText="1"/>
    </xf>
    <xf numFmtId="0" fontId="12" fillId="0" borderId="0" xfId="0" applyFont="1" applyAlignment="1">
      <alignment vertical="center"/>
    </xf>
    <xf numFmtId="4" fontId="0" fillId="0" borderId="2" xfId="0" applyNumberFormat="1" applyBorder="1"/>
    <xf numFmtId="0" fontId="13" fillId="0" borderId="0" xfId="0" applyFont="1"/>
    <xf numFmtId="0" fontId="12" fillId="5" borderId="1" xfId="0" applyFont="1" applyFill="1" applyBorder="1" applyAlignment="1">
      <alignment horizontal="center" vertical="center"/>
    </xf>
    <xf numFmtId="164" fontId="10" fillId="5" borderId="2" xfId="1" applyFont="1" applyFill="1" applyBorder="1" applyAlignment="1">
      <alignment horizontal="center"/>
    </xf>
    <xf numFmtId="164" fontId="10" fillId="5" borderId="3" xfId="1" applyFont="1" applyFill="1" applyBorder="1" applyAlignment="1">
      <alignment horizontal="center"/>
    </xf>
    <xf numFmtId="164" fontId="10" fillId="5" borderId="4" xfId="1" applyFont="1" applyFill="1" applyBorder="1" applyAlignment="1">
      <alignment horizontal="center"/>
    </xf>
    <xf numFmtId="0" fontId="10" fillId="6" borderId="1" xfId="0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96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2023'!$B$22:$B$62</c:f>
              <c:numCache>
                <c:formatCode>#,##0.00</c:formatCode>
                <c:ptCount val="3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50</c:v>
                </c:pt>
                <c:pt idx="22">
                  <c:v>15</c:v>
                </c:pt>
                <c:pt idx="23">
                  <c:v>0</c:v>
                </c:pt>
                <c:pt idx="24">
                  <c:v>30</c:v>
                </c:pt>
                <c:pt idx="25">
                  <c:v>95</c:v>
                </c:pt>
                <c:pt idx="26">
                  <c:v>0</c:v>
                </c:pt>
                <c:pt idx="27">
                  <c:v>10</c:v>
                </c:pt>
                <c:pt idx="28">
                  <c:v>7</c:v>
                </c:pt>
                <c:pt idx="29">
                  <c:v>60</c:v>
                </c:pt>
                <c:pt idx="30">
                  <c:v>77</c:v>
                </c:pt>
                <c:pt idx="31">
                  <c:v>454</c:v>
                </c:pt>
                <c:pt idx="32">
                  <c:v>40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2023'!$C$22:$C$62</c:f>
              <c:numCache>
                <c:formatCode>#,##0.00</c:formatCode>
                <c:ptCount val="34"/>
                <c:pt idx="0">
                  <c:v>408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60</c:v>
                </c:pt>
                <c:pt idx="5">
                  <c:v>0</c:v>
                </c:pt>
                <c:pt idx="6">
                  <c:v>240</c:v>
                </c:pt>
                <c:pt idx="7">
                  <c:v>75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15</c:v>
                </c:pt>
                <c:pt idx="23">
                  <c:v>10</c:v>
                </c:pt>
                <c:pt idx="24">
                  <c:v>0</c:v>
                </c:pt>
                <c:pt idx="25">
                  <c:v>25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10</c:v>
                </c:pt>
                <c:pt idx="30">
                  <c:v>17</c:v>
                </c:pt>
                <c:pt idx="31">
                  <c:v>489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2023'!$D$22:$D$62</c:f>
              <c:numCache>
                <c:formatCode>#,##0.00</c:formatCode>
                <c:ptCount val="34"/>
                <c:pt idx="0">
                  <c:v>408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30</c:v>
                </c:pt>
                <c:pt idx="22">
                  <c:v>15</c:v>
                </c:pt>
                <c:pt idx="23">
                  <c:v>10</c:v>
                </c:pt>
                <c:pt idx="24">
                  <c:v>10</c:v>
                </c:pt>
                <c:pt idx="25">
                  <c:v>65</c:v>
                </c:pt>
                <c:pt idx="26">
                  <c:v>0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27</c:v>
                </c:pt>
                <c:pt idx="31">
                  <c:v>414</c:v>
                </c:pt>
                <c:pt idx="32">
                  <c:v>40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2023'!$E$22:$E$62</c:f>
              <c:numCache>
                <c:formatCode>#,##0.00</c:formatCode>
                <c:ptCount val="34"/>
                <c:pt idx="0">
                  <c:v>208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50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15</c:v>
                </c:pt>
                <c:pt idx="23">
                  <c:v>5</c:v>
                </c:pt>
                <c:pt idx="24">
                  <c:v>10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10</c:v>
                </c:pt>
                <c:pt idx="30">
                  <c:v>22</c:v>
                </c:pt>
                <c:pt idx="31">
                  <c:v>394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4"/>
          <c:order val="4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2023'!$F$22:$F$62</c:f>
              <c:numCache>
                <c:formatCode>#,##0.00</c:formatCode>
                <c:ptCount val="34"/>
                <c:pt idx="0">
                  <c:v>508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60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0</c:v>
                </c:pt>
                <c:pt idx="22">
                  <c:v>15</c:v>
                </c:pt>
                <c:pt idx="23">
                  <c:v>5</c:v>
                </c:pt>
                <c:pt idx="24">
                  <c:v>10</c:v>
                </c:pt>
                <c:pt idx="25">
                  <c:v>30</c:v>
                </c:pt>
                <c:pt idx="26">
                  <c:v>0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27</c:v>
                </c:pt>
                <c:pt idx="31">
                  <c:v>409</c:v>
                </c:pt>
                <c:pt idx="32">
                  <c:v>40</c:v>
                </c:pt>
                <c:pt idx="33">
                  <c:v>0</c:v>
                </c:pt>
              </c:numCache>
            </c:numRef>
          </c:val>
        </c:ser>
        <c:ser>
          <c:idx val="5"/>
          <c:order val="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2023'!$G$22:$G$62</c:f>
              <c:numCache>
                <c:formatCode>#,##0.00</c:formatCode>
                <c:ptCount val="34"/>
                <c:pt idx="0">
                  <c:v>408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50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15</c:v>
                </c:pt>
                <c:pt idx="23">
                  <c:v>10</c:v>
                </c:pt>
                <c:pt idx="24">
                  <c:v>10</c:v>
                </c:pt>
                <c:pt idx="25">
                  <c:v>35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10</c:v>
                </c:pt>
                <c:pt idx="30">
                  <c:v>17</c:v>
                </c:pt>
                <c:pt idx="31">
                  <c:v>394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6"/>
          <c:order val="6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2023'!$H$22:$H$62</c:f>
              <c:numCache>
                <c:formatCode>#,##0.00</c:formatCode>
                <c:ptCount val="34"/>
                <c:pt idx="0">
                  <c:v>308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75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15</c:v>
                </c:pt>
                <c:pt idx="23">
                  <c:v>10</c:v>
                </c:pt>
                <c:pt idx="24">
                  <c:v>10</c:v>
                </c:pt>
                <c:pt idx="25">
                  <c:v>35</c:v>
                </c:pt>
                <c:pt idx="26">
                  <c:v>0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27</c:v>
                </c:pt>
                <c:pt idx="31">
                  <c:v>439</c:v>
                </c:pt>
                <c:pt idx="32">
                  <c:v>40</c:v>
                </c:pt>
                <c:pt idx="33">
                  <c:v>0</c:v>
                </c:pt>
              </c:numCache>
            </c:numRef>
          </c:val>
        </c:ser>
        <c:ser>
          <c:idx val="7"/>
          <c:order val="7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2023'!$I$22:$I$62</c:f>
              <c:numCache>
                <c:formatCode>#,##0.00</c:formatCode>
                <c:ptCount val="34"/>
                <c:pt idx="0">
                  <c:v>408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30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15</c:v>
                </c:pt>
                <c:pt idx="23">
                  <c:v>5</c:v>
                </c:pt>
                <c:pt idx="24">
                  <c:v>10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10</c:v>
                </c:pt>
                <c:pt idx="30">
                  <c:v>22</c:v>
                </c:pt>
                <c:pt idx="31">
                  <c:v>374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8"/>
          <c:order val="8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2023'!$J$22:$J$62</c:f>
              <c:numCache>
                <c:formatCode>#,##0.00</c:formatCode>
                <c:ptCount val="34"/>
                <c:pt idx="0">
                  <c:v>408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15</c:v>
                </c:pt>
                <c:pt idx="23">
                  <c:v>5</c:v>
                </c:pt>
                <c:pt idx="24">
                  <c:v>10</c:v>
                </c:pt>
                <c:pt idx="25">
                  <c:v>30</c:v>
                </c:pt>
                <c:pt idx="26">
                  <c:v>0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27</c:v>
                </c:pt>
                <c:pt idx="31">
                  <c:v>379</c:v>
                </c:pt>
                <c:pt idx="32">
                  <c:v>40</c:v>
                </c:pt>
                <c:pt idx="33">
                  <c:v>0</c:v>
                </c:pt>
              </c:numCache>
            </c:numRef>
          </c:val>
        </c:ser>
        <c:ser>
          <c:idx val="9"/>
          <c:order val="9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2023'!$K$22:$K$62</c:f>
              <c:numCache>
                <c:formatCode>#,##0.00</c:formatCode>
                <c:ptCount val="34"/>
                <c:pt idx="0">
                  <c:v>208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100</c:v>
                </c:pt>
                <c:pt idx="9">
                  <c:v>20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130</c:v>
                </c:pt>
                <c:pt idx="14">
                  <c:v>0</c:v>
                </c:pt>
                <c:pt idx="15">
                  <c:v>10</c:v>
                </c:pt>
                <c:pt idx="16">
                  <c:v>100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120</c:v>
                </c:pt>
                <c:pt idx="21">
                  <c:v>0</c:v>
                </c:pt>
                <c:pt idx="22">
                  <c:v>15</c:v>
                </c:pt>
                <c:pt idx="23">
                  <c:v>10</c:v>
                </c:pt>
                <c:pt idx="24">
                  <c:v>10</c:v>
                </c:pt>
                <c:pt idx="25">
                  <c:v>35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10</c:v>
                </c:pt>
                <c:pt idx="30">
                  <c:v>17</c:v>
                </c:pt>
                <c:pt idx="31">
                  <c:v>474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0"/>
          <c:order val="1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2023'!$L$22:$L$62</c:f>
              <c:numCache>
                <c:formatCode>#,##0.00</c:formatCode>
                <c:ptCount val="34"/>
                <c:pt idx="0">
                  <c:v>408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0</c:v>
                </c:pt>
                <c:pt idx="22">
                  <c:v>15</c:v>
                </c:pt>
                <c:pt idx="23">
                  <c:v>10</c:v>
                </c:pt>
                <c:pt idx="24">
                  <c:v>10</c:v>
                </c:pt>
                <c:pt idx="25">
                  <c:v>35</c:v>
                </c:pt>
                <c:pt idx="26">
                  <c:v>0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27</c:v>
                </c:pt>
                <c:pt idx="31">
                  <c:v>384</c:v>
                </c:pt>
                <c:pt idx="32">
                  <c:v>40</c:v>
                </c:pt>
                <c:pt idx="33">
                  <c:v>0</c:v>
                </c:pt>
              </c:numCache>
            </c:numRef>
          </c:val>
        </c:ser>
        <c:ser>
          <c:idx val="11"/>
          <c:order val="1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2023'!$M$22:$M$62</c:f>
              <c:numCache>
                <c:formatCode>#,##0.00</c:formatCode>
                <c:ptCount val="34"/>
                <c:pt idx="0">
                  <c:v>408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0</c:v>
                </c:pt>
                <c:pt idx="6">
                  <c:v>240</c:v>
                </c:pt>
                <c:pt idx="7">
                  <c:v>75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0</c:v>
                </c:pt>
                <c:pt idx="22">
                  <c:v>15</c:v>
                </c:pt>
                <c:pt idx="23">
                  <c:v>40</c:v>
                </c:pt>
                <c:pt idx="24">
                  <c:v>10</c:v>
                </c:pt>
                <c:pt idx="25">
                  <c:v>65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10</c:v>
                </c:pt>
                <c:pt idx="30">
                  <c:v>22</c:v>
                </c:pt>
                <c:pt idx="31">
                  <c:v>454</c:v>
                </c:pt>
                <c:pt idx="32">
                  <c:v>40</c:v>
                </c:pt>
                <c:pt idx="33">
                  <c:v>0</c:v>
                </c:pt>
              </c:numCache>
            </c:numRef>
          </c:val>
        </c:ser>
        <c:ser>
          <c:idx val="12"/>
          <c:order val="1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34"/>
                <c:pt idx="0">
                  <c:v>GASTOS OBLIGATORIOS</c:v>
                </c:pt>
                <c:pt idx="1">
                  <c:v>Energia Electrica</c:v>
                </c:pt>
                <c:pt idx="2">
                  <c:v>Telefono en Casa</c:v>
                </c:pt>
                <c:pt idx="3">
                  <c:v>Telefono Celulares</c:v>
                </c:pt>
                <c:pt idx="4">
                  <c:v>Internet</c:v>
                </c:pt>
                <c:pt idx="5">
                  <c:v>Cable</c:v>
                </c:pt>
                <c:pt idx="6">
                  <c:v>Alimentos</c:v>
                </c:pt>
                <c:pt idx="7">
                  <c:v>Tranporte</c:v>
                </c:pt>
                <c:pt idx="8">
                  <c:v>Ropa y Calzado</c:v>
                </c:pt>
                <c:pt idx="9">
                  <c:v>Colegio</c:v>
                </c:pt>
                <c:pt idx="10">
                  <c:v>Juguetes</c:v>
                </c:pt>
                <c:pt idx="11">
                  <c:v>Plan Medico</c:v>
                </c:pt>
                <c:pt idx="12">
                  <c:v>Prod. Hig. Personal</c:v>
                </c:pt>
                <c:pt idx="13">
                  <c:v>Michell</c:v>
                </c:pt>
                <c:pt idx="14">
                  <c:v>Ropa y Calzado</c:v>
                </c:pt>
                <c:pt idx="15">
                  <c:v>Colegio</c:v>
                </c:pt>
                <c:pt idx="16">
                  <c:v>Juguetes</c:v>
                </c:pt>
                <c:pt idx="17">
                  <c:v>Plan Medico</c:v>
                </c:pt>
                <c:pt idx="18">
                  <c:v>Prod. Hig. Personal</c:v>
                </c:pt>
                <c:pt idx="19">
                  <c:v>Alimentos</c:v>
                </c:pt>
                <c:pt idx="20">
                  <c:v>Michael D</c:v>
                </c:pt>
                <c:pt idx="21">
                  <c:v>Ropa y Calzado</c:v>
                </c:pt>
                <c:pt idx="22">
                  <c:v>Prod. Hig. Personal</c:v>
                </c:pt>
                <c:pt idx="23">
                  <c:v>Cuidado Personal</c:v>
                </c:pt>
                <c:pt idx="24">
                  <c:v>Plan Medico</c:v>
                </c:pt>
                <c:pt idx="25">
                  <c:v>Ruth</c:v>
                </c:pt>
                <c:pt idx="26">
                  <c:v>Ropa y Calzado</c:v>
                </c:pt>
                <c:pt idx="27">
                  <c:v>Prod. Hig. Personal</c:v>
                </c:pt>
                <c:pt idx="28">
                  <c:v>Cuidado Personal</c:v>
                </c:pt>
                <c:pt idx="29">
                  <c:v>Plan Medico</c:v>
                </c:pt>
                <c:pt idx="30">
                  <c:v>Michael J</c:v>
                </c:pt>
                <c:pt idx="31">
                  <c:v>GASTOS NECESARIOS</c:v>
                </c:pt>
                <c:pt idx="32">
                  <c:v>GASTOS OCASIONALES</c:v>
                </c:pt>
                <c:pt idx="33">
                  <c:v>OTROS</c:v>
                </c:pt>
              </c:strCache>
            </c:strRef>
          </c:cat>
          <c:val>
            <c:numRef>
              <c:f>'Presupuesto 2023'!$N$22:$N$62</c:f>
              <c:numCache>
                <c:formatCode>#,##0.00</c:formatCode>
                <c:ptCount val="34"/>
                <c:pt idx="0">
                  <c:v>4096</c:v>
                </c:pt>
                <c:pt idx="31">
                  <c:v>5058</c:v>
                </c:pt>
                <c:pt idx="32">
                  <c:v>280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1</xdr:rowOff>
    </xdr:from>
    <xdr:to>
      <xdr:col>15</xdr:col>
      <xdr:colOff>504825</xdr:colOff>
      <xdr:row>20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8:N80"/>
  <sheetViews>
    <sheetView tabSelected="1" workbookViewId="0">
      <selection activeCell="Q7" sqref="Q7"/>
    </sheetView>
  </sheetViews>
  <sheetFormatPr baseColWidth="10" defaultRowHeight="15" outlineLevelRow="2" x14ac:dyDescent="0.25"/>
  <cols>
    <col min="1" max="1" width="19.42578125" customWidth="1"/>
    <col min="14" max="14" width="13.7109375" customWidth="1"/>
  </cols>
  <sheetData>
    <row r="8" spans="1:14" ht="15" customHeight="1" x14ac:dyDescent="0.25"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1:14" ht="15" customHeight="1" x14ac:dyDescent="0.25">
      <c r="A9" s="7" t="s">
        <v>0</v>
      </c>
      <c r="B9" s="33">
        <v>900</v>
      </c>
      <c r="C9" s="35" t="s">
        <v>89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 ht="15" customHeight="1" x14ac:dyDescent="0.25"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s="1" customFormat="1" x14ac:dyDescent="0.25">
      <c r="A11" s="7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7" t="s">
        <v>14</v>
      </c>
    </row>
    <row r="12" spans="1:14" x14ac:dyDescent="0.25">
      <c r="A12" s="6" t="s">
        <v>15</v>
      </c>
      <c r="B12" s="5">
        <v>440</v>
      </c>
      <c r="C12" s="5">
        <v>440</v>
      </c>
      <c r="D12" s="5">
        <v>440</v>
      </c>
      <c r="E12" s="5">
        <v>440</v>
      </c>
      <c r="F12" s="5">
        <v>440</v>
      </c>
      <c r="G12" s="5">
        <v>440</v>
      </c>
      <c r="H12" s="5">
        <v>440</v>
      </c>
      <c r="I12" s="5">
        <v>440</v>
      </c>
      <c r="J12" s="5">
        <v>440</v>
      </c>
      <c r="K12" s="5">
        <v>440</v>
      </c>
      <c r="L12" s="5">
        <v>440</v>
      </c>
      <c r="M12" s="5">
        <v>440</v>
      </c>
      <c r="N12" s="8">
        <f t="shared" ref="N12:N18" si="0">SUM(B12:M12)</f>
        <v>5280</v>
      </c>
    </row>
    <row r="13" spans="1:14" x14ac:dyDescent="0.25">
      <c r="A13" s="6" t="s">
        <v>16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8">
        <f t="shared" si="0"/>
        <v>0</v>
      </c>
    </row>
    <row r="14" spans="1:14" x14ac:dyDescent="0.25">
      <c r="A14" s="6" t="s">
        <v>17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8">
        <f t="shared" si="0"/>
        <v>0</v>
      </c>
    </row>
    <row r="15" spans="1:14" x14ac:dyDescent="0.25">
      <c r="A15" s="6" t="s">
        <v>18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8">
        <f t="shared" si="0"/>
        <v>0</v>
      </c>
    </row>
    <row r="16" spans="1:14" x14ac:dyDescent="0.25">
      <c r="A16" s="6" t="s">
        <v>64</v>
      </c>
      <c r="B16" s="5">
        <v>0</v>
      </c>
      <c r="C16" s="5">
        <v>0</v>
      </c>
      <c r="D16" s="5">
        <v>0</v>
      </c>
      <c r="E16" s="5">
        <v>1000</v>
      </c>
      <c r="F16" s="5">
        <v>0</v>
      </c>
      <c r="G16" s="5">
        <v>0</v>
      </c>
      <c r="H16" s="5">
        <v>1000</v>
      </c>
      <c r="I16" s="5">
        <v>0</v>
      </c>
      <c r="J16" s="5">
        <v>0</v>
      </c>
      <c r="K16" s="5">
        <v>1000</v>
      </c>
      <c r="L16" s="5">
        <v>0</v>
      </c>
      <c r="M16" s="5">
        <v>1000</v>
      </c>
      <c r="N16" s="8">
        <f t="shared" si="0"/>
        <v>4000</v>
      </c>
    </row>
    <row r="17" spans="1:14" x14ac:dyDescent="0.25">
      <c r="A17" s="6" t="s">
        <v>19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500</v>
      </c>
      <c r="M17" s="5">
        <v>500</v>
      </c>
      <c r="N17" s="8">
        <f t="shared" si="0"/>
        <v>1000</v>
      </c>
    </row>
    <row r="18" spans="1:14" x14ac:dyDescent="0.25">
      <c r="A18" s="7" t="s">
        <v>20</v>
      </c>
      <c r="B18" s="4">
        <f t="shared" ref="B18:M18" si="1">SUM(B12:B17)</f>
        <v>440</v>
      </c>
      <c r="C18" s="4">
        <f t="shared" si="1"/>
        <v>440</v>
      </c>
      <c r="D18" s="4">
        <f t="shared" si="1"/>
        <v>440</v>
      </c>
      <c r="E18" s="4">
        <f t="shared" si="1"/>
        <v>1440</v>
      </c>
      <c r="F18" s="4">
        <f t="shared" si="1"/>
        <v>440</v>
      </c>
      <c r="G18" s="4">
        <f t="shared" si="1"/>
        <v>440</v>
      </c>
      <c r="H18" s="4">
        <f t="shared" si="1"/>
        <v>1440</v>
      </c>
      <c r="I18" s="4">
        <f t="shared" si="1"/>
        <v>440</v>
      </c>
      <c r="J18" s="4">
        <f t="shared" si="1"/>
        <v>440</v>
      </c>
      <c r="K18" s="4">
        <f t="shared" si="1"/>
        <v>1440</v>
      </c>
      <c r="L18" s="4">
        <f t="shared" si="1"/>
        <v>940</v>
      </c>
      <c r="M18" s="4">
        <f t="shared" si="1"/>
        <v>1940</v>
      </c>
      <c r="N18" s="4">
        <f t="shared" si="0"/>
        <v>10280</v>
      </c>
    </row>
    <row r="21" spans="1:14" x14ac:dyDescent="0.25">
      <c r="A21" s="7" t="s">
        <v>21</v>
      </c>
      <c r="B21" s="7" t="s">
        <v>2</v>
      </c>
      <c r="C21" s="7" t="s">
        <v>3</v>
      </c>
      <c r="D21" s="7" t="s">
        <v>4</v>
      </c>
      <c r="E21" s="7" t="s">
        <v>5</v>
      </c>
      <c r="F21" s="7" t="s">
        <v>6</v>
      </c>
      <c r="G21" s="7" t="s">
        <v>7</v>
      </c>
      <c r="H21" s="7" t="s">
        <v>8</v>
      </c>
      <c r="I21" s="7" t="s">
        <v>9</v>
      </c>
      <c r="J21" s="7" t="s">
        <v>10</v>
      </c>
      <c r="K21" s="7" t="s">
        <v>11</v>
      </c>
      <c r="L21" s="7" t="s">
        <v>12</v>
      </c>
      <c r="M21" s="7" t="s">
        <v>13</v>
      </c>
      <c r="N21" s="7" t="s">
        <v>14</v>
      </c>
    </row>
    <row r="22" spans="1:14" hidden="1" outlineLevel="1" x14ac:dyDescent="0.25">
      <c r="A22" s="9" t="s">
        <v>23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9"/>
    </row>
    <row r="23" spans="1:14" hidden="1" outlineLevel="1" x14ac:dyDescent="0.25">
      <c r="A23" s="9" t="s">
        <v>41</v>
      </c>
      <c r="B23" s="10">
        <v>6</v>
      </c>
      <c r="C23" s="10">
        <v>6</v>
      </c>
      <c r="D23" s="10">
        <v>6</v>
      </c>
      <c r="E23" s="10">
        <v>6</v>
      </c>
      <c r="F23" s="10">
        <v>6</v>
      </c>
      <c r="G23" s="10">
        <v>6</v>
      </c>
      <c r="H23" s="10">
        <v>6</v>
      </c>
      <c r="I23" s="10">
        <v>6</v>
      </c>
      <c r="J23" s="10">
        <v>6</v>
      </c>
      <c r="K23" s="10">
        <v>6</v>
      </c>
      <c r="L23" s="10">
        <v>6</v>
      </c>
      <c r="M23" s="10">
        <v>6</v>
      </c>
      <c r="N23" s="9"/>
    </row>
    <row r="24" spans="1:14" hidden="1" outlineLevel="1" x14ac:dyDescent="0.25">
      <c r="A24" s="9" t="s">
        <v>24</v>
      </c>
      <c r="B24" s="10">
        <v>2</v>
      </c>
      <c r="C24" s="10">
        <v>2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  <c r="I24" s="10">
        <v>2</v>
      </c>
      <c r="J24" s="10">
        <v>2</v>
      </c>
      <c r="K24" s="10">
        <v>2</v>
      </c>
      <c r="L24" s="10">
        <v>2</v>
      </c>
      <c r="M24" s="10">
        <v>2</v>
      </c>
      <c r="N24" s="10"/>
    </row>
    <row r="25" spans="1:14" hidden="1" outlineLevel="1" x14ac:dyDescent="0.25">
      <c r="A25" s="9" t="s">
        <v>42</v>
      </c>
      <c r="B25" s="10">
        <v>0</v>
      </c>
      <c r="C25" s="10">
        <v>400</v>
      </c>
      <c r="D25" s="10">
        <v>400</v>
      </c>
      <c r="E25" s="10">
        <v>200</v>
      </c>
      <c r="F25" s="10">
        <v>500</v>
      </c>
      <c r="G25" s="10">
        <v>400</v>
      </c>
      <c r="H25" s="10">
        <v>300</v>
      </c>
      <c r="I25" s="10">
        <v>400</v>
      </c>
      <c r="J25" s="10">
        <v>400</v>
      </c>
      <c r="K25" s="10">
        <v>200</v>
      </c>
      <c r="L25" s="10">
        <v>400</v>
      </c>
      <c r="M25" s="10">
        <v>400</v>
      </c>
      <c r="N25" s="10"/>
    </row>
    <row r="26" spans="1:14" collapsed="1" x14ac:dyDescent="0.25">
      <c r="A26" s="6" t="s">
        <v>22</v>
      </c>
      <c r="B26" s="11">
        <f>SUM(B22:B25)</f>
        <v>8</v>
      </c>
      <c r="C26" s="11">
        <f>SUM(C22:C25)</f>
        <v>408</v>
      </c>
      <c r="D26" s="11">
        <f>SUM(D22:D25)</f>
        <v>408</v>
      </c>
      <c r="E26" s="11">
        <f>SUM(E22:E25)</f>
        <v>208</v>
      </c>
      <c r="F26" s="11">
        <f t="shared" ref="F26:M26" si="2">SUM(F22:F25)</f>
        <v>508</v>
      </c>
      <c r="G26" s="11">
        <f t="shared" si="2"/>
        <v>408</v>
      </c>
      <c r="H26" s="11">
        <f t="shared" si="2"/>
        <v>308</v>
      </c>
      <c r="I26" s="11">
        <f t="shared" si="2"/>
        <v>408</v>
      </c>
      <c r="J26" s="11">
        <f t="shared" si="2"/>
        <v>408</v>
      </c>
      <c r="K26" s="11">
        <f t="shared" si="2"/>
        <v>208</v>
      </c>
      <c r="L26" s="11">
        <f t="shared" si="2"/>
        <v>408</v>
      </c>
      <c r="M26" s="11">
        <f t="shared" si="2"/>
        <v>408</v>
      </c>
      <c r="N26" s="8">
        <f>SUM(B26:M26)</f>
        <v>4096</v>
      </c>
    </row>
    <row r="27" spans="1:14" outlineLevel="1" x14ac:dyDescent="0.25">
      <c r="A27" s="9" t="s">
        <v>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8"/>
    </row>
    <row r="28" spans="1:14" outlineLevel="1" x14ac:dyDescent="0.25">
      <c r="A28" s="9" t="s">
        <v>30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8"/>
    </row>
    <row r="29" spans="1:14" outlineLevel="1" x14ac:dyDescent="0.25">
      <c r="A29" s="9" t="s">
        <v>31</v>
      </c>
      <c r="B29" s="10">
        <v>2</v>
      </c>
      <c r="C29" s="10">
        <v>2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  <c r="I29" s="10">
        <v>2</v>
      </c>
      <c r="J29" s="10">
        <v>2</v>
      </c>
      <c r="K29" s="10">
        <v>2</v>
      </c>
      <c r="L29" s="10">
        <v>2</v>
      </c>
      <c r="M29" s="10">
        <v>2</v>
      </c>
      <c r="N29" s="8"/>
    </row>
    <row r="30" spans="1:14" outlineLevel="1" x14ac:dyDescent="0.25">
      <c r="A30" s="9" t="s">
        <v>32</v>
      </c>
      <c r="B30" s="10">
        <v>0</v>
      </c>
      <c r="C30" s="10">
        <v>60</v>
      </c>
      <c r="D30" s="10">
        <v>30</v>
      </c>
      <c r="E30" s="10">
        <v>30</v>
      </c>
      <c r="F30" s="10">
        <v>30</v>
      </c>
      <c r="G30" s="10">
        <v>30</v>
      </c>
      <c r="H30" s="10">
        <v>30</v>
      </c>
      <c r="I30" s="10">
        <v>30</v>
      </c>
      <c r="J30" s="10">
        <v>30</v>
      </c>
      <c r="K30" s="10">
        <v>30</v>
      </c>
      <c r="L30" s="10">
        <v>30</v>
      </c>
      <c r="M30" s="10">
        <v>30</v>
      </c>
      <c r="N30" s="8"/>
    </row>
    <row r="31" spans="1:14" outlineLevel="1" x14ac:dyDescent="0.25">
      <c r="A31" s="9" t="s">
        <v>33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8"/>
    </row>
    <row r="32" spans="1:14" outlineLevel="1" x14ac:dyDescent="0.25">
      <c r="A32" s="9" t="s">
        <v>34</v>
      </c>
      <c r="B32" s="10">
        <v>240</v>
      </c>
      <c r="C32" s="10">
        <v>240</v>
      </c>
      <c r="D32" s="10">
        <v>240</v>
      </c>
      <c r="E32" s="10">
        <v>240</v>
      </c>
      <c r="F32" s="10">
        <v>240</v>
      </c>
      <c r="G32" s="10">
        <v>240</v>
      </c>
      <c r="H32" s="10">
        <v>240</v>
      </c>
      <c r="I32" s="10">
        <v>240</v>
      </c>
      <c r="J32" s="10">
        <v>240</v>
      </c>
      <c r="K32" s="10">
        <v>240</v>
      </c>
      <c r="L32" s="10">
        <v>240</v>
      </c>
      <c r="M32" s="10">
        <v>240</v>
      </c>
      <c r="N32" s="8"/>
    </row>
    <row r="33" spans="1:14" outlineLevel="1" x14ac:dyDescent="0.25">
      <c r="A33" s="9" t="s">
        <v>35</v>
      </c>
      <c r="B33" s="10">
        <v>20</v>
      </c>
      <c r="C33" s="10">
        <v>75</v>
      </c>
      <c r="D33" s="10">
        <v>20</v>
      </c>
      <c r="E33" s="10">
        <v>20</v>
      </c>
      <c r="F33" s="10">
        <v>20</v>
      </c>
      <c r="G33" s="10">
        <v>20</v>
      </c>
      <c r="H33" s="10">
        <v>75</v>
      </c>
      <c r="I33" s="10">
        <v>20</v>
      </c>
      <c r="J33" s="10">
        <v>20</v>
      </c>
      <c r="K33" s="10">
        <v>20</v>
      </c>
      <c r="L33" s="10">
        <v>20</v>
      </c>
      <c r="M33" s="10">
        <v>75</v>
      </c>
      <c r="N33" s="8"/>
    </row>
    <row r="34" spans="1:14" outlineLevel="2" x14ac:dyDescent="0.25">
      <c r="A34" s="9" t="s">
        <v>40</v>
      </c>
      <c r="B34" s="10">
        <v>0</v>
      </c>
      <c r="C34" s="10">
        <v>20</v>
      </c>
      <c r="D34" s="10">
        <v>0</v>
      </c>
      <c r="E34" s="10">
        <v>20</v>
      </c>
      <c r="F34" s="10">
        <v>0</v>
      </c>
      <c r="G34" s="10">
        <v>20</v>
      </c>
      <c r="H34" s="10">
        <v>0</v>
      </c>
      <c r="I34" s="10">
        <v>20</v>
      </c>
      <c r="J34" s="10">
        <v>0</v>
      </c>
      <c r="K34" s="10">
        <v>100</v>
      </c>
      <c r="L34" s="10">
        <v>0</v>
      </c>
      <c r="M34" s="10">
        <v>0</v>
      </c>
      <c r="N34" s="8"/>
    </row>
    <row r="35" spans="1:14" outlineLevel="2" x14ac:dyDescent="0.25">
      <c r="A35" s="9" t="s">
        <v>63</v>
      </c>
      <c r="B35" s="10">
        <v>10</v>
      </c>
      <c r="C35" s="10">
        <v>20</v>
      </c>
      <c r="D35" s="10">
        <v>20</v>
      </c>
      <c r="E35" s="10">
        <v>20</v>
      </c>
      <c r="F35" s="10">
        <v>20</v>
      </c>
      <c r="G35" s="10">
        <v>20</v>
      </c>
      <c r="H35" s="10">
        <v>20</v>
      </c>
      <c r="I35" s="10">
        <v>0</v>
      </c>
      <c r="J35" s="10">
        <v>0</v>
      </c>
      <c r="K35" s="10">
        <v>20</v>
      </c>
      <c r="L35" s="10">
        <v>20</v>
      </c>
      <c r="M35" s="10">
        <v>10</v>
      </c>
      <c r="N35" s="8"/>
    </row>
    <row r="36" spans="1:14" outlineLevel="2" x14ac:dyDescent="0.25">
      <c r="A36" s="9" t="s">
        <v>36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8"/>
    </row>
    <row r="37" spans="1:14" outlineLevel="2" x14ac:dyDescent="0.25">
      <c r="A37" s="9" t="s">
        <v>37</v>
      </c>
      <c r="B37" s="10">
        <v>10</v>
      </c>
      <c r="C37" s="10">
        <v>30</v>
      </c>
      <c r="D37" s="10">
        <v>10</v>
      </c>
      <c r="E37" s="10">
        <v>10</v>
      </c>
      <c r="F37" s="10">
        <v>40</v>
      </c>
      <c r="G37" s="10">
        <v>10</v>
      </c>
      <c r="H37" s="10">
        <v>10</v>
      </c>
      <c r="I37" s="10">
        <v>10</v>
      </c>
      <c r="J37" s="10">
        <v>30</v>
      </c>
      <c r="K37" s="10">
        <v>10</v>
      </c>
      <c r="L37" s="10">
        <v>10</v>
      </c>
      <c r="M37" s="10">
        <v>10</v>
      </c>
      <c r="N37" s="8"/>
    </row>
    <row r="38" spans="1:14" outlineLevel="2" x14ac:dyDescent="0.25">
      <c r="A38" s="9" t="s">
        <v>39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8"/>
    </row>
    <row r="39" spans="1:14" outlineLevel="1" x14ac:dyDescent="0.25">
      <c r="A39" s="6" t="s">
        <v>60</v>
      </c>
      <c r="B39" s="10">
        <f t="shared" ref="B39:M39" si="3">SUM(B34:B38)</f>
        <v>20</v>
      </c>
      <c r="C39" s="10">
        <f t="shared" si="3"/>
        <v>70</v>
      </c>
      <c r="D39" s="10">
        <f t="shared" si="3"/>
        <v>30</v>
      </c>
      <c r="E39" s="10">
        <f t="shared" si="3"/>
        <v>50</v>
      </c>
      <c r="F39" s="10">
        <f t="shared" si="3"/>
        <v>60</v>
      </c>
      <c r="G39" s="10">
        <f t="shared" si="3"/>
        <v>50</v>
      </c>
      <c r="H39" s="10">
        <f t="shared" si="3"/>
        <v>30</v>
      </c>
      <c r="I39" s="10">
        <f t="shared" si="3"/>
        <v>30</v>
      </c>
      <c r="J39" s="10">
        <f t="shared" si="3"/>
        <v>30</v>
      </c>
      <c r="K39" s="10">
        <f t="shared" si="3"/>
        <v>130</v>
      </c>
      <c r="L39" s="10">
        <f t="shared" si="3"/>
        <v>30</v>
      </c>
      <c r="M39" s="10">
        <f t="shared" si="3"/>
        <v>20</v>
      </c>
      <c r="N39" s="8"/>
    </row>
    <row r="40" spans="1:14" outlineLevel="2" x14ac:dyDescent="0.25">
      <c r="A40" s="9" t="s">
        <v>40</v>
      </c>
      <c r="B40" s="10">
        <v>0</v>
      </c>
      <c r="C40" s="10">
        <v>20</v>
      </c>
      <c r="D40" s="10">
        <v>0</v>
      </c>
      <c r="E40" s="10">
        <v>20</v>
      </c>
      <c r="F40" s="10">
        <v>0</v>
      </c>
      <c r="G40" s="10">
        <v>20</v>
      </c>
      <c r="H40" s="10">
        <v>0</v>
      </c>
      <c r="I40" s="10">
        <v>20</v>
      </c>
      <c r="J40" s="10">
        <v>0</v>
      </c>
      <c r="K40" s="10">
        <v>0</v>
      </c>
      <c r="L40" s="10">
        <v>0</v>
      </c>
      <c r="M40" s="10">
        <v>0</v>
      </c>
      <c r="N40" s="8"/>
    </row>
    <row r="41" spans="1:14" outlineLevel="2" x14ac:dyDescent="0.25">
      <c r="A41" s="9" t="s">
        <v>63</v>
      </c>
      <c r="B41" s="10">
        <v>10</v>
      </c>
      <c r="C41" s="10">
        <v>10</v>
      </c>
      <c r="D41" s="10">
        <v>10</v>
      </c>
      <c r="E41" s="10">
        <v>10</v>
      </c>
      <c r="F41" s="10">
        <v>10</v>
      </c>
      <c r="G41" s="10">
        <v>10</v>
      </c>
      <c r="H41" s="10">
        <v>0</v>
      </c>
      <c r="I41" s="10">
        <v>0</v>
      </c>
      <c r="J41" s="10">
        <v>0</v>
      </c>
      <c r="K41" s="10">
        <v>10</v>
      </c>
      <c r="L41" s="10">
        <v>10</v>
      </c>
      <c r="M41" s="10">
        <v>10</v>
      </c>
      <c r="N41" s="8"/>
    </row>
    <row r="42" spans="1:14" outlineLevel="2" x14ac:dyDescent="0.25">
      <c r="A42" s="9" t="s">
        <v>36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100</v>
      </c>
      <c r="L42" s="10">
        <v>0</v>
      </c>
      <c r="M42" s="10">
        <v>0</v>
      </c>
      <c r="N42" s="8"/>
    </row>
    <row r="43" spans="1:14" outlineLevel="2" x14ac:dyDescent="0.25">
      <c r="A43" s="9" t="s">
        <v>37</v>
      </c>
      <c r="B43" s="10">
        <v>10</v>
      </c>
      <c r="C43" s="10">
        <v>10</v>
      </c>
      <c r="D43" s="10">
        <v>10</v>
      </c>
      <c r="E43" s="10">
        <v>10</v>
      </c>
      <c r="F43" s="10">
        <v>10</v>
      </c>
      <c r="G43" s="10">
        <v>10</v>
      </c>
      <c r="H43" s="10">
        <v>10</v>
      </c>
      <c r="I43" s="10">
        <v>10</v>
      </c>
      <c r="J43" s="10">
        <v>10</v>
      </c>
      <c r="K43" s="10">
        <v>10</v>
      </c>
      <c r="L43" s="10">
        <v>10</v>
      </c>
      <c r="M43" s="10">
        <v>10</v>
      </c>
      <c r="N43" s="8"/>
    </row>
    <row r="44" spans="1:14" outlineLevel="2" x14ac:dyDescent="0.25">
      <c r="A44" s="9" t="s">
        <v>39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8"/>
    </row>
    <row r="45" spans="1:14" outlineLevel="2" x14ac:dyDescent="0.25">
      <c r="A45" s="9" t="s">
        <v>34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8"/>
    </row>
    <row r="46" spans="1:14" outlineLevel="1" x14ac:dyDescent="0.25">
      <c r="A46" s="6" t="s">
        <v>62</v>
      </c>
      <c r="B46" s="10">
        <f t="shared" ref="B46:M46" si="4">SUM(B40:B45)</f>
        <v>20</v>
      </c>
      <c r="C46" s="10">
        <f t="shared" si="4"/>
        <v>40</v>
      </c>
      <c r="D46" s="10">
        <f t="shared" si="4"/>
        <v>20</v>
      </c>
      <c r="E46" s="10">
        <f t="shared" si="4"/>
        <v>40</v>
      </c>
      <c r="F46" s="10">
        <f t="shared" si="4"/>
        <v>20</v>
      </c>
      <c r="G46" s="10">
        <f t="shared" si="4"/>
        <v>40</v>
      </c>
      <c r="H46" s="10">
        <f t="shared" si="4"/>
        <v>10</v>
      </c>
      <c r="I46" s="10">
        <f t="shared" si="4"/>
        <v>30</v>
      </c>
      <c r="J46" s="10">
        <f t="shared" si="4"/>
        <v>10</v>
      </c>
      <c r="K46" s="10">
        <f t="shared" si="4"/>
        <v>120</v>
      </c>
      <c r="L46" s="10">
        <f t="shared" si="4"/>
        <v>20</v>
      </c>
      <c r="M46" s="10">
        <f t="shared" si="4"/>
        <v>20</v>
      </c>
      <c r="N46" s="8"/>
    </row>
    <row r="47" spans="1:14" outlineLevel="2" x14ac:dyDescent="0.25">
      <c r="A47" s="9" t="s">
        <v>40</v>
      </c>
      <c r="B47" s="10">
        <v>50</v>
      </c>
      <c r="C47" s="10">
        <v>0</v>
      </c>
      <c r="D47" s="10">
        <v>30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8"/>
    </row>
    <row r="48" spans="1:14" outlineLevel="2" x14ac:dyDescent="0.25">
      <c r="A48" s="9" t="s">
        <v>39</v>
      </c>
      <c r="B48" s="10">
        <v>15</v>
      </c>
      <c r="C48" s="10">
        <v>15</v>
      </c>
      <c r="D48" s="10">
        <v>15</v>
      </c>
      <c r="E48" s="10">
        <v>15</v>
      </c>
      <c r="F48" s="10">
        <v>15</v>
      </c>
      <c r="G48" s="10">
        <v>15</v>
      </c>
      <c r="H48" s="10">
        <v>15</v>
      </c>
      <c r="I48" s="10">
        <v>15</v>
      </c>
      <c r="J48" s="10">
        <v>15</v>
      </c>
      <c r="K48" s="10">
        <v>15</v>
      </c>
      <c r="L48" s="10">
        <v>15</v>
      </c>
      <c r="M48" s="10">
        <v>15</v>
      </c>
      <c r="N48" s="8"/>
    </row>
    <row r="49" spans="1:14" outlineLevel="2" x14ac:dyDescent="0.25">
      <c r="A49" s="9" t="s">
        <v>38</v>
      </c>
      <c r="B49" s="10">
        <v>0</v>
      </c>
      <c r="C49" s="10">
        <v>10</v>
      </c>
      <c r="D49" s="10">
        <v>10</v>
      </c>
      <c r="E49" s="10">
        <v>5</v>
      </c>
      <c r="F49" s="10">
        <v>5</v>
      </c>
      <c r="G49" s="10">
        <v>10</v>
      </c>
      <c r="H49" s="10">
        <v>10</v>
      </c>
      <c r="I49" s="10">
        <v>5</v>
      </c>
      <c r="J49" s="10">
        <v>5</v>
      </c>
      <c r="K49" s="10">
        <v>10</v>
      </c>
      <c r="L49" s="10">
        <v>10</v>
      </c>
      <c r="M49" s="10">
        <v>40</v>
      </c>
      <c r="N49" s="8"/>
    </row>
    <row r="50" spans="1:14" outlineLevel="2" x14ac:dyDescent="0.25">
      <c r="A50" s="9" t="s">
        <v>37</v>
      </c>
      <c r="B50" s="10">
        <v>30</v>
      </c>
      <c r="C50" s="10">
        <v>0</v>
      </c>
      <c r="D50" s="10">
        <v>10</v>
      </c>
      <c r="E50" s="10">
        <v>10</v>
      </c>
      <c r="F50" s="10">
        <v>10</v>
      </c>
      <c r="G50" s="10">
        <v>10</v>
      </c>
      <c r="H50" s="10">
        <v>10</v>
      </c>
      <c r="I50" s="10">
        <v>10</v>
      </c>
      <c r="J50" s="10">
        <v>10</v>
      </c>
      <c r="K50" s="10">
        <v>10</v>
      </c>
      <c r="L50" s="10">
        <v>10</v>
      </c>
      <c r="M50" s="10">
        <v>10</v>
      </c>
      <c r="N50" s="8"/>
    </row>
    <row r="51" spans="1:14" outlineLevel="1" x14ac:dyDescent="0.25">
      <c r="A51" s="6" t="s">
        <v>28</v>
      </c>
      <c r="B51" s="10">
        <f>SUM(B47:B50)</f>
        <v>95</v>
      </c>
      <c r="C51" s="10">
        <f>SUM(C47:C50)</f>
        <v>25</v>
      </c>
      <c r="D51" s="10">
        <f>SUM(D47:D50)</f>
        <v>65</v>
      </c>
      <c r="E51" s="10">
        <f>SUM(E47:E50)</f>
        <v>30</v>
      </c>
      <c r="F51" s="10">
        <f t="shared" ref="F51:M51" si="5">SUM(F47:F50)</f>
        <v>30</v>
      </c>
      <c r="G51" s="10">
        <f t="shared" si="5"/>
        <v>35</v>
      </c>
      <c r="H51" s="10">
        <f t="shared" si="5"/>
        <v>35</v>
      </c>
      <c r="I51" s="10">
        <f t="shared" si="5"/>
        <v>30</v>
      </c>
      <c r="J51" s="10">
        <f t="shared" si="5"/>
        <v>30</v>
      </c>
      <c r="K51" s="10">
        <f t="shared" si="5"/>
        <v>35</v>
      </c>
      <c r="L51" s="10">
        <f t="shared" si="5"/>
        <v>35</v>
      </c>
      <c r="M51" s="10">
        <f t="shared" si="5"/>
        <v>65</v>
      </c>
      <c r="N51" s="8"/>
    </row>
    <row r="52" spans="1:14" outlineLevel="2" x14ac:dyDescent="0.25">
      <c r="A52" s="9" t="s">
        <v>40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8"/>
    </row>
    <row r="53" spans="1:14" outlineLevel="2" x14ac:dyDescent="0.25">
      <c r="A53" s="9" t="s">
        <v>39</v>
      </c>
      <c r="B53" s="10">
        <v>10</v>
      </c>
      <c r="C53" s="10">
        <v>0</v>
      </c>
      <c r="D53" s="10">
        <v>10</v>
      </c>
      <c r="E53" s="10">
        <v>0</v>
      </c>
      <c r="F53" s="10">
        <v>10</v>
      </c>
      <c r="G53" s="10">
        <v>0</v>
      </c>
      <c r="H53" s="10">
        <v>10</v>
      </c>
      <c r="I53" s="10">
        <v>0</v>
      </c>
      <c r="J53" s="10">
        <v>10</v>
      </c>
      <c r="K53" s="10">
        <v>0</v>
      </c>
      <c r="L53" s="10">
        <v>10</v>
      </c>
      <c r="M53" s="10">
        <v>0</v>
      </c>
      <c r="N53" s="8"/>
    </row>
    <row r="54" spans="1:14" outlineLevel="2" x14ac:dyDescent="0.25">
      <c r="A54" s="9" t="s">
        <v>38</v>
      </c>
      <c r="B54" s="10">
        <v>7</v>
      </c>
      <c r="C54" s="10">
        <v>7</v>
      </c>
      <c r="D54" s="10">
        <v>7</v>
      </c>
      <c r="E54" s="10">
        <v>12</v>
      </c>
      <c r="F54" s="10">
        <v>7</v>
      </c>
      <c r="G54" s="10">
        <v>7</v>
      </c>
      <c r="H54" s="10">
        <v>7</v>
      </c>
      <c r="I54" s="10">
        <v>12</v>
      </c>
      <c r="J54" s="10">
        <v>7</v>
      </c>
      <c r="K54" s="10">
        <v>7</v>
      </c>
      <c r="L54" s="10">
        <v>7</v>
      </c>
      <c r="M54" s="10">
        <v>12</v>
      </c>
      <c r="N54" s="8"/>
    </row>
    <row r="55" spans="1:14" outlineLevel="2" x14ac:dyDescent="0.25">
      <c r="A55" s="9" t="s">
        <v>37</v>
      </c>
      <c r="B55" s="10">
        <v>60</v>
      </c>
      <c r="C55" s="10">
        <v>10</v>
      </c>
      <c r="D55" s="10">
        <v>10</v>
      </c>
      <c r="E55" s="10">
        <v>10</v>
      </c>
      <c r="F55" s="10">
        <v>10</v>
      </c>
      <c r="G55" s="10">
        <v>10</v>
      </c>
      <c r="H55" s="10">
        <v>10</v>
      </c>
      <c r="I55" s="10">
        <v>10</v>
      </c>
      <c r="J55" s="10">
        <v>10</v>
      </c>
      <c r="K55" s="10">
        <v>10</v>
      </c>
      <c r="L55" s="10">
        <v>10</v>
      </c>
      <c r="M55" s="10">
        <v>10</v>
      </c>
      <c r="N55" s="8"/>
    </row>
    <row r="56" spans="1:14" outlineLevel="1" x14ac:dyDescent="0.25">
      <c r="A56" s="6" t="s">
        <v>61</v>
      </c>
      <c r="B56" s="10">
        <f>SUM(B52:B55)</f>
        <v>77</v>
      </c>
      <c r="C56" s="10">
        <f>SUM(C52:C55)</f>
        <v>17</v>
      </c>
      <c r="D56" s="10">
        <f>SUM(D52:D55)</f>
        <v>27</v>
      </c>
      <c r="E56" s="10">
        <f>SUM(E52:E55)</f>
        <v>22</v>
      </c>
      <c r="F56" s="10">
        <f t="shared" ref="F56:M56" si="6">SUM(F52:F55)</f>
        <v>27</v>
      </c>
      <c r="G56" s="10">
        <f t="shared" si="6"/>
        <v>17</v>
      </c>
      <c r="H56" s="10">
        <f t="shared" si="6"/>
        <v>27</v>
      </c>
      <c r="I56" s="10">
        <f t="shared" si="6"/>
        <v>22</v>
      </c>
      <c r="J56" s="10">
        <f t="shared" si="6"/>
        <v>27</v>
      </c>
      <c r="K56" s="10">
        <f t="shared" si="6"/>
        <v>17</v>
      </c>
      <c r="L56" s="10">
        <f t="shared" si="6"/>
        <v>27</v>
      </c>
      <c r="M56" s="10">
        <f t="shared" si="6"/>
        <v>22</v>
      </c>
      <c r="N56" s="8"/>
    </row>
    <row r="57" spans="1:14" x14ac:dyDescent="0.25">
      <c r="A57" s="6" t="s">
        <v>26</v>
      </c>
      <c r="B57" s="11">
        <f t="shared" ref="B57:M57" si="7">SUM(B27:B33,B39,B51,B56)</f>
        <v>454</v>
      </c>
      <c r="C57" s="11">
        <f t="shared" si="7"/>
        <v>489</v>
      </c>
      <c r="D57" s="11">
        <f t="shared" si="7"/>
        <v>414</v>
      </c>
      <c r="E57" s="11">
        <f t="shared" si="7"/>
        <v>394</v>
      </c>
      <c r="F57" s="11">
        <f t="shared" si="7"/>
        <v>409</v>
      </c>
      <c r="G57" s="11">
        <f t="shared" si="7"/>
        <v>394</v>
      </c>
      <c r="H57" s="11">
        <f t="shared" si="7"/>
        <v>439</v>
      </c>
      <c r="I57" s="11">
        <f t="shared" si="7"/>
        <v>374</v>
      </c>
      <c r="J57" s="11">
        <f t="shared" si="7"/>
        <v>379</v>
      </c>
      <c r="K57" s="11">
        <f t="shared" si="7"/>
        <v>474</v>
      </c>
      <c r="L57" s="11">
        <f t="shared" si="7"/>
        <v>384</v>
      </c>
      <c r="M57" s="11">
        <f t="shared" si="7"/>
        <v>454</v>
      </c>
      <c r="N57" s="8">
        <f>SUM(B57:M57)</f>
        <v>5058</v>
      </c>
    </row>
    <row r="58" spans="1:14" hidden="1" outlineLevel="1" x14ac:dyDescent="0.25">
      <c r="A58" s="9" t="s">
        <v>43</v>
      </c>
      <c r="B58" s="10">
        <v>40</v>
      </c>
      <c r="C58" s="10">
        <v>0</v>
      </c>
      <c r="D58" s="10">
        <v>40</v>
      </c>
      <c r="E58" s="10">
        <v>0</v>
      </c>
      <c r="F58" s="10">
        <v>40</v>
      </c>
      <c r="G58" s="10">
        <v>0</v>
      </c>
      <c r="H58" s="10">
        <v>40</v>
      </c>
      <c r="I58" s="10">
        <v>0</v>
      </c>
      <c r="J58" s="10">
        <v>40</v>
      </c>
      <c r="K58" s="10">
        <v>0</v>
      </c>
      <c r="L58" s="10">
        <v>40</v>
      </c>
      <c r="M58" s="10">
        <v>40</v>
      </c>
      <c r="N58" s="8"/>
    </row>
    <row r="59" spans="1:14" hidden="1" outlineLevel="1" x14ac:dyDescent="0.25">
      <c r="A59" s="9" t="s">
        <v>44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8"/>
    </row>
    <row r="60" spans="1:14" ht="23.25" hidden="1" outlineLevel="1" x14ac:dyDescent="0.25">
      <c r="A60" s="12" t="s">
        <v>45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8"/>
    </row>
    <row r="61" spans="1:14" collapsed="1" x14ac:dyDescent="0.25">
      <c r="A61" s="6" t="s">
        <v>27</v>
      </c>
      <c r="B61" s="11">
        <f t="shared" ref="B61:M61" si="8">SUM(B58:B60)</f>
        <v>40</v>
      </c>
      <c r="C61" s="11">
        <f t="shared" si="8"/>
        <v>0</v>
      </c>
      <c r="D61" s="11">
        <f t="shared" si="8"/>
        <v>40</v>
      </c>
      <c r="E61" s="11">
        <f t="shared" si="8"/>
        <v>0</v>
      </c>
      <c r="F61" s="11">
        <f t="shared" si="8"/>
        <v>40</v>
      </c>
      <c r="G61" s="11">
        <f t="shared" si="8"/>
        <v>0</v>
      </c>
      <c r="H61" s="11">
        <f t="shared" si="8"/>
        <v>40</v>
      </c>
      <c r="I61" s="11">
        <f t="shared" si="8"/>
        <v>0</v>
      </c>
      <c r="J61" s="11">
        <f t="shared" si="8"/>
        <v>40</v>
      </c>
      <c r="K61" s="11">
        <f t="shared" si="8"/>
        <v>0</v>
      </c>
      <c r="L61" s="11">
        <f t="shared" si="8"/>
        <v>40</v>
      </c>
      <c r="M61" s="11">
        <f t="shared" si="8"/>
        <v>40</v>
      </c>
      <c r="N61" s="8">
        <f>SUM(B61:M61)</f>
        <v>280</v>
      </c>
    </row>
    <row r="62" spans="1:14" x14ac:dyDescent="0.25">
      <c r="A62" s="6" t="s">
        <v>29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8">
        <f>SUM(B62:M62)</f>
        <v>0</v>
      </c>
    </row>
    <row r="63" spans="1:14" x14ac:dyDescent="0.25">
      <c r="A63" s="7" t="s">
        <v>46</v>
      </c>
      <c r="B63" s="4">
        <f t="shared" ref="B63:M63" si="9">SUM(B26,B57,B61,B62)</f>
        <v>502</v>
      </c>
      <c r="C63" s="4">
        <f t="shared" si="9"/>
        <v>897</v>
      </c>
      <c r="D63" s="4">
        <f t="shared" si="9"/>
        <v>862</v>
      </c>
      <c r="E63" s="4">
        <f t="shared" si="9"/>
        <v>602</v>
      </c>
      <c r="F63" s="4">
        <f t="shared" si="9"/>
        <v>957</v>
      </c>
      <c r="G63" s="4">
        <f t="shared" si="9"/>
        <v>802</v>
      </c>
      <c r="H63" s="4">
        <f t="shared" si="9"/>
        <v>787</v>
      </c>
      <c r="I63" s="4">
        <f t="shared" si="9"/>
        <v>782</v>
      </c>
      <c r="J63" s="4">
        <f t="shared" si="9"/>
        <v>827</v>
      </c>
      <c r="K63" s="4">
        <f t="shared" si="9"/>
        <v>682</v>
      </c>
      <c r="L63" s="4">
        <f t="shared" si="9"/>
        <v>832</v>
      </c>
      <c r="M63" s="4">
        <f t="shared" si="9"/>
        <v>902</v>
      </c>
      <c r="N63" s="4">
        <f>SUM(B63:M63)</f>
        <v>9434</v>
      </c>
    </row>
    <row r="65" spans="1:14" x14ac:dyDescent="0.25">
      <c r="A65" s="4" t="s">
        <v>47</v>
      </c>
      <c r="B65" s="4">
        <f t="shared" ref="B65:N65" si="10">SUM(B18,-B63)</f>
        <v>-62</v>
      </c>
      <c r="C65" s="4">
        <f t="shared" si="10"/>
        <v>-457</v>
      </c>
      <c r="D65" s="4">
        <f t="shared" si="10"/>
        <v>-422</v>
      </c>
      <c r="E65" s="4">
        <f t="shared" si="10"/>
        <v>838</v>
      </c>
      <c r="F65" s="4">
        <f t="shared" si="10"/>
        <v>-517</v>
      </c>
      <c r="G65" s="4">
        <f t="shared" si="10"/>
        <v>-362</v>
      </c>
      <c r="H65" s="4">
        <f t="shared" si="10"/>
        <v>653</v>
      </c>
      <c r="I65" s="4">
        <f t="shared" si="10"/>
        <v>-342</v>
      </c>
      <c r="J65" s="4">
        <f t="shared" si="10"/>
        <v>-387</v>
      </c>
      <c r="K65" s="4">
        <f t="shared" si="10"/>
        <v>758</v>
      </c>
      <c r="L65" s="4">
        <f t="shared" si="10"/>
        <v>108</v>
      </c>
      <c r="M65" s="4">
        <f t="shared" si="10"/>
        <v>1038</v>
      </c>
      <c r="N65" s="4">
        <f t="shared" si="10"/>
        <v>846</v>
      </c>
    </row>
    <row r="67" spans="1:14" s="18" customFormat="1" ht="24" x14ac:dyDescent="0.25">
      <c r="A67" s="15" t="s">
        <v>48</v>
      </c>
      <c r="B67" s="16" t="s">
        <v>2</v>
      </c>
      <c r="C67" s="16" t="s">
        <v>3</v>
      </c>
      <c r="D67" s="16" t="s">
        <v>4</v>
      </c>
      <c r="E67" s="16" t="s">
        <v>5</v>
      </c>
      <c r="F67" s="16" t="s">
        <v>6</v>
      </c>
      <c r="G67" s="16" t="s">
        <v>7</v>
      </c>
      <c r="H67" s="16" t="s">
        <v>8</v>
      </c>
      <c r="I67" s="16" t="s">
        <v>9</v>
      </c>
      <c r="J67" s="17" t="s">
        <v>10</v>
      </c>
      <c r="K67" s="16" t="s">
        <v>11</v>
      </c>
      <c r="L67" s="17" t="s">
        <v>12</v>
      </c>
      <c r="M67" s="16" t="s">
        <v>13</v>
      </c>
      <c r="N67" s="16" t="s">
        <v>14</v>
      </c>
    </row>
    <row r="68" spans="1:14" x14ac:dyDescent="0.25">
      <c r="A68" s="20" t="s">
        <v>49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8">
        <f t="shared" ref="N68:N73" si="11">SUM(B68:M68)</f>
        <v>0</v>
      </c>
    </row>
    <row r="69" spans="1:14" x14ac:dyDescent="0.25">
      <c r="A69" s="20" t="s">
        <v>50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8">
        <f t="shared" si="11"/>
        <v>0</v>
      </c>
    </row>
    <row r="70" spans="1:14" x14ac:dyDescent="0.25">
      <c r="A70" s="20" t="s">
        <v>51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8">
        <f t="shared" si="11"/>
        <v>0</v>
      </c>
    </row>
    <row r="71" spans="1:14" x14ac:dyDescent="0.25">
      <c r="A71" s="20" t="s">
        <v>52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8">
        <f t="shared" si="11"/>
        <v>0</v>
      </c>
    </row>
    <row r="72" spans="1:14" x14ac:dyDescent="0.25">
      <c r="A72" s="20" t="s">
        <v>53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8">
        <f t="shared" si="11"/>
        <v>0</v>
      </c>
    </row>
    <row r="73" spans="1:14" x14ac:dyDescent="0.25">
      <c r="A73" s="19" t="s">
        <v>54</v>
      </c>
      <c r="B73" s="21">
        <f t="shared" ref="B73:M73" si="12">SUM(B68:B72)</f>
        <v>0</v>
      </c>
      <c r="C73" s="21">
        <f t="shared" si="12"/>
        <v>0</v>
      </c>
      <c r="D73" s="21">
        <f t="shared" si="12"/>
        <v>0</v>
      </c>
      <c r="E73" s="21">
        <f t="shared" si="12"/>
        <v>0</v>
      </c>
      <c r="F73" s="21">
        <f t="shared" si="12"/>
        <v>0</v>
      </c>
      <c r="G73" s="21">
        <f t="shared" si="12"/>
        <v>0</v>
      </c>
      <c r="H73" s="21">
        <f t="shared" si="12"/>
        <v>0</v>
      </c>
      <c r="I73" s="21">
        <f t="shared" si="12"/>
        <v>0</v>
      </c>
      <c r="J73" s="21">
        <f t="shared" si="12"/>
        <v>0</v>
      </c>
      <c r="K73" s="21">
        <f t="shared" si="12"/>
        <v>0</v>
      </c>
      <c r="L73" s="21">
        <f t="shared" si="12"/>
        <v>0</v>
      </c>
      <c r="M73" s="21">
        <f t="shared" si="12"/>
        <v>0</v>
      </c>
      <c r="N73" s="21">
        <f t="shared" si="11"/>
        <v>0</v>
      </c>
    </row>
    <row r="75" spans="1:14" ht="24" x14ac:dyDescent="0.25">
      <c r="A75" s="22" t="s">
        <v>55</v>
      </c>
      <c r="B75" s="21">
        <f t="shared" ref="B75:M75" si="13">SUM(B65,-B73)</f>
        <v>-62</v>
      </c>
      <c r="C75" s="21">
        <f t="shared" si="13"/>
        <v>-457</v>
      </c>
      <c r="D75" s="21">
        <f t="shared" si="13"/>
        <v>-422</v>
      </c>
      <c r="E75" s="21">
        <f t="shared" si="13"/>
        <v>838</v>
      </c>
      <c r="F75" s="21">
        <f t="shared" si="13"/>
        <v>-517</v>
      </c>
      <c r="G75" s="21">
        <f t="shared" si="13"/>
        <v>-362</v>
      </c>
      <c r="H75" s="21">
        <f t="shared" si="13"/>
        <v>653</v>
      </c>
      <c r="I75" s="21">
        <f t="shared" si="13"/>
        <v>-342</v>
      </c>
      <c r="J75" s="21">
        <f t="shared" si="13"/>
        <v>-387</v>
      </c>
      <c r="K75" s="21">
        <f t="shared" si="13"/>
        <v>758</v>
      </c>
      <c r="L75" s="21">
        <f t="shared" si="13"/>
        <v>108</v>
      </c>
      <c r="M75" s="21">
        <f t="shared" si="13"/>
        <v>1038</v>
      </c>
      <c r="N75" s="21">
        <f>SUM(B75:M75)</f>
        <v>846</v>
      </c>
    </row>
    <row r="77" spans="1:14" x14ac:dyDescent="0.25">
      <c r="A77" s="14" t="s">
        <v>56</v>
      </c>
      <c r="B77" s="14" t="s">
        <v>2</v>
      </c>
      <c r="C77" s="14" t="s">
        <v>3</v>
      </c>
      <c r="D77" s="14" t="s">
        <v>4</v>
      </c>
      <c r="E77" s="14" t="s">
        <v>5</v>
      </c>
      <c r="F77" s="14" t="s">
        <v>6</v>
      </c>
      <c r="G77" s="14" t="s">
        <v>7</v>
      </c>
      <c r="H77" s="14" t="s">
        <v>8</v>
      </c>
      <c r="I77" s="14" t="s">
        <v>9</v>
      </c>
      <c r="J77" s="13" t="s">
        <v>10</v>
      </c>
      <c r="K77" s="14" t="s">
        <v>11</v>
      </c>
      <c r="L77" s="13" t="s">
        <v>12</v>
      </c>
      <c r="M77" s="14" t="s">
        <v>13</v>
      </c>
    </row>
    <row r="78" spans="1:14" x14ac:dyDescent="0.25">
      <c r="A78" s="2" t="s">
        <v>58</v>
      </c>
      <c r="B78" s="5">
        <f>B9</f>
        <v>900</v>
      </c>
      <c r="C78" s="5">
        <f t="shared" ref="C78:M78" si="14">B80</f>
        <v>838</v>
      </c>
      <c r="D78" s="5">
        <f t="shared" si="14"/>
        <v>381</v>
      </c>
      <c r="E78" s="5">
        <f t="shared" si="14"/>
        <v>-41</v>
      </c>
      <c r="F78" s="5">
        <f t="shared" si="14"/>
        <v>797</v>
      </c>
      <c r="G78" s="5">
        <f t="shared" si="14"/>
        <v>280</v>
      </c>
      <c r="H78" s="5">
        <f t="shared" si="14"/>
        <v>-82</v>
      </c>
      <c r="I78" s="5">
        <f t="shared" si="14"/>
        <v>571</v>
      </c>
      <c r="J78" s="5">
        <f t="shared" si="14"/>
        <v>229</v>
      </c>
      <c r="K78" s="5">
        <f t="shared" si="14"/>
        <v>-158</v>
      </c>
      <c r="L78" s="5">
        <f t="shared" si="14"/>
        <v>600</v>
      </c>
      <c r="M78" s="5">
        <f t="shared" si="14"/>
        <v>708</v>
      </c>
    </row>
    <row r="79" spans="1:14" x14ac:dyDescent="0.25">
      <c r="A79" s="2" t="s">
        <v>59</v>
      </c>
      <c r="B79" s="5">
        <f t="shared" ref="B79:M79" si="15">B75</f>
        <v>-62</v>
      </c>
      <c r="C79" s="5">
        <f t="shared" si="15"/>
        <v>-457</v>
      </c>
      <c r="D79" s="5">
        <f t="shared" si="15"/>
        <v>-422</v>
      </c>
      <c r="E79" s="5">
        <f t="shared" si="15"/>
        <v>838</v>
      </c>
      <c r="F79" s="5">
        <f t="shared" si="15"/>
        <v>-517</v>
      </c>
      <c r="G79" s="5">
        <f t="shared" si="15"/>
        <v>-362</v>
      </c>
      <c r="H79" s="5">
        <f t="shared" si="15"/>
        <v>653</v>
      </c>
      <c r="I79" s="5">
        <f t="shared" si="15"/>
        <v>-342</v>
      </c>
      <c r="J79" s="5">
        <f t="shared" si="15"/>
        <v>-387</v>
      </c>
      <c r="K79" s="5">
        <f t="shared" si="15"/>
        <v>758</v>
      </c>
      <c r="L79" s="5">
        <f t="shared" si="15"/>
        <v>108</v>
      </c>
      <c r="M79" s="5">
        <f t="shared" si="15"/>
        <v>1038</v>
      </c>
    </row>
    <row r="80" spans="1:14" x14ac:dyDescent="0.25">
      <c r="A80" s="3" t="s">
        <v>57</v>
      </c>
      <c r="B80" s="4">
        <f t="shared" ref="B80:M80" si="16">SUM(B78:B79)</f>
        <v>838</v>
      </c>
      <c r="C80" s="4">
        <f t="shared" si="16"/>
        <v>381</v>
      </c>
      <c r="D80" s="4">
        <f t="shared" si="16"/>
        <v>-41</v>
      </c>
      <c r="E80" s="4">
        <f t="shared" si="16"/>
        <v>797</v>
      </c>
      <c r="F80" s="4">
        <f t="shared" si="16"/>
        <v>280</v>
      </c>
      <c r="G80" s="4">
        <f t="shared" si="16"/>
        <v>-82</v>
      </c>
      <c r="H80" s="4">
        <f t="shared" si="16"/>
        <v>571</v>
      </c>
      <c r="I80" s="4">
        <f t="shared" si="16"/>
        <v>229</v>
      </c>
      <c r="J80" s="4">
        <f t="shared" si="16"/>
        <v>-158</v>
      </c>
      <c r="K80" s="4">
        <f t="shared" si="16"/>
        <v>600</v>
      </c>
      <c r="L80" s="4">
        <f t="shared" si="16"/>
        <v>708</v>
      </c>
      <c r="M80" s="4">
        <f t="shared" si="16"/>
        <v>1746</v>
      </c>
    </row>
  </sheetData>
  <mergeCells count="1">
    <mergeCell ref="C9:N10"/>
  </mergeCells>
  <pageMargins left="0.25" right="0.25" top="0.75" bottom="0.75" header="0.3" footer="0.3"/>
  <pageSetup scale="75" orientation="landscape" r:id="rId1"/>
  <ignoredErrors>
    <ignoredError sqref="C57:E57 B39:M39 B57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5"/>
  <sheetViews>
    <sheetView workbookViewId="0">
      <selection activeCell="F16" sqref="F16"/>
    </sheetView>
  </sheetViews>
  <sheetFormatPr baseColWidth="10" defaultRowHeight="15" x14ac:dyDescent="0.25"/>
  <sheetData>
    <row r="1" spans="1:7" x14ac:dyDescent="0.25">
      <c r="A1" t="s">
        <v>90</v>
      </c>
      <c r="B1">
        <v>311.95</v>
      </c>
    </row>
    <row r="2" spans="1:7" x14ac:dyDescent="0.25">
      <c r="A2" t="s">
        <v>91</v>
      </c>
      <c r="B2">
        <v>50</v>
      </c>
      <c r="C2">
        <v>20</v>
      </c>
    </row>
    <row r="3" spans="1:7" x14ac:dyDescent="0.25">
      <c r="A3" t="s">
        <v>92</v>
      </c>
      <c r="B3">
        <v>274.20999999999998</v>
      </c>
    </row>
    <row r="4" spans="1:7" x14ac:dyDescent="0.25">
      <c r="A4" t="s">
        <v>92</v>
      </c>
      <c r="B4">
        <v>30.16</v>
      </c>
    </row>
    <row r="5" spans="1:7" x14ac:dyDescent="0.25">
      <c r="A5" t="s">
        <v>93</v>
      </c>
      <c r="B5">
        <v>37.5</v>
      </c>
    </row>
    <row r="6" spans="1:7" x14ac:dyDescent="0.25">
      <c r="A6" t="s">
        <v>94</v>
      </c>
      <c r="B6">
        <v>15</v>
      </c>
    </row>
    <row r="7" spans="1:7" x14ac:dyDescent="0.25">
      <c r="A7" t="s">
        <v>97</v>
      </c>
      <c r="B7">
        <v>36</v>
      </c>
    </row>
    <row r="9" spans="1:7" x14ac:dyDescent="0.25">
      <c r="B9" t="s">
        <v>95</v>
      </c>
      <c r="C9" t="s">
        <v>96</v>
      </c>
    </row>
    <row r="10" spans="1:7" x14ac:dyDescent="0.25">
      <c r="E10">
        <v>311.95</v>
      </c>
      <c r="G10">
        <v>19.45</v>
      </c>
    </row>
    <row r="11" spans="1:7" x14ac:dyDescent="0.25">
      <c r="E11">
        <v>50</v>
      </c>
    </row>
    <row r="12" spans="1:7" x14ac:dyDescent="0.25">
      <c r="E12">
        <v>37.5</v>
      </c>
    </row>
    <row r="13" spans="1:7" x14ac:dyDescent="0.25">
      <c r="E13">
        <v>15</v>
      </c>
    </row>
    <row r="14" spans="1:7" x14ac:dyDescent="0.25">
      <c r="E14">
        <v>36</v>
      </c>
    </row>
    <row r="15" spans="1:7" x14ac:dyDescent="0.25">
      <c r="E15">
        <v>260.24</v>
      </c>
    </row>
    <row r="16" spans="1:7" x14ac:dyDescent="0.25">
      <c r="E16">
        <f>SUM(E10:E15)</f>
        <v>710.69</v>
      </c>
      <c r="F16">
        <f>+E16/G10</f>
        <v>36.539331619537279</v>
      </c>
    </row>
    <row r="23" spans="7:8" x14ac:dyDescent="0.25">
      <c r="H23">
        <v>19.28</v>
      </c>
    </row>
    <row r="24" spans="7:8" x14ac:dyDescent="0.25">
      <c r="G24">
        <v>304.37</v>
      </c>
      <c r="H24">
        <f>+G24/H23</f>
        <v>15.786825726141078</v>
      </c>
    </row>
    <row r="25" spans="7:8" x14ac:dyDescent="0.25">
      <c r="H2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>
      <selection activeCell="I36" sqref="I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74"/>
  <sheetViews>
    <sheetView workbookViewId="0">
      <selection activeCell="F13" sqref="F13"/>
    </sheetView>
  </sheetViews>
  <sheetFormatPr baseColWidth="10" defaultRowHeight="15" outlineLevelRow="1" x14ac:dyDescent="0.25"/>
  <cols>
    <col min="1" max="1" width="14.5703125" bestFit="1" customWidth="1"/>
    <col min="2" max="2" width="24.5703125" bestFit="1" customWidth="1"/>
    <col min="6" max="6" width="16.140625" customWidth="1"/>
  </cols>
  <sheetData>
    <row r="1" spans="1:6" ht="18.75" x14ac:dyDescent="0.3">
      <c r="A1" s="25" t="s">
        <v>65</v>
      </c>
      <c r="B1" s="25" t="s">
        <v>23</v>
      </c>
      <c r="C1" s="25" t="s">
        <v>41</v>
      </c>
      <c r="D1" s="25" t="s">
        <v>24</v>
      </c>
      <c r="E1" s="25" t="s">
        <v>42</v>
      </c>
      <c r="F1" s="28" t="s">
        <v>83</v>
      </c>
    </row>
    <row r="2" spans="1:6" hidden="1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</row>
    <row r="3" spans="1:6" hidden="1" outlineLevel="1" x14ac:dyDescent="0.25">
      <c r="A3" s="26" t="s">
        <v>70</v>
      </c>
      <c r="B3" s="23">
        <v>0</v>
      </c>
      <c r="C3" s="23">
        <v>0</v>
      </c>
      <c r="D3" s="23">
        <v>0</v>
      </c>
      <c r="E3" s="23">
        <v>0</v>
      </c>
    </row>
    <row r="4" spans="1:6" hidden="1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</row>
    <row r="5" spans="1:6" hidden="1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</row>
    <row r="6" spans="1:6" hidden="1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</row>
    <row r="7" spans="1:6" ht="18.75" collapsed="1" x14ac:dyDescent="0.3">
      <c r="A7" s="25" t="s">
        <v>66</v>
      </c>
      <c r="B7" s="36">
        <f>SUM(B2:E6)</f>
        <v>0</v>
      </c>
      <c r="C7" s="37"/>
      <c r="D7" s="37"/>
      <c r="E7" s="38"/>
      <c r="F7" s="5">
        <f>-B7+'Presupuesto 2023'!B26</f>
        <v>8</v>
      </c>
    </row>
    <row r="8" spans="1:6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"/>
    </row>
    <row r="9" spans="1:6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"/>
    </row>
    <row r="10" spans="1:6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"/>
    </row>
    <row r="11" spans="1:6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"/>
    </row>
    <row r="12" spans="1:6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"/>
    </row>
    <row r="13" spans="1:6" ht="18.75" collapsed="1" x14ac:dyDescent="0.3">
      <c r="A13" s="25" t="s">
        <v>67</v>
      </c>
      <c r="B13" s="36">
        <f>SUM(B8:E12)</f>
        <v>0</v>
      </c>
      <c r="C13" s="37"/>
      <c r="D13" s="37"/>
      <c r="E13" s="38"/>
      <c r="F13" s="5">
        <f>-B13+'Presupuesto 2023'!C26</f>
        <v>408</v>
      </c>
    </row>
    <row r="14" spans="1:6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"/>
    </row>
    <row r="15" spans="1:6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"/>
    </row>
    <row r="16" spans="1:6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"/>
    </row>
    <row r="17" spans="1:6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"/>
    </row>
    <row r="18" spans="1:6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"/>
    </row>
    <row r="19" spans="1:6" ht="18.75" collapsed="1" x14ac:dyDescent="0.3">
      <c r="A19" s="25" t="s">
        <v>68</v>
      </c>
      <c r="B19" s="36">
        <f>SUM(B14:E18)</f>
        <v>0</v>
      </c>
      <c r="C19" s="37"/>
      <c r="D19" s="37"/>
      <c r="E19" s="38"/>
      <c r="F19" s="5">
        <f>-B19+'Presupuesto 2023'!D26</f>
        <v>408</v>
      </c>
    </row>
    <row r="20" spans="1:6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"/>
    </row>
    <row r="21" spans="1:6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"/>
    </row>
    <row r="22" spans="1:6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"/>
    </row>
    <row r="23" spans="1:6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"/>
    </row>
    <row r="24" spans="1:6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"/>
    </row>
    <row r="25" spans="1:6" ht="18.75" collapsed="1" x14ac:dyDescent="0.3">
      <c r="A25" s="25" t="s">
        <v>74</v>
      </c>
      <c r="B25" s="36">
        <f>SUM(B20:E24)</f>
        <v>0</v>
      </c>
      <c r="C25" s="37"/>
      <c r="D25" s="37"/>
      <c r="E25" s="38"/>
      <c r="F25" s="5">
        <f>-B25+'Presupuesto 2023'!E26</f>
        <v>208</v>
      </c>
    </row>
    <row r="26" spans="1:6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"/>
    </row>
    <row r="27" spans="1:6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"/>
    </row>
    <row r="28" spans="1:6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"/>
    </row>
    <row r="29" spans="1:6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"/>
    </row>
    <row r="30" spans="1:6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"/>
    </row>
    <row r="31" spans="1:6" ht="18.75" collapsed="1" x14ac:dyDescent="0.3">
      <c r="A31" s="25" t="s">
        <v>75</v>
      </c>
      <c r="B31" s="36">
        <f>SUM(B26:E30)</f>
        <v>0</v>
      </c>
      <c r="C31" s="37"/>
      <c r="D31" s="37"/>
      <c r="E31" s="38"/>
      <c r="F31" s="5">
        <f>-B31+'Presupuesto 2023'!F26</f>
        <v>508</v>
      </c>
    </row>
    <row r="32" spans="1:6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"/>
    </row>
    <row r="33" spans="1:6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"/>
    </row>
    <row r="34" spans="1:6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"/>
    </row>
    <row r="35" spans="1:6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"/>
    </row>
    <row r="36" spans="1:6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"/>
    </row>
    <row r="37" spans="1:6" ht="18.75" collapsed="1" x14ac:dyDescent="0.3">
      <c r="A37" s="25" t="s">
        <v>76</v>
      </c>
      <c r="B37" s="36">
        <f>SUM(B32:E36)</f>
        <v>0</v>
      </c>
      <c r="C37" s="37"/>
      <c r="D37" s="37"/>
      <c r="E37" s="38"/>
      <c r="F37" s="5">
        <f>-B37+'Presupuesto 2023'!G26</f>
        <v>408</v>
      </c>
    </row>
    <row r="38" spans="1:6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"/>
    </row>
    <row r="39" spans="1:6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"/>
    </row>
    <row r="40" spans="1:6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"/>
    </row>
    <row r="41" spans="1:6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"/>
    </row>
    <row r="42" spans="1:6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"/>
    </row>
    <row r="43" spans="1:6" ht="18.75" collapsed="1" x14ac:dyDescent="0.3">
      <c r="A43" s="25" t="s">
        <v>77</v>
      </c>
      <c r="B43" s="36">
        <f>SUM(B38:E42)</f>
        <v>0</v>
      </c>
      <c r="C43" s="37"/>
      <c r="D43" s="37"/>
      <c r="E43" s="38"/>
      <c r="F43" s="5">
        <f>-B43+'Presupuesto 2023'!H26</f>
        <v>308</v>
      </c>
    </row>
    <row r="44" spans="1:6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"/>
    </row>
    <row r="45" spans="1:6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"/>
    </row>
    <row r="46" spans="1:6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"/>
    </row>
    <row r="47" spans="1:6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"/>
    </row>
    <row r="48" spans="1:6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"/>
    </row>
    <row r="49" spans="1:6" ht="18.75" collapsed="1" x14ac:dyDescent="0.3">
      <c r="A49" s="25" t="s">
        <v>78</v>
      </c>
      <c r="B49" s="36">
        <f>SUM(B44:E48)</f>
        <v>0</v>
      </c>
      <c r="C49" s="37"/>
      <c r="D49" s="37"/>
      <c r="E49" s="38"/>
      <c r="F49" s="5">
        <f>-B49+'Presupuesto 2023'!I26</f>
        <v>408</v>
      </c>
    </row>
    <row r="50" spans="1:6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"/>
    </row>
    <row r="51" spans="1:6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"/>
    </row>
    <row r="52" spans="1:6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"/>
    </row>
    <row r="53" spans="1:6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"/>
    </row>
    <row r="54" spans="1:6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"/>
    </row>
    <row r="55" spans="1:6" ht="18.75" collapsed="1" x14ac:dyDescent="0.3">
      <c r="A55" s="25" t="s">
        <v>79</v>
      </c>
      <c r="B55" s="36">
        <f>SUM(B50:E54)</f>
        <v>0</v>
      </c>
      <c r="C55" s="37"/>
      <c r="D55" s="37"/>
      <c r="E55" s="38"/>
      <c r="F55" s="5">
        <f>-B55+'Presupuesto 2023'!J26</f>
        <v>408</v>
      </c>
    </row>
    <row r="56" spans="1:6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"/>
    </row>
    <row r="57" spans="1:6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"/>
    </row>
    <row r="58" spans="1:6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"/>
    </row>
    <row r="59" spans="1:6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"/>
    </row>
    <row r="60" spans="1:6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"/>
    </row>
    <row r="61" spans="1:6" ht="18.75" collapsed="1" x14ac:dyDescent="0.3">
      <c r="A61" s="25" t="s">
        <v>80</v>
      </c>
      <c r="B61" s="36">
        <f>SUM(B56:E60)</f>
        <v>0</v>
      </c>
      <c r="C61" s="37"/>
      <c r="D61" s="37"/>
      <c r="E61" s="38"/>
      <c r="F61" s="5">
        <f>-B61+'Presupuesto 2023'!K26</f>
        <v>208</v>
      </c>
    </row>
    <row r="62" spans="1:6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"/>
    </row>
    <row r="63" spans="1:6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"/>
    </row>
    <row r="64" spans="1:6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"/>
    </row>
    <row r="65" spans="1:6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"/>
    </row>
    <row r="66" spans="1:6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"/>
    </row>
    <row r="67" spans="1:6" ht="18.75" collapsed="1" x14ac:dyDescent="0.3">
      <c r="A67" s="25" t="s">
        <v>81</v>
      </c>
      <c r="B67" s="36">
        <f>SUM(B62:E66)</f>
        <v>0</v>
      </c>
      <c r="C67" s="37"/>
      <c r="D67" s="37"/>
      <c r="E67" s="38"/>
      <c r="F67" s="5">
        <f>-B67+'Presupuesto 2023'!L26</f>
        <v>408</v>
      </c>
    </row>
    <row r="68" spans="1:6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"/>
    </row>
    <row r="69" spans="1:6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"/>
    </row>
    <row r="70" spans="1:6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"/>
    </row>
    <row r="71" spans="1:6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"/>
    </row>
    <row r="72" spans="1:6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"/>
    </row>
    <row r="73" spans="1:6" ht="18.75" collapsed="1" x14ac:dyDescent="0.3">
      <c r="A73" s="25" t="s">
        <v>82</v>
      </c>
      <c r="B73" s="36">
        <f>SUM(B68:E72)</f>
        <v>0</v>
      </c>
      <c r="C73" s="37"/>
      <c r="D73" s="37"/>
      <c r="E73" s="38"/>
      <c r="F73" s="5">
        <f>-B73+'Presupuesto 2023'!M26</f>
        <v>408</v>
      </c>
    </row>
    <row r="74" spans="1:6" ht="15.75" x14ac:dyDescent="0.25">
      <c r="A74" s="39" t="s">
        <v>84</v>
      </c>
      <c r="B74" s="39"/>
      <c r="C74" s="39"/>
      <c r="D74" s="39"/>
      <c r="E74" s="39"/>
      <c r="F74" s="5">
        <f>SUM(F7,F13,F19,F25,F31,F37,F43,F49,F55,F61,F67,F73)</f>
        <v>4096</v>
      </c>
    </row>
  </sheetData>
  <mergeCells count="13">
    <mergeCell ref="A74:E74"/>
    <mergeCell ref="B43:E43"/>
    <mergeCell ref="B49:E49"/>
    <mergeCell ref="B55:E55"/>
    <mergeCell ref="B61:E61"/>
    <mergeCell ref="B67:E67"/>
    <mergeCell ref="B73:E73"/>
    <mergeCell ref="B37:E37"/>
    <mergeCell ref="B7:E7"/>
    <mergeCell ref="B13:E13"/>
    <mergeCell ref="B19:E19"/>
    <mergeCell ref="B25:E25"/>
    <mergeCell ref="B31:E31"/>
  </mergeCells>
  <conditionalFormatting sqref="F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F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F25 F31 F37 F43 F49 F55 F61 F67 F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F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F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F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F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F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F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F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F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greaterThan" id="{1F77E30F-01F8-441E-A3B1-FF489C43534C}">
            <xm:f>'Presupuesto 2023'!$B$26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8" operator="greaterThan" id="{A7A545EE-325F-44CD-957C-9E431923795A}">
            <xm:f>'Presupuesto 2023'!$C$26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B13:E13</xm:sqref>
        </x14:conditionalFormatting>
        <x14:conditionalFormatting xmlns:xm="http://schemas.microsoft.com/office/excel/2006/main">
          <x14:cfRule type="cellIs" priority="27" operator="greaterThan" id="{1F5833D2-0ADB-4A7B-B820-6AF332EFC802}">
            <xm:f>'Presupuesto 2023'!$D$26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B19:E19</xm:sqref>
        </x14:conditionalFormatting>
        <x14:conditionalFormatting xmlns:xm="http://schemas.microsoft.com/office/excel/2006/main">
          <x14:cfRule type="cellIs" priority="26" operator="greaterThan" id="{6D015F07-36BE-41D7-97BA-85162056444B}">
            <xm:f>'Presupuesto 2023'!$E$26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B25:E25</xm:sqref>
        </x14:conditionalFormatting>
        <x14:conditionalFormatting xmlns:xm="http://schemas.microsoft.com/office/excel/2006/main">
          <x14:cfRule type="cellIs" priority="25" operator="greaterThan" id="{C5D40806-6F41-475E-B820-793CA720E0D6}">
            <xm:f>'Presupuesto 2023'!$F$26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B31:E31</xm:sqref>
        </x14:conditionalFormatting>
        <x14:conditionalFormatting xmlns:xm="http://schemas.microsoft.com/office/excel/2006/main">
          <x14:cfRule type="cellIs" priority="22" operator="greaterThan" id="{D0937DCF-D2D1-4CA2-B81D-E1110DBD0BAF}">
            <xm:f>'Presupuesto 2023'!$G$26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4" operator="greaterThan" id="{18406993-DDFB-4977-8DCA-C88EDDCA7CF0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B37:E37</xm:sqref>
        </x14:conditionalFormatting>
        <x14:conditionalFormatting xmlns:xm="http://schemas.microsoft.com/office/excel/2006/main">
          <x14:cfRule type="cellIs" priority="23" operator="greaterThan" id="{588216EE-A163-482A-834A-0E60A087877C}">
            <xm:f>'Presupuesto 2023'!$H$26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B43:E43</xm:sqref>
        </x14:conditionalFormatting>
        <x14:conditionalFormatting xmlns:xm="http://schemas.microsoft.com/office/excel/2006/main">
          <x14:cfRule type="cellIs" priority="21" operator="greaterThan" id="{4C72FCE3-C768-4770-B135-CEF6022DC57A}">
            <xm:f>'Presupuesto 2023'!$I$26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B49:E49</xm:sqref>
        </x14:conditionalFormatting>
        <x14:conditionalFormatting xmlns:xm="http://schemas.microsoft.com/office/excel/2006/main">
          <x14:cfRule type="cellIs" priority="20" operator="greaterThan" id="{721823DB-208D-47D9-8469-12ECD2E06789}">
            <xm:f>'Presupuesto 2023'!$J$26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B55:E55</xm:sqref>
        </x14:conditionalFormatting>
        <x14:conditionalFormatting xmlns:xm="http://schemas.microsoft.com/office/excel/2006/main">
          <x14:cfRule type="cellIs" priority="19" operator="greaterThan" id="{CD8D2011-1CA5-4A19-BBFA-94AEDEA2C1E9}">
            <xm:f>'Presupuesto 2023'!$K$26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B61:E61</xm:sqref>
        </x14:conditionalFormatting>
        <x14:conditionalFormatting xmlns:xm="http://schemas.microsoft.com/office/excel/2006/main">
          <x14:cfRule type="cellIs" priority="18" operator="greaterThan" id="{2B69CE60-F9A1-46F7-8B24-C3AAFA4F0CA4}">
            <xm:f>'Presupuesto 2023'!$L$26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B67:E67</xm:sqref>
        </x14:conditionalFormatting>
        <x14:conditionalFormatting xmlns:xm="http://schemas.microsoft.com/office/excel/2006/main">
          <x14:cfRule type="cellIs" priority="17" operator="greaterThan" id="{D3B56E88-CB7C-4F4D-B51E-800942EC6CED}">
            <xm:f>'Presupuesto 2023'!$M$26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B73:E73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74"/>
  <sheetViews>
    <sheetView workbookViewId="0">
      <selection activeCell="G3" sqref="G3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9.5703125" customWidth="1"/>
    <col min="8" max="8" width="13" customWidth="1"/>
    <col min="9" max="9" width="9.85546875" customWidth="1"/>
    <col min="10" max="10" width="12.5703125" customWidth="1"/>
    <col min="11" max="11" width="9.7109375" customWidth="1"/>
    <col min="13" max="13" width="16.140625" customWidth="1"/>
  </cols>
  <sheetData>
    <row r="1" spans="1:16" ht="18.75" x14ac:dyDescent="0.3">
      <c r="A1" s="25" t="s">
        <v>65</v>
      </c>
      <c r="B1" s="25" t="s">
        <v>25</v>
      </c>
      <c r="C1" s="25" t="s">
        <v>85</v>
      </c>
      <c r="D1" s="25" t="s">
        <v>86</v>
      </c>
      <c r="E1" s="25" t="s">
        <v>32</v>
      </c>
      <c r="F1" s="25" t="s">
        <v>33</v>
      </c>
      <c r="G1" s="25" t="s">
        <v>87</v>
      </c>
      <c r="H1" s="25" t="s">
        <v>88</v>
      </c>
      <c r="I1" s="25" t="s">
        <v>60</v>
      </c>
      <c r="J1" s="25" t="s">
        <v>62</v>
      </c>
      <c r="K1" s="25" t="s">
        <v>28</v>
      </c>
      <c r="L1" s="25" t="s">
        <v>61</v>
      </c>
      <c r="M1" s="28" t="s">
        <v>83</v>
      </c>
    </row>
    <row r="2" spans="1:16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f>+MICHELL!G2</f>
        <v>0</v>
      </c>
      <c r="J2" s="23">
        <f>+'MICHAEL D'!G2</f>
        <v>0</v>
      </c>
      <c r="K2" s="23">
        <f>+RUTH!F2</f>
        <v>0</v>
      </c>
      <c r="L2" s="23">
        <f>+'MICHAEL J'!F2</f>
        <v>0</v>
      </c>
    </row>
    <row r="3" spans="1:16" outlineLevel="1" x14ac:dyDescent="0.25">
      <c r="A3" s="26" t="s">
        <v>70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f>3.43+36.54+35+20</f>
        <v>94.97</v>
      </c>
      <c r="H3" s="23">
        <v>0</v>
      </c>
      <c r="I3" s="23">
        <f>+MICHELL!G3</f>
        <v>18.98</v>
      </c>
      <c r="J3" s="23">
        <f>+'MICHAEL D'!G3</f>
        <v>10</v>
      </c>
      <c r="K3" s="23">
        <f>+RUTH!F3</f>
        <v>11.4</v>
      </c>
      <c r="L3" s="23">
        <f>+'MICHAEL J'!F3</f>
        <v>15.329999999999998</v>
      </c>
    </row>
    <row r="4" spans="1:16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f>+MICHELL!G4</f>
        <v>0</v>
      </c>
      <c r="J4" s="23">
        <f>+'MICHAEL D'!G4</f>
        <v>0</v>
      </c>
      <c r="K4" s="23">
        <f>+RUTH!F4</f>
        <v>0</v>
      </c>
      <c r="L4" s="23">
        <f>+'MICHAEL J'!F4</f>
        <v>0</v>
      </c>
    </row>
    <row r="5" spans="1:16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f>+MICHELL!G5</f>
        <v>0</v>
      </c>
      <c r="J5" s="23">
        <f>+'MICHAEL D'!G5</f>
        <v>0</v>
      </c>
      <c r="K5" s="23">
        <f>+RUTH!F5</f>
        <v>0</v>
      </c>
      <c r="L5" s="23">
        <f>+'MICHAEL J'!F5</f>
        <v>0</v>
      </c>
    </row>
    <row r="6" spans="1:16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f>+MICHELL!G6</f>
        <v>0</v>
      </c>
      <c r="J6" s="23">
        <f>+'MICHAEL D'!G6</f>
        <v>0</v>
      </c>
      <c r="K6" s="23">
        <f>+RUTH!F6</f>
        <v>0</v>
      </c>
      <c r="L6" s="23">
        <f>+'MICHAEL J'!F6</f>
        <v>0</v>
      </c>
      <c r="P6" s="34"/>
    </row>
    <row r="7" spans="1:16" ht="18.75" x14ac:dyDescent="0.3">
      <c r="A7" s="25" t="s">
        <v>66</v>
      </c>
      <c r="B7" s="36">
        <f>SUM(B2:L6)</f>
        <v>150.68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5">
        <f>-B7+'Presupuesto 2023'!B57</f>
        <v>303.32</v>
      </c>
    </row>
    <row r="8" spans="1:16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>+MICHELL!G8</f>
        <v>0</v>
      </c>
      <c r="J8" s="23">
        <f>+'MICHAEL D'!H8</f>
        <v>0</v>
      </c>
      <c r="K8" s="23">
        <f>+RUTH!F8</f>
        <v>0</v>
      </c>
      <c r="L8" s="23">
        <f>+'MICHAEL J'!F8</f>
        <v>0</v>
      </c>
      <c r="M8" s="2"/>
    </row>
    <row r="9" spans="1:16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>+MICHELL!G9</f>
        <v>0</v>
      </c>
      <c r="J9" s="23">
        <f>+'MICHAEL D'!H9</f>
        <v>0</v>
      </c>
      <c r="K9" s="23">
        <f>+RUTH!F9</f>
        <v>0</v>
      </c>
      <c r="L9" s="23">
        <f>+'MICHAEL J'!F9</f>
        <v>0</v>
      </c>
      <c r="M9" s="2"/>
    </row>
    <row r="10" spans="1:16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>+MICHELL!G10</f>
        <v>0</v>
      </c>
      <c r="J10" s="23">
        <f>+'MICHAEL D'!H10</f>
        <v>0</v>
      </c>
      <c r="K10" s="23">
        <f>+RUTH!F10</f>
        <v>0</v>
      </c>
      <c r="L10" s="23">
        <f>+'MICHAEL J'!F10</f>
        <v>0</v>
      </c>
      <c r="M10" s="2"/>
    </row>
    <row r="11" spans="1:16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f>+MICHELL!G11</f>
        <v>0</v>
      </c>
      <c r="J11" s="23">
        <f>+'MICHAEL D'!H11</f>
        <v>0</v>
      </c>
      <c r="K11" s="23">
        <f>+RUTH!F11</f>
        <v>0</v>
      </c>
      <c r="L11" s="23">
        <f>+'MICHAEL J'!F11</f>
        <v>0</v>
      </c>
      <c r="M11" s="2"/>
    </row>
    <row r="12" spans="1:16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>+MICHELL!G12</f>
        <v>0</v>
      </c>
      <c r="J12" s="23">
        <f>+'MICHAEL D'!H12</f>
        <v>0</v>
      </c>
      <c r="K12" s="23">
        <f>+RUTH!F12</f>
        <v>0</v>
      </c>
      <c r="L12" s="23">
        <f>+'MICHAEL J'!F12</f>
        <v>0</v>
      </c>
      <c r="M12" s="2"/>
    </row>
    <row r="13" spans="1:16" ht="18.75" collapsed="1" x14ac:dyDescent="0.3">
      <c r="A13" s="25" t="s">
        <v>67</v>
      </c>
      <c r="B13" s="36">
        <f>SUM(B8:L12)</f>
        <v>0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5">
        <f>-B13+'Presupuesto 2023'!C57</f>
        <v>489</v>
      </c>
    </row>
    <row r="14" spans="1:16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>+MICHELL!G14</f>
        <v>0</v>
      </c>
      <c r="J14" s="23">
        <f>+'MICHAEL D'!H14</f>
        <v>0</v>
      </c>
      <c r="K14" s="23">
        <f>+RUTH!F14</f>
        <v>0</v>
      </c>
      <c r="L14" s="23">
        <f>+'MICHAEL J'!F14</f>
        <v>0</v>
      </c>
      <c r="M14" s="2"/>
    </row>
    <row r="15" spans="1:16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>+MICHELL!G15</f>
        <v>0</v>
      </c>
      <c r="J15" s="23">
        <f>+'MICHAEL D'!H15</f>
        <v>0</v>
      </c>
      <c r="K15" s="23">
        <f>+RUTH!F15</f>
        <v>0</v>
      </c>
      <c r="L15" s="23">
        <f>+'MICHAEL J'!F15</f>
        <v>0</v>
      </c>
      <c r="M15" s="2"/>
    </row>
    <row r="16" spans="1:16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>+MICHELL!G16</f>
        <v>0</v>
      </c>
      <c r="J16" s="23">
        <f>+'MICHAEL D'!H16</f>
        <v>0</v>
      </c>
      <c r="K16" s="23">
        <f>+RUTH!F16</f>
        <v>0</v>
      </c>
      <c r="L16" s="23">
        <f>+'MICHAEL J'!F16</f>
        <v>0</v>
      </c>
      <c r="M16" s="2"/>
    </row>
    <row r="17" spans="1:13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>+MICHELL!G17</f>
        <v>0</v>
      </c>
      <c r="J17" s="23">
        <f>+'MICHAEL D'!H17</f>
        <v>0</v>
      </c>
      <c r="K17" s="23">
        <f>+RUTH!F17</f>
        <v>0</v>
      </c>
      <c r="L17" s="23">
        <f>+'MICHAEL J'!F17</f>
        <v>0</v>
      </c>
      <c r="M17" s="2"/>
    </row>
    <row r="18" spans="1:13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>+MICHELL!G18</f>
        <v>0</v>
      </c>
      <c r="J18" s="23">
        <f>+'MICHAEL D'!H18</f>
        <v>0</v>
      </c>
      <c r="K18" s="23">
        <f>+RUTH!F18</f>
        <v>0</v>
      </c>
      <c r="L18" s="23">
        <f>+'MICHAEL J'!F18</f>
        <v>0</v>
      </c>
      <c r="M18" s="2"/>
    </row>
    <row r="19" spans="1:13" ht="18.75" collapsed="1" x14ac:dyDescent="0.3">
      <c r="A19" s="25" t="s">
        <v>68</v>
      </c>
      <c r="B19" s="36">
        <f>SUM(B14:L18)</f>
        <v>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5">
        <f>-B19+'Presupuesto 2023'!D57</f>
        <v>414</v>
      </c>
    </row>
    <row r="20" spans="1:13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>+MICHELL!G20</f>
        <v>0</v>
      </c>
      <c r="J20" s="23">
        <f>+'MICHAEL D'!H20</f>
        <v>0</v>
      </c>
      <c r="K20" s="23">
        <f>+RUTH!F20</f>
        <v>0</v>
      </c>
      <c r="L20" s="23">
        <f>+'MICHAEL J'!F20</f>
        <v>0</v>
      </c>
      <c r="M20" s="2"/>
    </row>
    <row r="21" spans="1:13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>+MICHELL!G21</f>
        <v>0</v>
      </c>
      <c r="J21" s="23">
        <f>+'MICHAEL D'!H21</f>
        <v>0</v>
      </c>
      <c r="K21" s="23">
        <f>+RUTH!F21</f>
        <v>0</v>
      </c>
      <c r="L21" s="23">
        <f>+'MICHAEL J'!F21</f>
        <v>0</v>
      </c>
      <c r="M21" s="2"/>
    </row>
    <row r="22" spans="1:13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>+MICHELL!G22</f>
        <v>0</v>
      </c>
      <c r="J22" s="23">
        <f>+'MICHAEL D'!H22</f>
        <v>0</v>
      </c>
      <c r="K22" s="23">
        <f>+RUTH!F22</f>
        <v>0</v>
      </c>
      <c r="L22" s="23">
        <f>+'MICHAEL J'!F22</f>
        <v>0</v>
      </c>
      <c r="M22" s="2"/>
    </row>
    <row r="23" spans="1:13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>+MICHELL!G23</f>
        <v>0</v>
      </c>
      <c r="J23" s="23">
        <f>+'MICHAEL D'!H23</f>
        <v>0</v>
      </c>
      <c r="K23" s="23">
        <f>+RUTH!F23</f>
        <v>0</v>
      </c>
      <c r="L23" s="23">
        <f>+'MICHAEL J'!F23</f>
        <v>0</v>
      </c>
      <c r="M23" s="2"/>
    </row>
    <row r="24" spans="1:13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f>+MICHELL!G24</f>
        <v>0</v>
      </c>
      <c r="J24" s="23">
        <f>+'MICHAEL D'!H24</f>
        <v>0</v>
      </c>
      <c r="K24" s="23">
        <f>+RUTH!F24</f>
        <v>0</v>
      </c>
      <c r="L24" s="23">
        <f>+'MICHAEL J'!F24</f>
        <v>0</v>
      </c>
      <c r="M24" s="2"/>
    </row>
    <row r="25" spans="1:13" ht="18.75" collapsed="1" x14ac:dyDescent="0.3">
      <c r="A25" s="25" t="s">
        <v>74</v>
      </c>
      <c r="B25" s="36">
        <f>SUM(B20:L24)</f>
        <v>0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5">
        <f>-B25+'Presupuesto 2023'!E57</f>
        <v>394</v>
      </c>
    </row>
    <row r="26" spans="1:13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>+MICHELL!G26</f>
        <v>0</v>
      </c>
      <c r="J26" s="23">
        <f>+'MICHAEL D'!H26</f>
        <v>0</v>
      </c>
      <c r="K26" s="23">
        <f>+RUTH!F26</f>
        <v>0</v>
      </c>
      <c r="L26" s="23">
        <f>+'MICHAEL J'!F26</f>
        <v>0</v>
      </c>
      <c r="M26" s="2"/>
    </row>
    <row r="27" spans="1:13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>+MICHELL!G27</f>
        <v>0</v>
      </c>
      <c r="J27" s="23">
        <f>+'MICHAEL D'!H27</f>
        <v>0</v>
      </c>
      <c r="K27" s="23">
        <f>+RUTH!F27</f>
        <v>0</v>
      </c>
      <c r="L27" s="23">
        <f>+'MICHAEL J'!F27</f>
        <v>0</v>
      </c>
      <c r="M27" s="2"/>
    </row>
    <row r="28" spans="1:13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>+MICHELL!G28</f>
        <v>0</v>
      </c>
      <c r="J28" s="23">
        <f>+'MICHAEL D'!H28</f>
        <v>0</v>
      </c>
      <c r="K28" s="23">
        <f>+RUTH!F28</f>
        <v>0</v>
      </c>
      <c r="L28" s="23">
        <f>+'MICHAEL J'!F28</f>
        <v>0</v>
      </c>
      <c r="M28" s="2"/>
    </row>
    <row r="29" spans="1:13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>+MICHELL!G29</f>
        <v>0</v>
      </c>
      <c r="J29" s="23">
        <f>+'MICHAEL D'!H29</f>
        <v>0</v>
      </c>
      <c r="K29" s="23">
        <f>+RUTH!F29</f>
        <v>0</v>
      </c>
      <c r="L29" s="23">
        <f>+'MICHAEL J'!F29</f>
        <v>0</v>
      </c>
      <c r="M29" s="2"/>
    </row>
    <row r="30" spans="1:13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f>+MICHELL!G30</f>
        <v>0</v>
      </c>
      <c r="J30" s="23">
        <f>+'MICHAEL D'!H30</f>
        <v>0</v>
      </c>
      <c r="K30" s="23">
        <f>+RUTH!F30</f>
        <v>0</v>
      </c>
      <c r="L30" s="23">
        <f>+'MICHAEL J'!F30</f>
        <v>0</v>
      </c>
      <c r="M30" s="2"/>
    </row>
    <row r="31" spans="1:13" ht="18.75" collapsed="1" x14ac:dyDescent="0.3">
      <c r="A31" s="25" t="s">
        <v>75</v>
      </c>
      <c r="B31" s="36">
        <f>SUM(B26:L30)</f>
        <v>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5">
        <f>-B31+'Presupuesto 2023'!F57</f>
        <v>409</v>
      </c>
    </row>
    <row r="32" spans="1:13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>+MICHELL!G32</f>
        <v>0</v>
      </c>
      <c r="J32" s="23">
        <f>+'MICHAEL D'!H32</f>
        <v>0</v>
      </c>
      <c r="K32" s="23">
        <f>+RUTH!F32</f>
        <v>0</v>
      </c>
      <c r="L32" s="23">
        <f>+'MICHAEL J'!F32</f>
        <v>0</v>
      </c>
      <c r="M32" s="2"/>
    </row>
    <row r="33" spans="1:13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>+MICHELL!G33</f>
        <v>0</v>
      </c>
      <c r="J33" s="23">
        <f>+'MICHAEL D'!H33</f>
        <v>0</v>
      </c>
      <c r="K33" s="23">
        <f>+RUTH!F33</f>
        <v>0</v>
      </c>
      <c r="L33" s="23">
        <f>+'MICHAEL J'!F33</f>
        <v>0</v>
      </c>
      <c r="M33" s="2"/>
    </row>
    <row r="34" spans="1:13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>+MICHELL!G34</f>
        <v>0</v>
      </c>
      <c r="J34" s="23">
        <f>+'MICHAEL D'!H34</f>
        <v>0</v>
      </c>
      <c r="K34" s="23">
        <f>+RUTH!F34</f>
        <v>0</v>
      </c>
      <c r="L34" s="23">
        <f>+'MICHAEL J'!F34</f>
        <v>0</v>
      </c>
      <c r="M34" s="2"/>
    </row>
    <row r="35" spans="1:13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>+MICHELL!G35</f>
        <v>0</v>
      </c>
      <c r="J35" s="23">
        <f>+'MICHAEL D'!H35</f>
        <v>0</v>
      </c>
      <c r="K35" s="23">
        <f>+RUTH!F35</f>
        <v>0</v>
      </c>
      <c r="L35" s="23">
        <f>+'MICHAEL J'!F35</f>
        <v>0</v>
      </c>
      <c r="M35" s="2"/>
    </row>
    <row r="36" spans="1:13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>+MICHELL!G36</f>
        <v>0</v>
      </c>
      <c r="J36" s="23">
        <f>+'MICHAEL D'!H36</f>
        <v>0</v>
      </c>
      <c r="K36" s="23">
        <f>+RUTH!F36</f>
        <v>0</v>
      </c>
      <c r="L36" s="23">
        <f>+'MICHAEL J'!F36</f>
        <v>0</v>
      </c>
      <c r="M36" s="2"/>
    </row>
    <row r="37" spans="1:13" ht="18.75" collapsed="1" x14ac:dyDescent="0.3">
      <c r="A37" s="25" t="s">
        <v>76</v>
      </c>
      <c r="B37" s="36">
        <f>SUM(B32:L36)</f>
        <v>0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5">
        <f>-B37+'Presupuesto 2023'!G57</f>
        <v>394</v>
      </c>
    </row>
    <row r="38" spans="1:13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>+MICHELL!G38</f>
        <v>0</v>
      </c>
      <c r="J38" s="23">
        <f>+'MICHAEL D'!H38</f>
        <v>0</v>
      </c>
      <c r="K38" s="23">
        <f>+RUTH!F38</f>
        <v>0</v>
      </c>
      <c r="L38" s="23">
        <f>+'MICHAEL J'!F38</f>
        <v>0</v>
      </c>
      <c r="M38" s="2"/>
    </row>
    <row r="39" spans="1:13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f>+MICHELL!G39</f>
        <v>0</v>
      </c>
      <c r="J39" s="23">
        <f>+'MICHAEL D'!H39</f>
        <v>0</v>
      </c>
      <c r="K39" s="23">
        <f>+RUTH!F39</f>
        <v>0</v>
      </c>
      <c r="L39" s="23">
        <f>+'MICHAEL J'!F39</f>
        <v>0</v>
      </c>
      <c r="M39" s="2"/>
    </row>
    <row r="40" spans="1:13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>+MICHELL!G40</f>
        <v>0</v>
      </c>
      <c r="J40" s="23">
        <f>+'MICHAEL D'!H40</f>
        <v>0</v>
      </c>
      <c r="K40" s="23">
        <f>+RUTH!F40</f>
        <v>0</v>
      </c>
      <c r="L40" s="23">
        <f>+'MICHAEL J'!F40</f>
        <v>0</v>
      </c>
      <c r="M40" s="2"/>
    </row>
    <row r="41" spans="1:13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>+MICHELL!G41</f>
        <v>0</v>
      </c>
      <c r="J41" s="23">
        <f>+'MICHAEL D'!H41</f>
        <v>0</v>
      </c>
      <c r="K41" s="23">
        <f>+RUTH!F41</f>
        <v>0</v>
      </c>
      <c r="L41" s="23">
        <f>+'MICHAEL J'!F41</f>
        <v>0</v>
      </c>
      <c r="M41" s="2"/>
    </row>
    <row r="42" spans="1:13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f>+MICHELL!G42</f>
        <v>0</v>
      </c>
      <c r="J42" s="23">
        <f>+'MICHAEL D'!H42</f>
        <v>0</v>
      </c>
      <c r="K42" s="23">
        <f>+RUTH!F42</f>
        <v>0</v>
      </c>
      <c r="L42" s="23">
        <f>+'MICHAEL J'!F42</f>
        <v>0</v>
      </c>
      <c r="M42" s="2"/>
    </row>
    <row r="43" spans="1:13" ht="18.75" collapsed="1" x14ac:dyDescent="0.3">
      <c r="A43" s="25" t="s">
        <v>77</v>
      </c>
      <c r="B43" s="36">
        <f>SUM(B38:L42)</f>
        <v>0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5">
        <f>-B43+'Presupuesto 2023'!H57</f>
        <v>439</v>
      </c>
    </row>
    <row r="44" spans="1:13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>+MICHELL!G44</f>
        <v>0</v>
      </c>
      <c r="J44" s="23">
        <f>+'MICHAEL D'!H44</f>
        <v>0</v>
      </c>
      <c r="K44" s="23">
        <f>+RUTH!F44</f>
        <v>0</v>
      </c>
      <c r="L44" s="23">
        <f>+'MICHAEL J'!F44</f>
        <v>0</v>
      </c>
      <c r="M44" s="2"/>
    </row>
    <row r="45" spans="1:13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f>+MICHELL!G45</f>
        <v>0</v>
      </c>
      <c r="J45" s="23">
        <f>+'MICHAEL D'!H45</f>
        <v>0</v>
      </c>
      <c r="K45" s="23">
        <f>+RUTH!F45</f>
        <v>0</v>
      </c>
      <c r="L45" s="23">
        <f>+'MICHAEL J'!F45</f>
        <v>0</v>
      </c>
      <c r="M45" s="2"/>
    </row>
    <row r="46" spans="1:13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>+MICHELL!G46</f>
        <v>0</v>
      </c>
      <c r="J46" s="23">
        <f>+'MICHAEL D'!H46</f>
        <v>0</v>
      </c>
      <c r="K46" s="23">
        <f>+RUTH!F46</f>
        <v>0</v>
      </c>
      <c r="L46" s="23">
        <f>+'MICHAEL J'!F46</f>
        <v>0</v>
      </c>
      <c r="M46" s="2"/>
    </row>
    <row r="47" spans="1:13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>+MICHELL!G47</f>
        <v>0</v>
      </c>
      <c r="J47" s="23">
        <f>+'MICHAEL D'!H47</f>
        <v>0</v>
      </c>
      <c r="K47" s="23">
        <f>+RUTH!F47</f>
        <v>0</v>
      </c>
      <c r="L47" s="23">
        <f>+'MICHAEL J'!F47</f>
        <v>0</v>
      </c>
      <c r="M47" s="2"/>
    </row>
    <row r="48" spans="1:13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>+MICHELL!G48</f>
        <v>0</v>
      </c>
      <c r="J48" s="23">
        <f>+'MICHAEL D'!H48</f>
        <v>0</v>
      </c>
      <c r="K48" s="23">
        <f>+RUTH!F48</f>
        <v>0</v>
      </c>
      <c r="L48" s="23">
        <f>+'MICHAEL J'!F48</f>
        <v>0</v>
      </c>
      <c r="M48" s="2"/>
    </row>
    <row r="49" spans="1:13" ht="18.75" collapsed="1" x14ac:dyDescent="0.3">
      <c r="A49" s="25" t="s">
        <v>78</v>
      </c>
      <c r="B49" s="36">
        <f>SUM(B44:L48)</f>
        <v>0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5">
        <f>-B49+'Presupuesto 2023'!I57</f>
        <v>374</v>
      </c>
    </row>
    <row r="50" spans="1:13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>+MICHELL!G50</f>
        <v>0</v>
      </c>
      <c r="J50" s="23">
        <f>+'MICHAEL D'!H50</f>
        <v>0</v>
      </c>
      <c r="K50" s="23">
        <f>+RUTH!F50</f>
        <v>0</v>
      </c>
      <c r="L50" s="23">
        <f>+'MICHAEL J'!F50</f>
        <v>0</v>
      </c>
      <c r="M50" s="2"/>
    </row>
    <row r="51" spans="1:13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f>+MICHELL!G51</f>
        <v>0</v>
      </c>
      <c r="J51" s="23">
        <f>+'MICHAEL D'!H51</f>
        <v>0</v>
      </c>
      <c r="K51" s="23">
        <f>+RUTH!F51</f>
        <v>0</v>
      </c>
      <c r="L51" s="23">
        <f>+'MICHAEL J'!F51</f>
        <v>0</v>
      </c>
      <c r="M51" s="2"/>
    </row>
    <row r="52" spans="1:13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>+MICHELL!G52</f>
        <v>0</v>
      </c>
      <c r="J52" s="23">
        <f>+'MICHAEL D'!H52</f>
        <v>0</v>
      </c>
      <c r="K52" s="23">
        <f>+RUTH!F52</f>
        <v>0</v>
      </c>
      <c r="L52" s="23">
        <f>+'MICHAEL J'!F52</f>
        <v>0</v>
      </c>
      <c r="M52" s="2"/>
    </row>
    <row r="53" spans="1:13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f>+MICHELL!G53</f>
        <v>0</v>
      </c>
      <c r="J53" s="23">
        <f>+'MICHAEL D'!H53</f>
        <v>0</v>
      </c>
      <c r="K53" s="23">
        <f>+RUTH!F53</f>
        <v>0</v>
      </c>
      <c r="L53" s="23">
        <f>+'MICHAEL J'!F53</f>
        <v>0</v>
      </c>
      <c r="M53" s="2"/>
    </row>
    <row r="54" spans="1:13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>+MICHELL!G54</f>
        <v>0</v>
      </c>
      <c r="J54" s="23">
        <f>+'MICHAEL D'!H54</f>
        <v>0</v>
      </c>
      <c r="K54" s="23">
        <f>+RUTH!F54</f>
        <v>0</v>
      </c>
      <c r="L54" s="23">
        <f>+'MICHAEL J'!F54</f>
        <v>0</v>
      </c>
      <c r="M54" s="2"/>
    </row>
    <row r="55" spans="1:13" ht="18.75" collapsed="1" x14ac:dyDescent="0.3">
      <c r="A55" s="25" t="s">
        <v>79</v>
      </c>
      <c r="B55" s="36">
        <f>SUM(B50:L54)</f>
        <v>0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5">
        <f>-B55+'Presupuesto 2023'!J57</f>
        <v>379</v>
      </c>
    </row>
    <row r="56" spans="1:13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>+MICHELL!G56</f>
        <v>0</v>
      </c>
      <c r="J56" s="23">
        <f>+'MICHAEL D'!H56</f>
        <v>0</v>
      </c>
      <c r="K56" s="23">
        <f>+RUTH!F56</f>
        <v>0</v>
      </c>
      <c r="L56" s="23">
        <f>+'MICHAEL J'!F56</f>
        <v>0</v>
      </c>
      <c r="M56" s="2"/>
    </row>
    <row r="57" spans="1:13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f>+MICHELL!G57</f>
        <v>0</v>
      </c>
      <c r="J57" s="23">
        <f>+'MICHAEL D'!H57</f>
        <v>0</v>
      </c>
      <c r="K57" s="23">
        <f>+RUTH!F57</f>
        <v>0</v>
      </c>
      <c r="L57" s="23">
        <f>+'MICHAEL J'!F57</f>
        <v>0</v>
      </c>
      <c r="M57" s="2"/>
    </row>
    <row r="58" spans="1:13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f>+MICHELL!G58</f>
        <v>0</v>
      </c>
      <c r="J58" s="23">
        <f>+'MICHAEL D'!H58</f>
        <v>0</v>
      </c>
      <c r="K58" s="23">
        <f>+RUTH!F58</f>
        <v>0</v>
      </c>
      <c r="L58" s="23">
        <f>+'MICHAEL J'!F58</f>
        <v>0</v>
      </c>
      <c r="M58" s="2"/>
    </row>
    <row r="59" spans="1:13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f>+MICHELL!G59</f>
        <v>0</v>
      </c>
      <c r="J59" s="23">
        <f>+'MICHAEL D'!H59</f>
        <v>0</v>
      </c>
      <c r="K59" s="23">
        <f>+RUTH!F59</f>
        <v>0</v>
      </c>
      <c r="L59" s="23">
        <f>+'MICHAEL J'!F59</f>
        <v>0</v>
      </c>
      <c r="M59" s="2"/>
    </row>
    <row r="60" spans="1:13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f>+MICHELL!G60</f>
        <v>0</v>
      </c>
      <c r="J60" s="23">
        <f>+'MICHAEL D'!H60</f>
        <v>0</v>
      </c>
      <c r="K60" s="23">
        <f>+RUTH!F60</f>
        <v>0</v>
      </c>
      <c r="L60" s="23">
        <f>+'MICHAEL J'!F60</f>
        <v>0</v>
      </c>
      <c r="M60" s="2"/>
    </row>
    <row r="61" spans="1:13" ht="18.75" collapsed="1" x14ac:dyDescent="0.3">
      <c r="A61" s="25" t="s">
        <v>80</v>
      </c>
      <c r="B61" s="36">
        <f>SUM(B56:L60)</f>
        <v>0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5">
        <f>-B61+'Presupuesto 2023'!K57</f>
        <v>474</v>
      </c>
    </row>
    <row r="62" spans="1:13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f>+MICHELL!G62</f>
        <v>0</v>
      </c>
      <c r="J62" s="23">
        <f>+'MICHAEL D'!H62</f>
        <v>0</v>
      </c>
      <c r="K62" s="23">
        <f>+RUTH!F62</f>
        <v>0</v>
      </c>
      <c r="L62" s="23">
        <f>+'MICHAEL J'!F62</f>
        <v>0</v>
      </c>
      <c r="M62" s="2"/>
    </row>
    <row r="63" spans="1:13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f>+MICHELL!G63</f>
        <v>0</v>
      </c>
      <c r="J63" s="23">
        <f>+'MICHAEL D'!H63</f>
        <v>0</v>
      </c>
      <c r="K63" s="23">
        <f>+RUTH!F63</f>
        <v>0</v>
      </c>
      <c r="L63" s="23">
        <f>+'MICHAEL J'!F63</f>
        <v>0</v>
      </c>
      <c r="M63" s="2"/>
    </row>
    <row r="64" spans="1:13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f>+MICHELL!G64</f>
        <v>0</v>
      </c>
      <c r="J64" s="23">
        <f>+'MICHAEL D'!H64</f>
        <v>0</v>
      </c>
      <c r="K64" s="23">
        <f>+RUTH!F64</f>
        <v>0</v>
      </c>
      <c r="L64" s="23">
        <f>+'MICHAEL J'!F64</f>
        <v>0</v>
      </c>
      <c r="M64" s="2"/>
    </row>
    <row r="65" spans="1:13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f>+MICHELL!G65</f>
        <v>0</v>
      </c>
      <c r="J65" s="23">
        <f>+'MICHAEL D'!H65</f>
        <v>0</v>
      </c>
      <c r="K65" s="23">
        <f>+RUTH!F65</f>
        <v>0</v>
      </c>
      <c r="L65" s="23">
        <f>+'MICHAEL J'!F65</f>
        <v>0</v>
      </c>
      <c r="M65" s="2"/>
    </row>
    <row r="66" spans="1:13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f>+MICHELL!G66</f>
        <v>0</v>
      </c>
      <c r="J66" s="23">
        <f>+'MICHAEL D'!H66</f>
        <v>0</v>
      </c>
      <c r="K66" s="23">
        <f>+RUTH!F66</f>
        <v>0</v>
      </c>
      <c r="L66" s="23">
        <f>+'MICHAEL J'!F66</f>
        <v>0</v>
      </c>
      <c r="M66" s="2"/>
    </row>
    <row r="67" spans="1:13" ht="18.75" collapsed="1" x14ac:dyDescent="0.3">
      <c r="A67" s="25" t="s">
        <v>81</v>
      </c>
      <c r="B67" s="36">
        <f>SUM(B62:L66)</f>
        <v>0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5">
        <f>-B67+'Presupuesto 2023'!L57</f>
        <v>384</v>
      </c>
    </row>
    <row r="68" spans="1:13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f>+MICHELL!G68</f>
        <v>0</v>
      </c>
      <c r="J68" s="23">
        <f>+'MICHAEL D'!H68</f>
        <v>0</v>
      </c>
      <c r="K68" s="23">
        <f>+RUTH!F68</f>
        <v>0</v>
      </c>
      <c r="L68" s="23">
        <f>+'MICHAEL J'!F68</f>
        <v>0</v>
      </c>
      <c r="M68" s="2"/>
    </row>
    <row r="69" spans="1:13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f>+MICHELL!G69</f>
        <v>0</v>
      </c>
      <c r="J69" s="23">
        <f>+'MICHAEL D'!H69</f>
        <v>0</v>
      </c>
      <c r="K69" s="23">
        <f>+RUTH!F69</f>
        <v>0</v>
      </c>
      <c r="L69" s="23">
        <f>+'MICHAEL J'!F69</f>
        <v>0</v>
      </c>
      <c r="M69" s="2"/>
    </row>
    <row r="70" spans="1:13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f>+MICHELL!G70</f>
        <v>0</v>
      </c>
      <c r="J70" s="23">
        <f>+'MICHAEL D'!H70</f>
        <v>0</v>
      </c>
      <c r="K70" s="23">
        <f>+RUTH!F70</f>
        <v>0</v>
      </c>
      <c r="L70" s="23">
        <f>+'MICHAEL J'!F70</f>
        <v>0</v>
      </c>
      <c r="M70" s="2"/>
    </row>
    <row r="71" spans="1:13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f>+MICHELL!G71</f>
        <v>0</v>
      </c>
      <c r="J71" s="23">
        <f>+'MICHAEL D'!H71</f>
        <v>0</v>
      </c>
      <c r="K71" s="23">
        <f>+RUTH!F71</f>
        <v>0</v>
      </c>
      <c r="L71" s="23">
        <f>+'MICHAEL J'!F71</f>
        <v>0</v>
      </c>
      <c r="M71" s="2"/>
    </row>
    <row r="72" spans="1:13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f>+MICHELL!G72</f>
        <v>0</v>
      </c>
      <c r="J72" s="23">
        <f>+'MICHAEL D'!H72</f>
        <v>0</v>
      </c>
      <c r="K72" s="23">
        <f>+RUTH!F72</f>
        <v>0</v>
      </c>
      <c r="L72" s="23">
        <f>+'MICHAEL J'!F72</f>
        <v>0</v>
      </c>
      <c r="M72" s="2"/>
    </row>
    <row r="73" spans="1:13" ht="18.75" collapsed="1" x14ac:dyDescent="0.3">
      <c r="A73" s="25" t="s">
        <v>82</v>
      </c>
      <c r="B73" s="36">
        <f>SUM(B68:L72)</f>
        <v>0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5">
        <f>-B73+'Presupuesto 2023'!M57</f>
        <v>454</v>
      </c>
    </row>
    <row r="74" spans="1:13" ht="15.75" x14ac:dyDescent="0.25">
      <c r="A74" s="39" t="s">
        <v>84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5">
        <f>SUM(M7,M13,M19,M25,M31,M37,M43,M49,M55,M61,M67,M73)</f>
        <v>4907.32</v>
      </c>
    </row>
  </sheetData>
  <mergeCells count="13">
    <mergeCell ref="A74:L74"/>
    <mergeCell ref="B43:L43"/>
    <mergeCell ref="B49:L49"/>
    <mergeCell ref="B55:L55"/>
    <mergeCell ref="B61:L61"/>
    <mergeCell ref="B67:L67"/>
    <mergeCell ref="B73:L73"/>
    <mergeCell ref="B37:L37"/>
    <mergeCell ref="B7:L7"/>
    <mergeCell ref="B13:L13"/>
    <mergeCell ref="B19:L19"/>
    <mergeCell ref="B25:L25"/>
    <mergeCell ref="B31:L31"/>
  </mergeCells>
  <conditionalFormatting sqref="M7">
    <cfRule type="iconSet" priority="13">
      <iconSet iconSet="3Symbols">
        <cfvo type="percent" val="0"/>
        <cfvo type="num" val="0"/>
        <cfvo type="num" val="1"/>
      </iconSet>
    </cfRule>
  </conditionalFormatting>
  <conditionalFormatting sqref="M13">
    <cfRule type="iconSet" priority="12">
      <iconSet iconSet="3Symbols">
        <cfvo type="percent" val="0"/>
        <cfvo type="num" val="0"/>
        <cfvo type="num" val="1"/>
      </iconSet>
    </cfRule>
  </conditionalFormatting>
  <conditionalFormatting sqref="M19">
    <cfRule type="iconSet" priority="11">
      <iconSet iconSet="3Symbols">
        <cfvo type="percent" val="0"/>
        <cfvo type="num" val="0"/>
        <cfvo type="num" val="1"/>
      </iconSet>
    </cfRule>
  </conditionalFormatting>
  <conditionalFormatting sqref="M25 M31 M37 M43 M49 M55 M61 M67 M73">
    <cfRule type="iconSet" priority="10">
      <iconSet iconSet="3Symbols">
        <cfvo type="percent" val="0"/>
        <cfvo type="num" val="0"/>
        <cfvo type="num" val="1"/>
      </iconSet>
    </cfRule>
  </conditionalFormatting>
  <conditionalFormatting sqref="M31">
    <cfRule type="iconSet" priority="9">
      <iconSet iconSet="3Symbols">
        <cfvo type="percent" val="0"/>
        <cfvo type="num" val="0"/>
        <cfvo type="num" val="1"/>
      </iconSet>
    </cfRule>
  </conditionalFormatting>
  <conditionalFormatting sqref="M37">
    <cfRule type="iconSet" priority="8">
      <iconSet iconSet="3Symbols">
        <cfvo type="percent" val="0"/>
        <cfvo type="num" val="0"/>
        <cfvo type="num" val="1"/>
      </iconSet>
    </cfRule>
  </conditionalFormatting>
  <conditionalFormatting sqref="M43">
    <cfRule type="iconSet" priority="7">
      <iconSet iconSet="3Symbols">
        <cfvo type="percent" val="0"/>
        <cfvo type="num" val="0"/>
        <cfvo type="num" val="1"/>
      </iconSet>
    </cfRule>
  </conditionalFormatting>
  <conditionalFormatting sqref="M49">
    <cfRule type="iconSet" priority="6">
      <iconSet iconSet="3Symbols">
        <cfvo type="percent" val="0"/>
        <cfvo type="num" val="0"/>
        <cfvo type="num" val="1"/>
      </iconSet>
    </cfRule>
  </conditionalFormatting>
  <conditionalFormatting sqref="M55">
    <cfRule type="iconSet" priority="5">
      <iconSet iconSet="3Symbols">
        <cfvo type="percent" val="0"/>
        <cfvo type="num" val="0"/>
        <cfvo type="num" val="1"/>
      </iconSet>
    </cfRule>
  </conditionalFormatting>
  <conditionalFormatting sqref="M61">
    <cfRule type="iconSet" priority="4">
      <iconSet iconSet="3Symbols">
        <cfvo type="percent" val="0"/>
        <cfvo type="num" val="0"/>
        <cfvo type="num" val="1"/>
      </iconSet>
    </cfRule>
  </conditionalFormatting>
  <conditionalFormatting sqref="M67">
    <cfRule type="iconSet" priority="3">
      <iconSet iconSet="3Symbols">
        <cfvo type="percent" val="0"/>
        <cfvo type="num" val="0"/>
        <cfvo type="num" val="1"/>
      </iconSet>
    </cfRule>
  </conditionalFormatting>
  <conditionalFormatting sqref="M73">
    <cfRule type="iconSet" priority="2">
      <iconSet iconSet="3Symbols">
        <cfvo type="percent" val="0"/>
        <cfvo type="num" val="0"/>
        <cfvo type="num" val="1"/>
      </iconSet>
    </cfRule>
  </conditionalFormatting>
  <conditionalFormatting sqref="B2:L6">
    <cfRule type="cellIs" dxfId="82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" operator="greaterThan" id="{7588B38E-B510-480D-AD32-A8B0536AE209}">
            <xm:f>'Presupuesto 2023'!$B$57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5" operator="greaterThan" id="{3541EAAF-36FE-478E-A75B-69BA649019A8}">
            <xm:f>'Presupuesto 2023'!$C$57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B13:L13</xm:sqref>
        </x14:conditionalFormatting>
        <x14:conditionalFormatting xmlns:xm="http://schemas.microsoft.com/office/excel/2006/main">
          <x14:cfRule type="cellIs" priority="24" operator="greaterThan" id="{69ECE3D2-F4FF-4DCA-8DF0-6872A752C6F5}">
            <xm:f>'Presupuesto 2023'!$D$57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B19:L19</xm:sqref>
        </x14:conditionalFormatting>
        <x14:conditionalFormatting xmlns:xm="http://schemas.microsoft.com/office/excel/2006/main">
          <x14:cfRule type="cellIs" priority="23" operator="greaterThan" id="{ED4CBC90-9C83-427D-A9AD-DC1A4C7FBDFF}">
            <xm:f>'Presupuesto 2023'!$E$57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B25:L25</xm:sqref>
        </x14:conditionalFormatting>
        <x14:conditionalFormatting xmlns:xm="http://schemas.microsoft.com/office/excel/2006/main">
          <x14:cfRule type="cellIs" priority="22" operator="greaterThan" id="{B81ACFE6-6A64-4AB1-9F90-508F7085A08B}">
            <xm:f>'Presupuesto 2023'!$F$57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B31:L31</xm:sqref>
        </x14:conditionalFormatting>
        <x14:conditionalFormatting xmlns:xm="http://schemas.microsoft.com/office/excel/2006/main">
          <x14:cfRule type="cellIs" priority="19" operator="greaterThan" id="{20693A2D-7D46-4BEA-884C-0775730DA3A7}">
            <xm:f>'Presupuesto 2023'!$G$57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1" operator="greaterThan" id="{FFB90B45-FAAE-4C4B-9842-431C03A3ED9B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B37:L37</xm:sqref>
        </x14:conditionalFormatting>
        <x14:conditionalFormatting xmlns:xm="http://schemas.microsoft.com/office/excel/2006/main">
          <x14:cfRule type="cellIs" priority="20" operator="greaterThan" id="{E3C66996-AEA5-4626-8B79-1C28389FA61D}">
            <xm:f>'Presupuesto 2023'!$H$57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B43:L43</xm:sqref>
        </x14:conditionalFormatting>
        <x14:conditionalFormatting xmlns:xm="http://schemas.microsoft.com/office/excel/2006/main">
          <x14:cfRule type="cellIs" priority="18" operator="greaterThan" id="{6559126C-78EB-417C-A06D-5B3504344B3D}">
            <xm:f>'Presupuesto 2023'!$I$57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B49:L49</xm:sqref>
        </x14:conditionalFormatting>
        <x14:conditionalFormatting xmlns:xm="http://schemas.microsoft.com/office/excel/2006/main">
          <x14:cfRule type="cellIs" priority="17" operator="greaterThan" id="{935ECE32-CB83-4D10-A946-0B2D5895269B}">
            <xm:f>'Presupuesto 2023'!$J$57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B55:L55</xm:sqref>
        </x14:conditionalFormatting>
        <x14:conditionalFormatting xmlns:xm="http://schemas.microsoft.com/office/excel/2006/main">
          <x14:cfRule type="cellIs" priority="16" operator="greaterThan" id="{DD240BFE-8F14-4CC8-9ED2-69F19AF5B2AF}">
            <xm:f>'Presupuesto 2023'!$K$57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B61:L61</xm:sqref>
        </x14:conditionalFormatting>
        <x14:conditionalFormatting xmlns:xm="http://schemas.microsoft.com/office/excel/2006/main">
          <x14:cfRule type="cellIs" priority="15" operator="greaterThan" id="{3A751AB4-D37E-43B1-842C-386457015B25}">
            <xm:f>'Presupuesto 2023'!$L$57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B67:L67</xm:sqref>
        </x14:conditionalFormatting>
        <x14:conditionalFormatting xmlns:xm="http://schemas.microsoft.com/office/excel/2006/main">
          <x14:cfRule type="cellIs" priority="14" operator="greaterThan" id="{E2E1304B-DEDB-47D6-A8DC-60663D5F234E}">
            <xm:f>'Presupuesto 2023'!$M$57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B73:L73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H82"/>
  <sheetViews>
    <sheetView workbookViewId="0">
      <selection activeCell="K49" sqref="K49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9.7109375" bestFit="1" customWidth="1"/>
    <col min="4" max="4" width="11.28515625" bestFit="1" customWidth="1"/>
    <col min="5" max="5" width="15.28515625" bestFit="1" customWidth="1"/>
    <col min="6" max="6" width="23" bestFit="1" customWidth="1"/>
    <col min="7" max="7" width="0" hidden="1" customWidth="1"/>
    <col min="8" max="8" width="16.140625" customWidth="1"/>
  </cols>
  <sheetData>
    <row r="1" spans="1:8" ht="18.75" x14ac:dyDescent="0.3">
      <c r="A1" s="25" t="s">
        <v>65</v>
      </c>
      <c r="B1" s="25" t="s">
        <v>40</v>
      </c>
      <c r="C1" s="25" t="s">
        <v>63</v>
      </c>
      <c r="D1" s="25" t="s">
        <v>36</v>
      </c>
      <c r="E1" s="25" t="s">
        <v>37</v>
      </c>
      <c r="F1" s="25" t="s">
        <v>39</v>
      </c>
      <c r="G1" s="25"/>
      <c r="H1" s="27" t="s">
        <v>83</v>
      </c>
    </row>
    <row r="2" spans="1:8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f>SUM(B2:F2)</f>
        <v>0</v>
      </c>
      <c r="H2" s="2"/>
    </row>
    <row r="3" spans="1:8" outlineLevel="1" x14ac:dyDescent="0.25">
      <c r="A3" s="26" t="s">
        <v>70</v>
      </c>
      <c r="B3" s="23">
        <v>0</v>
      </c>
      <c r="C3" s="23">
        <v>10.5</v>
      </c>
      <c r="D3" s="23">
        <v>0</v>
      </c>
      <c r="E3" s="23">
        <v>3.96</v>
      </c>
      <c r="F3" s="23">
        <v>4.5199999999999996</v>
      </c>
      <c r="G3" s="23">
        <f>SUM(B3:F3)</f>
        <v>18.98</v>
      </c>
      <c r="H3" s="2"/>
    </row>
    <row r="4" spans="1:8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f>SUM(B4:F4)</f>
        <v>0</v>
      </c>
      <c r="H4" s="2"/>
    </row>
    <row r="5" spans="1:8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f>SUM(B5:F5)</f>
        <v>0</v>
      </c>
      <c r="H5" s="2"/>
    </row>
    <row r="6" spans="1:8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f>SUM(B6:F6)</f>
        <v>0</v>
      </c>
      <c r="H6" s="2"/>
    </row>
    <row r="7" spans="1:8" ht="18.75" x14ac:dyDescent="0.3">
      <c r="A7" s="25" t="s">
        <v>66</v>
      </c>
      <c r="B7" s="36">
        <f>SUM(B2:F6)</f>
        <v>18.98</v>
      </c>
      <c r="C7" s="37"/>
      <c r="D7" s="37"/>
      <c r="E7" s="37"/>
      <c r="F7" s="37"/>
      <c r="G7" s="24"/>
      <c r="H7" s="5">
        <f>-B7+'Presupuesto 2023'!B39</f>
        <v>1.0199999999999996</v>
      </c>
    </row>
    <row r="8" spans="1:8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f>SUM(B8:F8)</f>
        <v>0</v>
      </c>
      <c r="H8" s="2"/>
    </row>
    <row r="9" spans="1:8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f t="shared" ref="G9:G12" si="0">SUM(B9:F9)</f>
        <v>0</v>
      </c>
      <c r="H9" s="2"/>
    </row>
    <row r="10" spans="1:8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f t="shared" si="0"/>
        <v>0</v>
      </c>
      <c r="H10" s="2"/>
    </row>
    <row r="11" spans="1:8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f t="shared" si="0"/>
        <v>0</v>
      </c>
      <c r="H11" s="2"/>
    </row>
    <row r="12" spans="1:8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f t="shared" si="0"/>
        <v>0</v>
      </c>
      <c r="H12" s="2"/>
    </row>
    <row r="13" spans="1:8" ht="18.75" collapsed="1" x14ac:dyDescent="0.3">
      <c r="A13" s="25" t="s">
        <v>67</v>
      </c>
      <c r="B13" s="36">
        <f>SUM(B8:F12)</f>
        <v>0</v>
      </c>
      <c r="C13" s="37"/>
      <c r="D13" s="37"/>
      <c r="E13" s="37"/>
      <c r="F13" s="37"/>
      <c r="G13" s="24"/>
      <c r="H13" s="5">
        <f>-B13+'Presupuesto 2023'!C39</f>
        <v>70</v>
      </c>
    </row>
    <row r="14" spans="1:8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f>SUM(B14:F14)</f>
        <v>0</v>
      </c>
      <c r="H14" s="2"/>
    </row>
    <row r="15" spans="1:8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f t="shared" ref="G15:G18" si="1">SUM(B15:F15)</f>
        <v>0</v>
      </c>
      <c r="H15" s="2"/>
    </row>
    <row r="16" spans="1:8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f t="shared" si="1"/>
        <v>0</v>
      </c>
      <c r="H16" s="2"/>
    </row>
    <row r="17" spans="1:8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f t="shared" si="1"/>
        <v>0</v>
      </c>
      <c r="H17" s="2"/>
    </row>
    <row r="18" spans="1:8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f t="shared" si="1"/>
        <v>0</v>
      </c>
      <c r="H18" s="2"/>
    </row>
    <row r="19" spans="1:8" ht="18.75" collapsed="1" x14ac:dyDescent="0.3">
      <c r="A19" s="25" t="s">
        <v>68</v>
      </c>
      <c r="B19" s="36">
        <f>SUM(B14:F18)</f>
        <v>0</v>
      </c>
      <c r="C19" s="37"/>
      <c r="D19" s="37"/>
      <c r="E19" s="37"/>
      <c r="F19" s="37"/>
      <c r="G19" s="24"/>
      <c r="H19" s="5">
        <f>-B19+'Presupuesto 2023'!D39</f>
        <v>30</v>
      </c>
    </row>
    <row r="20" spans="1:8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f>SUM(B20:F20)</f>
        <v>0</v>
      </c>
      <c r="H20" s="2"/>
    </row>
    <row r="21" spans="1:8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f t="shared" ref="G21:G24" si="2">SUM(B21:F21)</f>
        <v>0</v>
      </c>
      <c r="H21" s="2"/>
    </row>
    <row r="22" spans="1:8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f t="shared" si="2"/>
        <v>0</v>
      </c>
      <c r="H22" s="2"/>
    </row>
    <row r="23" spans="1:8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f t="shared" si="2"/>
        <v>0</v>
      </c>
      <c r="H23" s="2"/>
    </row>
    <row r="24" spans="1:8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f t="shared" si="2"/>
        <v>0</v>
      </c>
      <c r="H24" s="2"/>
    </row>
    <row r="25" spans="1:8" ht="18.75" collapsed="1" x14ac:dyDescent="0.3">
      <c r="A25" s="25" t="s">
        <v>74</v>
      </c>
      <c r="B25" s="36">
        <f>SUM(B20:F24)</f>
        <v>0</v>
      </c>
      <c r="C25" s="37"/>
      <c r="D25" s="37"/>
      <c r="E25" s="37"/>
      <c r="F25" s="37"/>
      <c r="G25" s="24"/>
      <c r="H25" s="5">
        <f>-B25+'Presupuesto 2023'!E39</f>
        <v>50</v>
      </c>
    </row>
    <row r="26" spans="1:8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f>SUM(B26:F26)</f>
        <v>0</v>
      </c>
      <c r="H26" s="2"/>
    </row>
    <row r="27" spans="1:8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f t="shared" ref="G27:G30" si="3">SUM(B27:F27)</f>
        <v>0</v>
      </c>
      <c r="H27" s="2"/>
    </row>
    <row r="28" spans="1:8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f t="shared" si="3"/>
        <v>0</v>
      </c>
      <c r="H28" s="2"/>
    </row>
    <row r="29" spans="1:8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f t="shared" si="3"/>
        <v>0</v>
      </c>
      <c r="H29" s="2"/>
    </row>
    <row r="30" spans="1:8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f t="shared" si="3"/>
        <v>0</v>
      </c>
      <c r="H30" s="2"/>
    </row>
    <row r="31" spans="1:8" ht="18.75" collapsed="1" x14ac:dyDescent="0.3">
      <c r="A31" s="25" t="s">
        <v>75</v>
      </c>
      <c r="B31" s="36">
        <f>SUM(B26:F30)</f>
        <v>0</v>
      </c>
      <c r="C31" s="37"/>
      <c r="D31" s="37"/>
      <c r="E31" s="37"/>
      <c r="F31" s="37"/>
      <c r="G31" s="24"/>
      <c r="H31" s="5">
        <f>-B31+'Presupuesto 2023'!F39</f>
        <v>60</v>
      </c>
    </row>
    <row r="32" spans="1:8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f>SUM(B32:F32)</f>
        <v>0</v>
      </c>
      <c r="H32" s="2"/>
    </row>
    <row r="33" spans="1:8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f t="shared" ref="G33:G36" si="4">SUM(B33:F33)</f>
        <v>0</v>
      </c>
      <c r="H33" s="2"/>
    </row>
    <row r="34" spans="1:8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f t="shared" si="4"/>
        <v>0</v>
      </c>
      <c r="H34" s="2"/>
    </row>
    <row r="35" spans="1:8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f t="shared" si="4"/>
        <v>0</v>
      </c>
      <c r="H35" s="2"/>
    </row>
    <row r="36" spans="1:8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f t="shared" si="4"/>
        <v>0</v>
      </c>
      <c r="H36" s="2"/>
    </row>
    <row r="37" spans="1:8" ht="18.75" collapsed="1" x14ac:dyDescent="0.3">
      <c r="A37" s="25" t="s">
        <v>76</v>
      </c>
      <c r="B37" s="36">
        <f>SUM(B32:F36)</f>
        <v>0</v>
      </c>
      <c r="C37" s="37"/>
      <c r="D37" s="37"/>
      <c r="E37" s="37"/>
      <c r="F37" s="37"/>
      <c r="G37" s="24"/>
      <c r="H37" s="5">
        <f>-B37+'Presupuesto 2023'!G39</f>
        <v>50</v>
      </c>
    </row>
    <row r="38" spans="1:8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f>SUM(B38:F38)</f>
        <v>0</v>
      </c>
      <c r="H38" s="2"/>
    </row>
    <row r="39" spans="1:8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f t="shared" ref="G39:G42" si="5">SUM(B39:F39)</f>
        <v>0</v>
      </c>
      <c r="H39" s="2"/>
    </row>
    <row r="40" spans="1:8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f t="shared" si="5"/>
        <v>0</v>
      </c>
      <c r="H40" s="2"/>
    </row>
    <row r="41" spans="1:8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f t="shared" si="5"/>
        <v>0</v>
      </c>
      <c r="H41" s="2"/>
    </row>
    <row r="42" spans="1:8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f t="shared" si="5"/>
        <v>0</v>
      </c>
      <c r="H42" s="2"/>
    </row>
    <row r="43" spans="1:8" ht="18.75" collapsed="1" x14ac:dyDescent="0.3">
      <c r="A43" s="25" t="s">
        <v>77</v>
      </c>
      <c r="B43" s="36">
        <f>SUM(B38:F42)</f>
        <v>0</v>
      </c>
      <c r="C43" s="37"/>
      <c r="D43" s="37"/>
      <c r="E43" s="37"/>
      <c r="F43" s="37"/>
      <c r="G43" s="24"/>
      <c r="H43" s="5">
        <f>-B43+'Presupuesto 2023'!H39</f>
        <v>30</v>
      </c>
    </row>
    <row r="44" spans="1:8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f>SUM(B44:F44)</f>
        <v>0</v>
      </c>
      <c r="H44" s="2"/>
    </row>
    <row r="45" spans="1:8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f t="shared" ref="G45:G48" si="6">SUM(B45:F45)</f>
        <v>0</v>
      </c>
      <c r="H45" s="2"/>
    </row>
    <row r="46" spans="1:8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f t="shared" si="6"/>
        <v>0</v>
      </c>
      <c r="H46" s="2"/>
    </row>
    <row r="47" spans="1:8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f t="shared" si="6"/>
        <v>0</v>
      </c>
      <c r="H47" s="2"/>
    </row>
    <row r="48" spans="1:8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f t="shared" si="6"/>
        <v>0</v>
      </c>
      <c r="H48" s="2"/>
    </row>
    <row r="49" spans="1:8" ht="18.75" collapsed="1" x14ac:dyDescent="0.3">
      <c r="A49" s="25" t="s">
        <v>78</v>
      </c>
      <c r="B49" s="36">
        <f>SUM(B44:F48)</f>
        <v>0</v>
      </c>
      <c r="C49" s="37"/>
      <c r="D49" s="37"/>
      <c r="E49" s="37"/>
      <c r="F49" s="37"/>
      <c r="G49" s="24"/>
      <c r="H49" s="5">
        <f>-B49+'Presupuesto 2023'!I39</f>
        <v>30</v>
      </c>
    </row>
    <row r="50" spans="1:8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f>SUM(B50:F50)</f>
        <v>0</v>
      </c>
      <c r="H50" s="2"/>
    </row>
    <row r="51" spans="1:8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f t="shared" ref="G51:G54" si="7">SUM(B51:F51)</f>
        <v>0</v>
      </c>
      <c r="H51" s="2"/>
    </row>
    <row r="52" spans="1:8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f t="shared" si="7"/>
        <v>0</v>
      </c>
      <c r="H52" s="2"/>
    </row>
    <row r="53" spans="1:8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f t="shared" si="7"/>
        <v>0</v>
      </c>
      <c r="H53" s="2"/>
    </row>
    <row r="54" spans="1:8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f t="shared" si="7"/>
        <v>0</v>
      </c>
      <c r="H54" s="2"/>
    </row>
    <row r="55" spans="1:8" ht="18.75" collapsed="1" x14ac:dyDescent="0.3">
      <c r="A55" s="25" t="s">
        <v>79</v>
      </c>
      <c r="B55" s="36">
        <f>SUM(B50:F54)</f>
        <v>0</v>
      </c>
      <c r="C55" s="37"/>
      <c r="D55" s="37"/>
      <c r="E55" s="37"/>
      <c r="F55" s="37"/>
      <c r="G55" s="24"/>
      <c r="H55" s="5">
        <f>-B55+'Presupuesto 2023'!J39</f>
        <v>30</v>
      </c>
    </row>
    <row r="56" spans="1:8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f>SUM(B56:F56)</f>
        <v>0</v>
      </c>
      <c r="H56" s="2"/>
    </row>
    <row r="57" spans="1:8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f t="shared" ref="G57:G60" si="8">SUM(B57:F57)</f>
        <v>0</v>
      </c>
      <c r="H57" s="2"/>
    </row>
    <row r="58" spans="1:8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f t="shared" si="8"/>
        <v>0</v>
      </c>
      <c r="H58" s="2"/>
    </row>
    <row r="59" spans="1:8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f t="shared" si="8"/>
        <v>0</v>
      </c>
      <c r="H59" s="2"/>
    </row>
    <row r="60" spans="1:8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f t="shared" si="8"/>
        <v>0</v>
      </c>
      <c r="H60" s="2"/>
    </row>
    <row r="61" spans="1:8" ht="18.75" collapsed="1" x14ac:dyDescent="0.3">
      <c r="A61" s="25" t="s">
        <v>80</v>
      </c>
      <c r="B61" s="36">
        <f>SUM(B56:F60)</f>
        <v>0</v>
      </c>
      <c r="C61" s="37"/>
      <c r="D61" s="37"/>
      <c r="E61" s="37"/>
      <c r="F61" s="37"/>
      <c r="G61" s="24"/>
      <c r="H61" s="5">
        <f>-B61+'Presupuesto 2023'!K39</f>
        <v>130</v>
      </c>
    </row>
    <row r="62" spans="1:8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f>SUM(B62:F62)</f>
        <v>0</v>
      </c>
      <c r="H62" s="2"/>
    </row>
    <row r="63" spans="1:8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f t="shared" ref="G63:G66" si="9">SUM(B63:F63)</f>
        <v>0</v>
      </c>
      <c r="H63" s="2"/>
    </row>
    <row r="64" spans="1:8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f t="shared" si="9"/>
        <v>0</v>
      </c>
      <c r="H64" s="2"/>
    </row>
    <row r="65" spans="1:8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f t="shared" si="9"/>
        <v>0</v>
      </c>
      <c r="H65" s="2"/>
    </row>
    <row r="66" spans="1:8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f t="shared" si="9"/>
        <v>0</v>
      </c>
      <c r="H66" s="2"/>
    </row>
    <row r="67" spans="1:8" ht="18.75" collapsed="1" x14ac:dyDescent="0.3">
      <c r="A67" s="25" t="s">
        <v>81</v>
      </c>
      <c r="B67" s="36">
        <f>SUM(B62:F66)</f>
        <v>0</v>
      </c>
      <c r="C67" s="37"/>
      <c r="D67" s="37"/>
      <c r="E67" s="37"/>
      <c r="F67" s="37"/>
      <c r="G67" s="24"/>
      <c r="H67" s="5">
        <f>-B67+'Presupuesto 2023'!L39</f>
        <v>30</v>
      </c>
    </row>
    <row r="68" spans="1:8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f>SUM(B68:F68)</f>
        <v>0</v>
      </c>
      <c r="H68" s="2"/>
    </row>
    <row r="69" spans="1:8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f t="shared" ref="G69:G72" si="10">SUM(B69:F69)</f>
        <v>0</v>
      </c>
      <c r="H69" s="2"/>
    </row>
    <row r="70" spans="1:8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f t="shared" si="10"/>
        <v>0</v>
      </c>
      <c r="H70" s="2"/>
    </row>
    <row r="71" spans="1:8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f t="shared" si="10"/>
        <v>0</v>
      </c>
      <c r="H71" s="2"/>
    </row>
    <row r="72" spans="1:8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f t="shared" si="10"/>
        <v>0</v>
      </c>
      <c r="H72" s="2"/>
    </row>
    <row r="73" spans="1:8" ht="18.75" collapsed="1" x14ac:dyDescent="0.3">
      <c r="A73" s="25" t="s">
        <v>82</v>
      </c>
      <c r="B73" s="36">
        <f>SUM(B68:F72)</f>
        <v>0</v>
      </c>
      <c r="C73" s="37"/>
      <c r="D73" s="37"/>
      <c r="E73" s="37"/>
      <c r="F73" s="37"/>
      <c r="G73" s="24"/>
      <c r="H73" s="5">
        <f>-B73+'Presupuesto 2023'!M39</f>
        <v>20</v>
      </c>
    </row>
    <row r="74" spans="1:8" ht="15.75" x14ac:dyDescent="0.25">
      <c r="A74" s="39" t="s">
        <v>84</v>
      </c>
      <c r="B74" s="39"/>
      <c r="C74" s="39"/>
      <c r="D74" s="39"/>
      <c r="E74" s="39"/>
      <c r="F74" s="39"/>
      <c r="G74" s="29"/>
      <c r="H74" s="5">
        <f>SUM(H7,H13,H19,H25,H31,H37,H43,H49,H55,H61,H67,H73)</f>
        <v>531.02</v>
      </c>
    </row>
    <row r="75" spans="1:8" x14ac:dyDescent="0.25">
      <c r="H75">
        <v>19.28</v>
      </c>
    </row>
    <row r="76" spans="1:8" x14ac:dyDescent="0.25">
      <c r="A76">
        <v>75.099999999999994</v>
      </c>
      <c r="B76">
        <f>+A76*0.16</f>
        <v>12.016</v>
      </c>
    </row>
    <row r="77" spans="1:8" x14ac:dyDescent="0.25">
      <c r="B77">
        <f>+B76+A76</f>
        <v>87.116</v>
      </c>
    </row>
    <row r="78" spans="1:8" x14ac:dyDescent="0.25">
      <c r="B78">
        <f>+B77/H75</f>
        <v>4.5184647302904564</v>
      </c>
    </row>
    <row r="79" spans="1:8" x14ac:dyDescent="0.25">
      <c r="A79">
        <v>46.16</v>
      </c>
    </row>
    <row r="80" spans="1:8" x14ac:dyDescent="0.25">
      <c r="A80">
        <v>30.16</v>
      </c>
    </row>
    <row r="81" spans="1:1" x14ac:dyDescent="0.25">
      <c r="A81">
        <f>SUM(A79:A80)</f>
        <v>76.319999999999993</v>
      </c>
    </row>
    <row r="82" spans="1:1" x14ac:dyDescent="0.25">
      <c r="A82">
        <f>+A81/H75</f>
        <v>3.9585062240663893</v>
      </c>
    </row>
  </sheetData>
  <mergeCells count="13">
    <mergeCell ref="A74:F74"/>
    <mergeCell ref="B43:F43"/>
    <mergeCell ref="B49:F49"/>
    <mergeCell ref="B55:F55"/>
    <mergeCell ref="B61:F61"/>
    <mergeCell ref="B67:F67"/>
    <mergeCell ref="B73:F73"/>
    <mergeCell ref="B37:F37"/>
    <mergeCell ref="B7:F7"/>
    <mergeCell ref="B13:F13"/>
    <mergeCell ref="B19:F19"/>
    <mergeCell ref="B25:F25"/>
    <mergeCell ref="B31:F31"/>
  </mergeCells>
  <conditionalFormatting sqref="H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H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H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H25 H31 H37 H43 H49 H55 H61 H67 H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H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H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H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H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H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H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H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H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" id="{FC0384CA-EB19-42DC-B25A-E8FADCEAB2EE}">
            <xm:f>'Presupuesto 2023'!$B$39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" operator="greaterThan" id="{7459F26F-D33B-4F63-98F4-53A52C32F321}">
            <xm:f>'Presupuesto 2023'!$C$39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B13:G13</xm:sqref>
        </x14:conditionalFormatting>
        <x14:conditionalFormatting xmlns:xm="http://schemas.microsoft.com/office/excel/2006/main">
          <x14:cfRule type="cellIs" priority="23" operator="greaterThan" id="{05BD3C65-2BE6-488B-A051-2E9FB74DD05E}">
            <xm:f>'Presupuesto 2023'!$D$39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B19:G19</xm:sqref>
        </x14:conditionalFormatting>
        <x14:conditionalFormatting xmlns:xm="http://schemas.microsoft.com/office/excel/2006/main">
          <x14:cfRule type="cellIs" priority="22" operator="greaterThan" id="{29130EFD-0846-46BD-9717-FF1D682EBA8E}">
            <xm:f>'Presupuesto 2023'!$E$39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B25:G25</xm:sqref>
        </x14:conditionalFormatting>
        <x14:conditionalFormatting xmlns:xm="http://schemas.microsoft.com/office/excel/2006/main">
          <x14:cfRule type="cellIs" priority="21" operator="greaterThan" id="{CCCE6043-335C-4E44-A94B-36B5693029F2}">
            <xm:f>'Presupuesto 2023'!$F$39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B31:G31</xm:sqref>
        </x14:conditionalFormatting>
        <x14:conditionalFormatting xmlns:xm="http://schemas.microsoft.com/office/excel/2006/main">
          <x14:cfRule type="cellIs" priority="18" operator="greaterThan" id="{0B73AD96-3685-48BB-9A71-B0AFC9278BCC}">
            <xm:f>'Presupuesto 2023'!$G$39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greaterThan" id="{3FA15AA6-F724-4A6E-9A56-95934B2333BF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B37:G37</xm:sqref>
        </x14:conditionalFormatting>
        <x14:conditionalFormatting xmlns:xm="http://schemas.microsoft.com/office/excel/2006/main">
          <x14:cfRule type="cellIs" priority="19" operator="greaterThan" id="{B8CEE1AF-1F70-4744-BE23-4D1A70709824}">
            <xm:f>'Presupuesto 2023'!$H$39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B43:G43</xm:sqref>
        </x14:conditionalFormatting>
        <x14:conditionalFormatting xmlns:xm="http://schemas.microsoft.com/office/excel/2006/main">
          <x14:cfRule type="cellIs" priority="17" operator="greaterThan" id="{8BA215FA-1015-4A99-B630-2003B583095F}">
            <xm:f>'Presupuesto 2023'!$I$39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B49:G49</xm:sqref>
        </x14:conditionalFormatting>
        <x14:conditionalFormatting xmlns:xm="http://schemas.microsoft.com/office/excel/2006/main">
          <x14:cfRule type="cellIs" priority="16" operator="greaterThan" id="{96E1AE48-EB58-4B83-B231-6E48B7D47FB0}">
            <xm:f>'Presupuesto 2023'!$J$39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B55:G55</xm:sqref>
        </x14:conditionalFormatting>
        <x14:conditionalFormatting xmlns:xm="http://schemas.microsoft.com/office/excel/2006/main">
          <x14:cfRule type="cellIs" priority="15" operator="greaterThan" id="{FB36FD73-CCDC-492D-A018-37A42A42148E}">
            <xm:f>'Presupuesto 2023'!$K$39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B61:G61</xm:sqref>
        </x14:conditionalFormatting>
        <x14:conditionalFormatting xmlns:xm="http://schemas.microsoft.com/office/excel/2006/main">
          <x14:cfRule type="cellIs" priority="14" operator="greaterThan" id="{5C477418-6DAE-4EBA-B683-3E56052BFC07}">
            <xm:f>'Presupuesto 2023'!$L$39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B67:G67</xm:sqref>
        </x14:conditionalFormatting>
        <x14:conditionalFormatting xmlns:xm="http://schemas.microsoft.com/office/excel/2006/main">
          <x14:cfRule type="cellIs" priority="13" operator="greaterThan" id="{11228EBF-9638-4EE9-99CA-10156ADB3FB6}">
            <xm:f>'Presupuesto 2023'!$M$39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B73:G73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H74"/>
  <sheetViews>
    <sheetView workbookViewId="0">
      <selection activeCell="L49" sqref="L49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9.7109375" bestFit="1" customWidth="1"/>
    <col min="4" max="4" width="11.28515625" bestFit="1" customWidth="1"/>
    <col min="5" max="5" width="15.28515625" bestFit="1" customWidth="1"/>
    <col min="6" max="6" width="23" bestFit="1" customWidth="1"/>
    <col min="7" max="7" width="0" hidden="1" customWidth="1"/>
    <col min="8" max="8" width="16.140625" customWidth="1"/>
  </cols>
  <sheetData>
    <row r="1" spans="1:8" ht="18.75" x14ac:dyDescent="0.3">
      <c r="A1" s="25" t="s">
        <v>65</v>
      </c>
      <c r="B1" s="25" t="s">
        <v>40</v>
      </c>
      <c r="C1" s="25" t="s">
        <v>63</v>
      </c>
      <c r="D1" s="25" t="s">
        <v>36</v>
      </c>
      <c r="E1" s="25" t="s">
        <v>37</v>
      </c>
      <c r="F1" s="25" t="s">
        <v>39</v>
      </c>
      <c r="G1" s="25"/>
      <c r="H1" s="27" t="s">
        <v>83</v>
      </c>
    </row>
    <row r="2" spans="1:8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f>SUM(B2:F2)</f>
        <v>0</v>
      </c>
      <c r="H2" s="2"/>
    </row>
    <row r="3" spans="1:8" outlineLevel="1" x14ac:dyDescent="0.25">
      <c r="A3" s="26" t="s">
        <v>70</v>
      </c>
      <c r="B3" s="23">
        <v>0</v>
      </c>
      <c r="C3" s="23">
        <v>10</v>
      </c>
      <c r="D3" s="23">
        <v>0</v>
      </c>
      <c r="E3" s="23">
        <v>0</v>
      </c>
      <c r="F3" s="23">
        <v>0</v>
      </c>
      <c r="G3" s="23">
        <f>SUM(B3:F3)</f>
        <v>10</v>
      </c>
      <c r="H3" s="2"/>
    </row>
    <row r="4" spans="1:8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f>SUM(B4:F4)</f>
        <v>0</v>
      </c>
      <c r="H4" s="2"/>
    </row>
    <row r="5" spans="1:8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f>SUM(B5:F5)</f>
        <v>0</v>
      </c>
      <c r="H5" s="2"/>
    </row>
    <row r="6" spans="1:8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f>SUM(B6:F6)</f>
        <v>0</v>
      </c>
      <c r="H6" s="2"/>
    </row>
    <row r="7" spans="1:8" ht="18.75" x14ac:dyDescent="0.3">
      <c r="A7" s="25" t="s">
        <v>66</v>
      </c>
      <c r="B7" s="36">
        <f>SUM(B2:F6)</f>
        <v>10</v>
      </c>
      <c r="C7" s="37"/>
      <c r="D7" s="37"/>
      <c r="E7" s="37"/>
      <c r="F7" s="37"/>
      <c r="G7" s="24"/>
      <c r="H7" s="5">
        <f>-B7+'Presupuesto 2023'!B46</f>
        <v>10</v>
      </c>
    </row>
    <row r="8" spans="1:8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f>SUM(B8:F8)</f>
        <v>0</v>
      </c>
      <c r="H8" s="2"/>
    </row>
    <row r="9" spans="1:8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f t="shared" ref="G9:G12" si="0">SUM(B9:F9)</f>
        <v>0</v>
      </c>
      <c r="H9" s="2"/>
    </row>
    <row r="10" spans="1:8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f t="shared" si="0"/>
        <v>0</v>
      </c>
      <c r="H10" s="2"/>
    </row>
    <row r="11" spans="1:8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f t="shared" si="0"/>
        <v>0</v>
      </c>
      <c r="H11" s="2"/>
    </row>
    <row r="12" spans="1:8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f t="shared" si="0"/>
        <v>0</v>
      </c>
      <c r="H12" s="2"/>
    </row>
    <row r="13" spans="1:8" ht="18.75" collapsed="1" x14ac:dyDescent="0.3">
      <c r="A13" s="25" t="s">
        <v>67</v>
      </c>
      <c r="B13" s="36">
        <f>SUM(B8:F12)</f>
        <v>0</v>
      </c>
      <c r="C13" s="37"/>
      <c r="D13" s="37"/>
      <c r="E13" s="37"/>
      <c r="F13" s="37"/>
      <c r="G13" s="24"/>
      <c r="H13" s="5">
        <f>-B13+'Presupuesto 2023'!C46</f>
        <v>40</v>
      </c>
    </row>
    <row r="14" spans="1:8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f>SUM(B14:F14)</f>
        <v>0</v>
      </c>
      <c r="H14" s="2"/>
    </row>
    <row r="15" spans="1:8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f t="shared" ref="G15:G18" si="1">SUM(B15:F15)</f>
        <v>0</v>
      </c>
      <c r="H15" s="2"/>
    </row>
    <row r="16" spans="1:8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f t="shared" si="1"/>
        <v>0</v>
      </c>
      <c r="H16" s="2"/>
    </row>
    <row r="17" spans="1:8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f t="shared" si="1"/>
        <v>0</v>
      </c>
      <c r="H17" s="2"/>
    </row>
    <row r="18" spans="1:8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f t="shared" si="1"/>
        <v>0</v>
      </c>
      <c r="H18" s="2"/>
    </row>
    <row r="19" spans="1:8" ht="18.75" collapsed="1" x14ac:dyDescent="0.3">
      <c r="A19" s="25" t="s">
        <v>68</v>
      </c>
      <c r="B19" s="36">
        <f>SUM(B14:F18)</f>
        <v>0</v>
      </c>
      <c r="C19" s="37"/>
      <c r="D19" s="37"/>
      <c r="E19" s="37"/>
      <c r="F19" s="37"/>
      <c r="G19" s="24"/>
      <c r="H19" s="5">
        <f>-B19+'Presupuesto 2023'!D46</f>
        <v>20</v>
      </c>
    </row>
    <row r="20" spans="1:8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f>SUM(B20:F20)</f>
        <v>0</v>
      </c>
      <c r="H20" s="2"/>
    </row>
    <row r="21" spans="1:8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f t="shared" ref="G21:G24" si="2">SUM(B21:F21)</f>
        <v>0</v>
      </c>
      <c r="H21" s="2"/>
    </row>
    <row r="22" spans="1:8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f t="shared" si="2"/>
        <v>0</v>
      </c>
      <c r="H22" s="2"/>
    </row>
    <row r="23" spans="1:8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f t="shared" si="2"/>
        <v>0</v>
      </c>
      <c r="H23" s="2"/>
    </row>
    <row r="24" spans="1:8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f t="shared" si="2"/>
        <v>0</v>
      </c>
      <c r="H24" s="2"/>
    </row>
    <row r="25" spans="1:8" ht="18.75" collapsed="1" x14ac:dyDescent="0.3">
      <c r="A25" s="25" t="s">
        <v>74</v>
      </c>
      <c r="B25" s="36">
        <f>SUM(B20:F24)</f>
        <v>0</v>
      </c>
      <c r="C25" s="37"/>
      <c r="D25" s="37"/>
      <c r="E25" s="37"/>
      <c r="F25" s="37"/>
      <c r="G25" s="24"/>
      <c r="H25" s="5">
        <f>-B25+'Presupuesto 2023'!E46</f>
        <v>40</v>
      </c>
    </row>
    <row r="26" spans="1:8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f>SUM(B26:F26)</f>
        <v>0</v>
      </c>
      <c r="H26" s="2"/>
    </row>
    <row r="27" spans="1:8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f t="shared" ref="G27:G30" si="3">SUM(B27:F27)</f>
        <v>0</v>
      </c>
      <c r="H27" s="2"/>
    </row>
    <row r="28" spans="1:8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f t="shared" si="3"/>
        <v>0</v>
      </c>
      <c r="H28" s="2"/>
    </row>
    <row r="29" spans="1:8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f t="shared" si="3"/>
        <v>0</v>
      </c>
      <c r="H29" s="2"/>
    </row>
    <row r="30" spans="1:8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f t="shared" si="3"/>
        <v>0</v>
      </c>
      <c r="H30" s="2"/>
    </row>
    <row r="31" spans="1:8" ht="18.75" collapsed="1" x14ac:dyDescent="0.3">
      <c r="A31" s="25" t="s">
        <v>75</v>
      </c>
      <c r="B31" s="36">
        <f>SUM(B26:F30)</f>
        <v>0</v>
      </c>
      <c r="C31" s="37"/>
      <c r="D31" s="37"/>
      <c r="E31" s="37"/>
      <c r="F31" s="37"/>
      <c r="G31" s="24"/>
      <c r="H31" s="5">
        <f>-B31+'Presupuesto 2023'!F46</f>
        <v>20</v>
      </c>
    </row>
    <row r="32" spans="1:8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f>SUM(B32:F32)</f>
        <v>0</v>
      </c>
      <c r="H32" s="2"/>
    </row>
    <row r="33" spans="1:8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f t="shared" ref="G33:G36" si="4">SUM(B33:F33)</f>
        <v>0</v>
      </c>
      <c r="H33" s="2"/>
    </row>
    <row r="34" spans="1:8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f t="shared" si="4"/>
        <v>0</v>
      </c>
      <c r="H34" s="2"/>
    </row>
    <row r="35" spans="1:8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f t="shared" si="4"/>
        <v>0</v>
      </c>
      <c r="H35" s="2"/>
    </row>
    <row r="36" spans="1:8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f t="shared" si="4"/>
        <v>0</v>
      </c>
      <c r="H36" s="2"/>
    </row>
    <row r="37" spans="1:8" ht="18.75" collapsed="1" x14ac:dyDescent="0.3">
      <c r="A37" s="25" t="s">
        <v>76</v>
      </c>
      <c r="B37" s="36">
        <f>SUM(B32:F36)</f>
        <v>0</v>
      </c>
      <c r="C37" s="37"/>
      <c r="D37" s="37"/>
      <c r="E37" s="37"/>
      <c r="F37" s="37"/>
      <c r="G37" s="24"/>
      <c r="H37" s="5">
        <f>-B37+'Presupuesto 2023'!G46</f>
        <v>40</v>
      </c>
    </row>
    <row r="38" spans="1:8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f>SUM(B38:F38)</f>
        <v>0</v>
      </c>
      <c r="H38" s="2"/>
    </row>
    <row r="39" spans="1:8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f t="shared" ref="G39:G42" si="5">SUM(B39:F39)</f>
        <v>0</v>
      </c>
      <c r="H39" s="2"/>
    </row>
    <row r="40" spans="1:8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f t="shared" si="5"/>
        <v>0</v>
      </c>
      <c r="H40" s="2"/>
    </row>
    <row r="41" spans="1:8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f t="shared" si="5"/>
        <v>0</v>
      </c>
      <c r="H41" s="2"/>
    </row>
    <row r="42" spans="1:8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f t="shared" si="5"/>
        <v>0</v>
      </c>
      <c r="H42" s="2"/>
    </row>
    <row r="43" spans="1:8" ht="18.75" collapsed="1" x14ac:dyDescent="0.3">
      <c r="A43" s="25" t="s">
        <v>77</v>
      </c>
      <c r="B43" s="36">
        <f>SUM(B38:F42)</f>
        <v>0</v>
      </c>
      <c r="C43" s="37"/>
      <c r="D43" s="37"/>
      <c r="E43" s="37"/>
      <c r="F43" s="37"/>
      <c r="G43" s="24"/>
      <c r="H43" s="5">
        <f>-B43+'Presupuesto 2023'!H46</f>
        <v>10</v>
      </c>
    </row>
    <row r="44" spans="1:8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f>SUM(B44:F44)</f>
        <v>0</v>
      </c>
      <c r="H44" s="2"/>
    </row>
    <row r="45" spans="1:8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f t="shared" ref="G45:G48" si="6">SUM(B45:F45)</f>
        <v>0</v>
      </c>
      <c r="H45" s="2"/>
    </row>
    <row r="46" spans="1:8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f t="shared" si="6"/>
        <v>0</v>
      </c>
      <c r="H46" s="2"/>
    </row>
    <row r="47" spans="1:8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f t="shared" si="6"/>
        <v>0</v>
      </c>
      <c r="H47" s="2"/>
    </row>
    <row r="48" spans="1:8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f t="shared" si="6"/>
        <v>0</v>
      </c>
      <c r="H48" s="2"/>
    </row>
    <row r="49" spans="1:8" ht="18.75" collapsed="1" x14ac:dyDescent="0.3">
      <c r="A49" s="25" t="s">
        <v>78</v>
      </c>
      <c r="B49" s="36">
        <f>SUM(B44:F48)</f>
        <v>0</v>
      </c>
      <c r="C49" s="37"/>
      <c r="D49" s="37"/>
      <c r="E49" s="37"/>
      <c r="F49" s="37"/>
      <c r="G49" s="24"/>
      <c r="H49" s="5">
        <f>-B49+'Presupuesto 2023'!I46</f>
        <v>30</v>
      </c>
    </row>
    <row r="50" spans="1:8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f>SUM(B50:F50)</f>
        <v>0</v>
      </c>
      <c r="H50" s="2"/>
    </row>
    <row r="51" spans="1:8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f t="shared" ref="G51:G54" si="7">SUM(B51:F51)</f>
        <v>0</v>
      </c>
      <c r="H51" s="2"/>
    </row>
    <row r="52" spans="1:8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f t="shared" si="7"/>
        <v>0</v>
      </c>
      <c r="H52" s="2"/>
    </row>
    <row r="53" spans="1:8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f t="shared" si="7"/>
        <v>0</v>
      </c>
      <c r="H53" s="2"/>
    </row>
    <row r="54" spans="1:8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f t="shared" si="7"/>
        <v>0</v>
      </c>
      <c r="H54" s="2"/>
    </row>
    <row r="55" spans="1:8" ht="18.75" collapsed="1" x14ac:dyDescent="0.3">
      <c r="A55" s="25" t="s">
        <v>79</v>
      </c>
      <c r="B55" s="36">
        <f>SUM(B50:F54)</f>
        <v>0</v>
      </c>
      <c r="C55" s="37"/>
      <c r="D55" s="37"/>
      <c r="E55" s="37"/>
      <c r="F55" s="37"/>
      <c r="G55" s="24"/>
      <c r="H55" s="5">
        <f>-B55+'Presupuesto 2023'!J46</f>
        <v>10</v>
      </c>
    </row>
    <row r="56" spans="1:8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f>SUM(B56:F56)</f>
        <v>0</v>
      </c>
      <c r="H56" s="2"/>
    </row>
    <row r="57" spans="1:8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f t="shared" ref="G57:G60" si="8">SUM(B57:F57)</f>
        <v>0</v>
      </c>
      <c r="H57" s="2"/>
    </row>
    <row r="58" spans="1:8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f t="shared" si="8"/>
        <v>0</v>
      </c>
      <c r="H58" s="2"/>
    </row>
    <row r="59" spans="1:8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f t="shared" si="8"/>
        <v>0</v>
      </c>
      <c r="H59" s="2"/>
    </row>
    <row r="60" spans="1:8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f t="shared" si="8"/>
        <v>0</v>
      </c>
      <c r="H60" s="2"/>
    </row>
    <row r="61" spans="1:8" ht="18.75" collapsed="1" x14ac:dyDescent="0.3">
      <c r="A61" s="25" t="s">
        <v>80</v>
      </c>
      <c r="B61" s="36">
        <f>SUM(B56:F60)</f>
        <v>0</v>
      </c>
      <c r="C61" s="37"/>
      <c r="D61" s="37"/>
      <c r="E61" s="37"/>
      <c r="F61" s="37"/>
      <c r="G61" s="24"/>
      <c r="H61" s="5">
        <f>-B61+'Presupuesto 2023'!K46</f>
        <v>120</v>
      </c>
    </row>
    <row r="62" spans="1:8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f>SUM(B62:F62)</f>
        <v>0</v>
      </c>
      <c r="H62" s="2"/>
    </row>
    <row r="63" spans="1:8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f t="shared" ref="G63:G66" si="9">SUM(B63:F63)</f>
        <v>0</v>
      </c>
      <c r="H63" s="2"/>
    </row>
    <row r="64" spans="1:8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f t="shared" si="9"/>
        <v>0</v>
      </c>
      <c r="H64" s="2"/>
    </row>
    <row r="65" spans="1:8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f t="shared" si="9"/>
        <v>0</v>
      </c>
      <c r="H65" s="2"/>
    </row>
    <row r="66" spans="1:8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f t="shared" si="9"/>
        <v>0</v>
      </c>
      <c r="H66" s="2"/>
    </row>
    <row r="67" spans="1:8" ht="18.75" collapsed="1" x14ac:dyDescent="0.3">
      <c r="A67" s="25" t="s">
        <v>81</v>
      </c>
      <c r="B67" s="36">
        <f>SUM(B62:F66)</f>
        <v>0</v>
      </c>
      <c r="C67" s="37"/>
      <c r="D67" s="37"/>
      <c r="E67" s="37"/>
      <c r="F67" s="37"/>
      <c r="G67" s="24"/>
      <c r="H67" s="5">
        <f>-B67+'Presupuesto 2023'!L46</f>
        <v>20</v>
      </c>
    </row>
    <row r="68" spans="1:8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f>SUM(B68:F68)</f>
        <v>0</v>
      </c>
      <c r="H68" s="2"/>
    </row>
    <row r="69" spans="1:8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f t="shared" ref="G69:G72" si="10">SUM(B69:F69)</f>
        <v>0</v>
      </c>
      <c r="H69" s="2"/>
    </row>
    <row r="70" spans="1:8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f t="shared" si="10"/>
        <v>0</v>
      </c>
      <c r="H70" s="2"/>
    </row>
    <row r="71" spans="1:8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f t="shared" si="10"/>
        <v>0</v>
      </c>
      <c r="H71" s="2"/>
    </row>
    <row r="72" spans="1:8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f t="shared" si="10"/>
        <v>0</v>
      </c>
      <c r="H72" s="2"/>
    </row>
    <row r="73" spans="1:8" ht="18.75" collapsed="1" x14ac:dyDescent="0.3">
      <c r="A73" s="25" t="s">
        <v>82</v>
      </c>
      <c r="B73" s="36">
        <f>SUM(B68:F72)</f>
        <v>0</v>
      </c>
      <c r="C73" s="37"/>
      <c r="D73" s="37"/>
      <c r="E73" s="37"/>
      <c r="F73" s="37"/>
      <c r="G73" s="24"/>
      <c r="H73" s="5">
        <f>-B73+'Presupuesto 2023'!M46</f>
        <v>20</v>
      </c>
    </row>
    <row r="74" spans="1:8" ht="15.75" x14ac:dyDescent="0.25">
      <c r="A74" s="39" t="s">
        <v>84</v>
      </c>
      <c r="B74" s="39"/>
      <c r="C74" s="39"/>
      <c r="D74" s="39"/>
      <c r="E74" s="39"/>
      <c r="F74" s="39"/>
      <c r="G74" s="29"/>
      <c r="H74" s="5">
        <f>SUM(H7,H13,H19,H25,H31,H37,H43,H49,H55,H61,H67,H73)</f>
        <v>380</v>
      </c>
    </row>
  </sheetData>
  <mergeCells count="13">
    <mergeCell ref="A74:F74"/>
    <mergeCell ref="B43:F43"/>
    <mergeCell ref="B49:F49"/>
    <mergeCell ref="B55:F55"/>
    <mergeCell ref="B61:F61"/>
    <mergeCell ref="B67:F67"/>
    <mergeCell ref="B73:F73"/>
    <mergeCell ref="B37:F37"/>
    <mergeCell ref="B7:F7"/>
    <mergeCell ref="B13:F13"/>
    <mergeCell ref="B19:F19"/>
    <mergeCell ref="B25:F25"/>
    <mergeCell ref="B31:F31"/>
  </mergeCells>
  <conditionalFormatting sqref="H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H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H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H25 H31 H37 H43 H49 H55 H61 H67 H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H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H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H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H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H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H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H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H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" id="{DCB76654-4D0E-4159-A60A-2D9B0F028054}">
            <xm:f>'Presupuesto 2023'!$B$46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" operator="greaterThan" id="{17C30A76-A205-4081-B301-4782150394E4}">
            <xm:f>'Presupuesto 2023'!$C$46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B13:G13</xm:sqref>
        </x14:conditionalFormatting>
        <x14:conditionalFormatting xmlns:xm="http://schemas.microsoft.com/office/excel/2006/main">
          <x14:cfRule type="cellIs" priority="23" operator="greaterThan" id="{5DAF01C7-78D1-48F3-B9E9-3F09E357906D}">
            <xm:f>'Presupuesto 2023'!$D$46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B19:G19</xm:sqref>
        </x14:conditionalFormatting>
        <x14:conditionalFormatting xmlns:xm="http://schemas.microsoft.com/office/excel/2006/main">
          <x14:cfRule type="cellIs" priority="22" operator="greaterThan" id="{0E5615B1-3112-49D9-9090-8A351E8A4025}">
            <xm:f>'Presupuesto 2023'!$E$46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B25:G25</xm:sqref>
        </x14:conditionalFormatting>
        <x14:conditionalFormatting xmlns:xm="http://schemas.microsoft.com/office/excel/2006/main">
          <x14:cfRule type="cellIs" priority="21" operator="greaterThan" id="{FABF00ED-4FAD-4191-92C4-2B2C6CF9E0F4}">
            <xm:f>'Presupuesto 2023'!$F$46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B31:G31</xm:sqref>
        </x14:conditionalFormatting>
        <x14:conditionalFormatting xmlns:xm="http://schemas.microsoft.com/office/excel/2006/main">
          <x14:cfRule type="cellIs" priority="18" operator="greaterThan" id="{B62E363F-E710-4354-9C43-06A0DC9A721A}">
            <xm:f>'Presupuesto 2023'!$G$46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greaterThan" id="{B6714F69-895E-492C-AA42-BEF00D20670C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B37:G37</xm:sqref>
        </x14:conditionalFormatting>
        <x14:conditionalFormatting xmlns:xm="http://schemas.microsoft.com/office/excel/2006/main">
          <x14:cfRule type="cellIs" priority="19" operator="greaterThan" id="{FE318AC7-2EC3-4E18-BDC0-436A32B12642}">
            <xm:f>'Presupuesto 2023'!$H$46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B43:G43</xm:sqref>
        </x14:conditionalFormatting>
        <x14:conditionalFormatting xmlns:xm="http://schemas.microsoft.com/office/excel/2006/main">
          <x14:cfRule type="cellIs" priority="17" operator="greaterThan" id="{2724C5CC-EEAF-4D49-ABBD-4FB9D3F283F5}">
            <xm:f>'Presupuesto 2023'!$I$46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B49:G49</xm:sqref>
        </x14:conditionalFormatting>
        <x14:conditionalFormatting xmlns:xm="http://schemas.microsoft.com/office/excel/2006/main">
          <x14:cfRule type="cellIs" priority="16" operator="greaterThan" id="{0BDB40C3-6FE0-4894-A14E-022EB2A599DE}">
            <xm:f>'Presupuesto 2023'!$J$46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B55:G55</xm:sqref>
        </x14:conditionalFormatting>
        <x14:conditionalFormatting xmlns:xm="http://schemas.microsoft.com/office/excel/2006/main">
          <x14:cfRule type="cellIs" priority="15" operator="greaterThan" id="{F111383D-8251-4D7F-A49F-9F2E10FD7777}">
            <xm:f>'Presupuesto 2023'!$K$46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B61:G61</xm:sqref>
        </x14:conditionalFormatting>
        <x14:conditionalFormatting xmlns:xm="http://schemas.microsoft.com/office/excel/2006/main">
          <x14:cfRule type="cellIs" priority="14" operator="greaterThan" id="{E1F6CEDA-197F-441F-A84E-ACBEFBC04456}">
            <xm:f>'Presupuesto 2023'!$L$46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B67:G67</xm:sqref>
        </x14:conditionalFormatting>
        <x14:conditionalFormatting xmlns:xm="http://schemas.microsoft.com/office/excel/2006/main">
          <x14:cfRule type="cellIs" priority="13" operator="greaterThan" id="{80488D1A-EBDB-4A5A-BA57-B8DA91BDD4C7}">
            <xm:f>'Presupuesto 2023'!$M$46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B73:G73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I80"/>
  <sheetViews>
    <sheetView workbookViewId="0">
      <selection activeCell="B78" sqref="B78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9.5703125" customWidth="1"/>
    <col min="6" max="6" width="0" hidden="1" customWidth="1"/>
    <col min="7" max="7" width="16.140625" customWidth="1"/>
  </cols>
  <sheetData>
    <row r="1" spans="1:9" ht="18.75" x14ac:dyDescent="0.3">
      <c r="A1" s="25" t="s">
        <v>65</v>
      </c>
      <c r="B1" s="25" t="s">
        <v>40</v>
      </c>
      <c r="C1" s="25" t="s">
        <v>38</v>
      </c>
      <c r="D1" s="25" t="s">
        <v>37</v>
      </c>
      <c r="E1" s="25" t="s">
        <v>39</v>
      </c>
      <c r="F1" s="25"/>
      <c r="G1" s="27" t="s">
        <v>83</v>
      </c>
      <c r="I1" s="30"/>
    </row>
    <row r="2" spans="1:9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f>SUM(B2:E2)</f>
        <v>0</v>
      </c>
      <c r="G2" s="2"/>
      <c r="I2" s="30"/>
    </row>
    <row r="3" spans="1:9" outlineLevel="1" x14ac:dyDescent="0.25">
      <c r="A3" s="26" t="s">
        <v>70</v>
      </c>
      <c r="B3" s="23">
        <v>0</v>
      </c>
      <c r="C3" s="23">
        <v>0</v>
      </c>
      <c r="D3" s="23">
        <v>0</v>
      </c>
      <c r="E3" s="23">
        <v>11.4</v>
      </c>
      <c r="F3" s="23">
        <f>SUM(B3:E3)</f>
        <v>11.4</v>
      </c>
      <c r="G3" s="2"/>
      <c r="I3" s="30"/>
    </row>
    <row r="4" spans="1:9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f>SUM(B4:E4)</f>
        <v>0</v>
      </c>
      <c r="G4" s="2"/>
      <c r="I4" s="30"/>
    </row>
    <row r="5" spans="1:9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f>SUM(B5:E5)</f>
        <v>0</v>
      </c>
      <c r="G5" s="2"/>
    </row>
    <row r="6" spans="1:9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f>SUM(B6:E6)</f>
        <v>0</v>
      </c>
      <c r="G6" s="2"/>
    </row>
    <row r="7" spans="1:9" ht="18.75" x14ac:dyDescent="0.3">
      <c r="A7" s="25" t="s">
        <v>66</v>
      </c>
      <c r="B7" s="36">
        <f>SUM(B2:E6)</f>
        <v>11.4</v>
      </c>
      <c r="C7" s="37"/>
      <c r="D7" s="37"/>
      <c r="E7" s="37"/>
      <c r="F7" s="24"/>
      <c r="G7" s="5">
        <f>-B7+'Presupuesto 2023'!B51</f>
        <v>83.6</v>
      </c>
    </row>
    <row r="8" spans="1:9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f>SUM(B8:E8)</f>
        <v>0</v>
      </c>
      <c r="G8" s="2"/>
    </row>
    <row r="9" spans="1:9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f>SUM(B9:E9)</f>
        <v>0</v>
      </c>
      <c r="G9" s="2"/>
    </row>
    <row r="10" spans="1:9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f>SUM(B10:E10)</f>
        <v>0</v>
      </c>
      <c r="G10" s="2"/>
    </row>
    <row r="11" spans="1:9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f>SUM(B11:E11)</f>
        <v>0</v>
      </c>
      <c r="G11" s="2"/>
    </row>
    <row r="12" spans="1:9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f>SUM(B12:E12)</f>
        <v>0</v>
      </c>
      <c r="G12" s="2"/>
    </row>
    <row r="13" spans="1:9" ht="18.75" collapsed="1" x14ac:dyDescent="0.3">
      <c r="A13" s="25" t="s">
        <v>67</v>
      </c>
      <c r="B13" s="36">
        <f>SUM(B8:E12)</f>
        <v>0</v>
      </c>
      <c r="C13" s="37"/>
      <c r="D13" s="37"/>
      <c r="E13" s="37"/>
      <c r="F13" s="24"/>
      <c r="G13" s="5">
        <f>-B13+'Presupuesto 2023'!C51</f>
        <v>25</v>
      </c>
    </row>
    <row r="14" spans="1:9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f>SUM(B14:E14)</f>
        <v>0</v>
      </c>
      <c r="G14" s="2"/>
    </row>
    <row r="15" spans="1:9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f>SUM(B15:E15)</f>
        <v>0</v>
      </c>
      <c r="G15" s="2"/>
    </row>
    <row r="16" spans="1:9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f>SUM(B16:E16)</f>
        <v>0</v>
      </c>
      <c r="G16" s="2"/>
    </row>
    <row r="17" spans="1:7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f>SUM(B17:E17)</f>
        <v>0</v>
      </c>
      <c r="G17" s="2"/>
    </row>
    <row r="18" spans="1:7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f>SUM(B18:E18)</f>
        <v>0</v>
      </c>
      <c r="G18" s="2"/>
    </row>
    <row r="19" spans="1:7" ht="18.75" collapsed="1" x14ac:dyDescent="0.3">
      <c r="A19" s="25" t="s">
        <v>68</v>
      </c>
      <c r="B19" s="36">
        <f>SUM(B14:E18)</f>
        <v>0</v>
      </c>
      <c r="C19" s="37"/>
      <c r="D19" s="37"/>
      <c r="E19" s="37"/>
      <c r="F19" s="24"/>
      <c r="G19" s="5">
        <f>-B19+'Presupuesto 2023'!D51</f>
        <v>65</v>
      </c>
    </row>
    <row r="20" spans="1:7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f>SUM(B20:E20)</f>
        <v>0</v>
      </c>
      <c r="G20" s="2"/>
    </row>
    <row r="21" spans="1:7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f>SUM(B21:E21)</f>
        <v>0</v>
      </c>
      <c r="G21" s="2"/>
    </row>
    <row r="22" spans="1:7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f>SUM(B22:E22)</f>
        <v>0</v>
      </c>
      <c r="G22" s="2"/>
    </row>
    <row r="23" spans="1:7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f>SUM(B23:E23)</f>
        <v>0</v>
      </c>
      <c r="G23" s="2"/>
    </row>
    <row r="24" spans="1:7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f>SUM(B24:E24)</f>
        <v>0</v>
      </c>
      <c r="G24" s="2"/>
    </row>
    <row r="25" spans="1:7" ht="18.75" collapsed="1" x14ac:dyDescent="0.3">
      <c r="A25" s="25" t="s">
        <v>74</v>
      </c>
      <c r="B25" s="36">
        <f>SUM(B20:E24)</f>
        <v>0</v>
      </c>
      <c r="C25" s="37"/>
      <c r="D25" s="37"/>
      <c r="E25" s="37"/>
      <c r="F25" s="24"/>
      <c r="G25" s="5">
        <f>-B25+'Presupuesto 2023'!E51</f>
        <v>30</v>
      </c>
    </row>
    <row r="26" spans="1:7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f>SUM(B26:E26)</f>
        <v>0</v>
      </c>
      <c r="G26" s="2"/>
    </row>
    <row r="27" spans="1:7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f>SUM(B27:E27)</f>
        <v>0</v>
      </c>
      <c r="G27" s="2"/>
    </row>
    <row r="28" spans="1:7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f>SUM(B28:E28)</f>
        <v>0</v>
      </c>
      <c r="G28" s="2"/>
    </row>
    <row r="29" spans="1:7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f>SUM(B29:E29)</f>
        <v>0</v>
      </c>
      <c r="G29" s="2"/>
    </row>
    <row r="30" spans="1:7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f>SUM(B30:E30)</f>
        <v>0</v>
      </c>
      <c r="G30" s="2"/>
    </row>
    <row r="31" spans="1:7" ht="18.75" collapsed="1" x14ac:dyDescent="0.3">
      <c r="A31" s="25" t="s">
        <v>75</v>
      </c>
      <c r="B31" s="36">
        <f>SUM(B26:E30)</f>
        <v>0</v>
      </c>
      <c r="C31" s="37"/>
      <c r="D31" s="37"/>
      <c r="E31" s="37"/>
      <c r="F31" s="24"/>
      <c r="G31" s="5">
        <f>-B31+'Presupuesto 2023'!F51</f>
        <v>30</v>
      </c>
    </row>
    <row r="32" spans="1:7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f>SUM(B32:E32)</f>
        <v>0</v>
      </c>
      <c r="G32" s="2"/>
    </row>
    <row r="33" spans="1:7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f>SUM(B33:E33)</f>
        <v>0</v>
      </c>
      <c r="G33" s="2"/>
    </row>
    <row r="34" spans="1:7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f>SUM(B34:E34)</f>
        <v>0</v>
      </c>
      <c r="G34" s="2"/>
    </row>
    <row r="35" spans="1:7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f>SUM(B35:E35)</f>
        <v>0</v>
      </c>
      <c r="G35" s="2"/>
    </row>
    <row r="36" spans="1:7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f>SUM(B36:E36)</f>
        <v>0</v>
      </c>
      <c r="G36" s="2"/>
    </row>
    <row r="37" spans="1:7" ht="18.75" collapsed="1" x14ac:dyDescent="0.3">
      <c r="A37" s="25" t="s">
        <v>76</v>
      </c>
      <c r="B37" s="36">
        <f>SUM(B32:E36)</f>
        <v>0</v>
      </c>
      <c r="C37" s="37"/>
      <c r="D37" s="37"/>
      <c r="E37" s="37"/>
      <c r="F37" s="24"/>
      <c r="G37" s="5">
        <f>-B37+'Presupuesto 2023'!G51</f>
        <v>35</v>
      </c>
    </row>
    <row r="38" spans="1:7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f>SUM(B38:E38)</f>
        <v>0</v>
      </c>
      <c r="G38" s="2"/>
    </row>
    <row r="39" spans="1:7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f>SUM(B39:E39)</f>
        <v>0</v>
      </c>
      <c r="G39" s="2"/>
    </row>
    <row r="40" spans="1:7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f>SUM(B40:E40)</f>
        <v>0</v>
      </c>
      <c r="G40" s="2"/>
    </row>
    <row r="41" spans="1:7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f>SUM(B41:E41)</f>
        <v>0</v>
      </c>
      <c r="G41" s="2"/>
    </row>
    <row r="42" spans="1:7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f>SUM(B42:E42)</f>
        <v>0</v>
      </c>
      <c r="G42" s="2"/>
    </row>
    <row r="43" spans="1:7" ht="18.75" collapsed="1" x14ac:dyDescent="0.3">
      <c r="A43" s="25" t="s">
        <v>77</v>
      </c>
      <c r="B43" s="36">
        <f>SUM(B38:E42)</f>
        <v>0</v>
      </c>
      <c r="C43" s="37"/>
      <c r="D43" s="37"/>
      <c r="E43" s="37"/>
      <c r="F43" s="24"/>
      <c r="G43" s="5">
        <f>-B43+'Presupuesto 2023'!H51</f>
        <v>35</v>
      </c>
    </row>
    <row r="44" spans="1:7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f>SUM(B44:E44)</f>
        <v>0</v>
      </c>
      <c r="G44" s="2"/>
    </row>
    <row r="45" spans="1:7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f>SUM(B45:E45)</f>
        <v>0</v>
      </c>
      <c r="G45" s="2"/>
    </row>
    <row r="46" spans="1:7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f>SUM(B46:E46)</f>
        <v>0</v>
      </c>
      <c r="G46" s="2"/>
    </row>
    <row r="47" spans="1:7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f>SUM(B47:E47)</f>
        <v>0</v>
      </c>
      <c r="G47" s="2"/>
    </row>
    <row r="48" spans="1:7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f>SUM(B48:E48)</f>
        <v>0</v>
      </c>
      <c r="G48" s="2"/>
    </row>
    <row r="49" spans="1:7" ht="18.75" collapsed="1" x14ac:dyDescent="0.3">
      <c r="A49" s="25" t="s">
        <v>78</v>
      </c>
      <c r="B49" s="36">
        <f>SUM(B44:E48)</f>
        <v>0</v>
      </c>
      <c r="C49" s="37"/>
      <c r="D49" s="37"/>
      <c r="E49" s="37"/>
      <c r="F49" s="24"/>
      <c r="G49" s="5">
        <f>-B49+'Presupuesto 2023'!I51</f>
        <v>30</v>
      </c>
    </row>
    <row r="50" spans="1:7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f>SUM(B50:E50)</f>
        <v>0</v>
      </c>
      <c r="G50" s="2"/>
    </row>
    <row r="51" spans="1:7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f>SUM(B51:E51)</f>
        <v>0</v>
      </c>
      <c r="G51" s="2"/>
    </row>
    <row r="52" spans="1:7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f>SUM(B52:E52)</f>
        <v>0</v>
      </c>
      <c r="G52" s="2"/>
    </row>
    <row r="53" spans="1:7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f>SUM(B53:E53)</f>
        <v>0</v>
      </c>
      <c r="G53" s="2"/>
    </row>
    <row r="54" spans="1:7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f>SUM(B54:E54)</f>
        <v>0</v>
      </c>
      <c r="G54" s="2"/>
    </row>
    <row r="55" spans="1:7" ht="18.75" collapsed="1" x14ac:dyDescent="0.3">
      <c r="A55" s="25" t="s">
        <v>79</v>
      </c>
      <c r="B55" s="36">
        <f>SUM(B50:E54)</f>
        <v>0</v>
      </c>
      <c r="C55" s="37"/>
      <c r="D55" s="37"/>
      <c r="E55" s="37"/>
      <c r="F55" s="24"/>
      <c r="G55" s="5">
        <f>-B55+'Presupuesto 2023'!J51</f>
        <v>30</v>
      </c>
    </row>
    <row r="56" spans="1:7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f>SUM(B56:E56)</f>
        <v>0</v>
      </c>
      <c r="G56" s="2"/>
    </row>
    <row r="57" spans="1:7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f>SUM(B57:E57)</f>
        <v>0</v>
      </c>
      <c r="G57" s="2"/>
    </row>
    <row r="58" spans="1:7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f>SUM(B58:E58)</f>
        <v>0</v>
      </c>
      <c r="G58" s="2"/>
    </row>
    <row r="59" spans="1:7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f>SUM(B59:E59)</f>
        <v>0</v>
      </c>
      <c r="G59" s="2"/>
    </row>
    <row r="60" spans="1:7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f>SUM(B60:E60)</f>
        <v>0</v>
      </c>
      <c r="G60" s="2"/>
    </row>
    <row r="61" spans="1:7" ht="18.75" collapsed="1" x14ac:dyDescent="0.3">
      <c r="A61" s="25" t="s">
        <v>80</v>
      </c>
      <c r="B61" s="36">
        <f>SUM(B56:E60)</f>
        <v>0</v>
      </c>
      <c r="C61" s="37"/>
      <c r="D61" s="37"/>
      <c r="E61" s="37"/>
      <c r="F61" s="24"/>
      <c r="G61" s="5">
        <f>-B61+'Presupuesto 2023'!K51</f>
        <v>35</v>
      </c>
    </row>
    <row r="62" spans="1:7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f>SUM(B62:E62)</f>
        <v>0</v>
      </c>
      <c r="G62" s="2"/>
    </row>
    <row r="63" spans="1:7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f>SUM(B63:E63)</f>
        <v>0</v>
      </c>
      <c r="G63" s="2"/>
    </row>
    <row r="64" spans="1:7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f>SUM(B64:E64)</f>
        <v>0</v>
      </c>
      <c r="G64" s="2"/>
    </row>
    <row r="65" spans="1:9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f>SUM(B65:E65)</f>
        <v>0</v>
      </c>
      <c r="G65" s="2"/>
    </row>
    <row r="66" spans="1:9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f>SUM(B66:E66)</f>
        <v>0</v>
      </c>
      <c r="G66" s="2"/>
    </row>
    <row r="67" spans="1:9" ht="18.75" collapsed="1" x14ac:dyDescent="0.3">
      <c r="A67" s="25" t="s">
        <v>81</v>
      </c>
      <c r="B67" s="36">
        <f>SUM(B62:E66)</f>
        <v>0</v>
      </c>
      <c r="C67" s="37"/>
      <c r="D67" s="37"/>
      <c r="E67" s="37"/>
      <c r="F67" s="24"/>
      <c r="G67" s="5">
        <f>-B67+'Presupuesto 2023'!L51</f>
        <v>35</v>
      </c>
    </row>
    <row r="68" spans="1:9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f>SUM(B68:E68)</f>
        <v>0</v>
      </c>
      <c r="G68" s="2"/>
    </row>
    <row r="69" spans="1:9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f t="shared" ref="F69:F72" si="0">SUM(B69:E69)</f>
        <v>0</v>
      </c>
      <c r="G69" s="2"/>
    </row>
    <row r="70" spans="1:9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f t="shared" si="0"/>
        <v>0</v>
      </c>
      <c r="G70" s="2"/>
    </row>
    <row r="71" spans="1:9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f t="shared" si="0"/>
        <v>0</v>
      </c>
      <c r="G71" s="2"/>
    </row>
    <row r="72" spans="1:9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f t="shared" si="0"/>
        <v>0</v>
      </c>
      <c r="G72" s="2"/>
    </row>
    <row r="73" spans="1:9" ht="18.75" collapsed="1" x14ac:dyDescent="0.3">
      <c r="A73" s="25" t="s">
        <v>82</v>
      </c>
      <c r="B73" s="36">
        <f>SUM(B68:E72)</f>
        <v>0</v>
      </c>
      <c r="C73" s="37"/>
      <c r="D73" s="37"/>
      <c r="E73" s="37"/>
      <c r="F73" s="24"/>
      <c r="G73" s="5">
        <f>-B73+'Presupuesto 2023'!M51</f>
        <v>65</v>
      </c>
    </row>
    <row r="74" spans="1:9" ht="15.75" x14ac:dyDescent="0.25">
      <c r="A74" s="39" t="s">
        <v>84</v>
      </c>
      <c r="B74" s="39"/>
      <c r="C74" s="39"/>
      <c r="D74" s="39"/>
      <c r="E74" s="39"/>
      <c r="F74" s="29"/>
      <c r="G74" s="5">
        <f>SUM(G7,G13,G19,G25,G31,G37,G43,G49,G55,G61,G67,G73)</f>
        <v>498.6</v>
      </c>
    </row>
    <row r="75" spans="1:9" x14ac:dyDescent="0.25">
      <c r="G75">
        <v>19.28</v>
      </c>
      <c r="I75">
        <v>20</v>
      </c>
    </row>
    <row r="76" spans="1:9" x14ac:dyDescent="0.25">
      <c r="A76">
        <v>6.62</v>
      </c>
      <c r="B76" t="s">
        <v>99</v>
      </c>
      <c r="E76" s="30"/>
    </row>
    <row r="77" spans="1:9" x14ac:dyDescent="0.25">
      <c r="A77">
        <v>79.31</v>
      </c>
      <c r="B77">
        <f>+A77*0.16</f>
        <v>12.6896</v>
      </c>
      <c r="E77" s="30"/>
    </row>
    <row r="78" spans="1:9" x14ac:dyDescent="0.25">
      <c r="B78">
        <f>+B77+A77</f>
        <v>91.999600000000001</v>
      </c>
      <c r="E78" s="30"/>
    </row>
    <row r="79" spans="1:9" x14ac:dyDescent="0.25">
      <c r="B79">
        <f>+B78/G75</f>
        <v>4.7717634854771784</v>
      </c>
      <c r="E79" s="30"/>
    </row>
    <row r="80" spans="1:9" x14ac:dyDescent="0.25">
      <c r="B80">
        <f>+B79+A76</f>
        <v>11.391763485477178</v>
      </c>
    </row>
  </sheetData>
  <mergeCells count="13">
    <mergeCell ref="A74:E74"/>
    <mergeCell ref="B43:E43"/>
    <mergeCell ref="B49:E49"/>
    <mergeCell ref="B55:E55"/>
    <mergeCell ref="B61:E61"/>
    <mergeCell ref="B67:E67"/>
    <mergeCell ref="B73:E73"/>
    <mergeCell ref="B37:E37"/>
    <mergeCell ref="B7:E7"/>
    <mergeCell ref="B13:E13"/>
    <mergeCell ref="B19:E19"/>
    <mergeCell ref="B25:E25"/>
    <mergeCell ref="B31:E31"/>
  </mergeCells>
  <conditionalFormatting sqref="G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G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G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G25 G31 G37 G43 G49 G55 G61 G67 G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G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G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G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G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G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G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G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G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" id="{84B4F8C1-FC78-4C44-88E6-57B9E6D3909A}">
            <xm:f>'Presupuesto 2023'!$B$51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" operator="greaterThan" id="{EE70A91E-CC69-403E-B731-E4936036BC2C}">
            <xm:f>'Presupuesto 2023'!$C$51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B13:F13</xm:sqref>
        </x14:conditionalFormatting>
        <x14:conditionalFormatting xmlns:xm="http://schemas.microsoft.com/office/excel/2006/main">
          <x14:cfRule type="cellIs" priority="23" operator="greaterThan" id="{44ED37ED-D1E7-4625-B89C-8FA8576B8F17}">
            <xm:f>'Presupuesto 2023'!$D$51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B19:F19</xm:sqref>
        </x14:conditionalFormatting>
        <x14:conditionalFormatting xmlns:xm="http://schemas.microsoft.com/office/excel/2006/main">
          <x14:cfRule type="cellIs" priority="22" operator="greaterThan" id="{46D91C8B-5F8C-47DB-A446-A9BD7A345B0D}">
            <xm:f>'Presupuesto 2023'!$E$51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B25:F25</xm:sqref>
        </x14:conditionalFormatting>
        <x14:conditionalFormatting xmlns:xm="http://schemas.microsoft.com/office/excel/2006/main">
          <x14:cfRule type="cellIs" priority="21" operator="greaterThan" id="{09D70E8D-316D-4F7D-AE03-069C56F2D3C1}">
            <xm:f>'Presupuesto 2023'!$F$51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B31:F31</xm:sqref>
        </x14:conditionalFormatting>
        <x14:conditionalFormatting xmlns:xm="http://schemas.microsoft.com/office/excel/2006/main">
          <x14:cfRule type="cellIs" priority="18" operator="greaterThan" id="{AED337A1-0777-4327-B1F6-06A5D1041E08}">
            <xm:f>'Presupuesto 2023'!$G$51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greaterThan" id="{2C88F08E-605F-4C32-BBCE-6226BB125A47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B37:F37</xm:sqref>
        </x14:conditionalFormatting>
        <x14:conditionalFormatting xmlns:xm="http://schemas.microsoft.com/office/excel/2006/main">
          <x14:cfRule type="cellIs" priority="19" operator="greaterThan" id="{71403B97-C81B-4005-A199-E3089CB0BB33}">
            <xm:f>'Presupuesto 2023'!$H$51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B43:F43</xm:sqref>
        </x14:conditionalFormatting>
        <x14:conditionalFormatting xmlns:xm="http://schemas.microsoft.com/office/excel/2006/main">
          <x14:cfRule type="cellIs" priority="17" operator="greaterThan" id="{ABE22CCB-6D93-4721-9909-92B35CACB0C2}">
            <xm:f>'Presupuesto 2023'!$I$51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B49:F49</xm:sqref>
        </x14:conditionalFormatting>
        <x14:conditionalFormatting xmlns:xm="http://schemas.microsoft.com/office/excel/2006/main">
          <x14:cfRule type="cellIs" priority="16" operator="greaterThan" id="{21553539-165A-4FF6-8ED6-018362B7C973}">
            <xm:f>'Presupuesto 2023'!$J$46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B55:F55</xm:sqref>
        </x14:conditionalFormatting>
        <x14:conditionalFormatting xmlns:xm="http://schemas.microsoft.com/office/excel/2006/main">
          <x14:cfRule type="cellIs" priority="15" operator="greaterThan" id="{76C28DAC-3DA8-4C64-9123-2EDDF754FB3C}">
            <xm:f>'Presupuesto 2023'!$K$51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B61:F61</xm:sqref>
        </x14:conditionalFormatting>
        <x14:conditionalFormatting xmlns:xm="http://schemas.microsoft.com/office/excel/2006/main">
          <x14:cfRule type="cellIs" priority="14" operator="greaterThan" id="{53562422-BF79-492B-9DCF-5A056033636B}">
            <xm:f>'Presupuesto 2023'!$L$51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B67:F67</xm:sqref>
        </x14:conditionalFormatting>
        <x14:conditionalFormatting xmlns:xm="http://schemas.microsoft.com/office/excel/2006/main">
          <x14:cfRule type="cellIs" priority="13" operator="greaterThan" id="{E3DA0BB0-1592-4F27-A5E5-6B27F6E6A349}">
            <xm:f>'Presupuesto 2023'!$M$51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B73:F73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I88"/>
  <sheetViews>
    <sheetView workbookViewId="0">
      <selection activeCell="J6" sqref="J6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21" bestFit="1" customWidth="1"/>
    <col min="4" max="4" width="15.28515625" bestFit="1" customWidth="1"/>
    <col min="5" max="5" width="23" bestFit="1" customWidth="1"/>
    <col min="6" max="6" width="8.28515625" hidden="1" customWidth="1"/>
    <col min="7" max="7" width="16.140625" customWidth="1"/>
  </cols>
  <sheetData>
    <row r="1" spans="1:9" ht="18.75" x14ac:dyDescent="0.3">
      <c r="A1" s="25" t="s">
        <v>65</v>
      </c>
      <c r="B1" s="25" t="s">
        <v>40</v>
      </c>
      <c r="C1" s="25" t="s">
        <v>38</v>
      </c>
      <c r="D1" s="25" t="s">
        <v>37</v>
      </c>
      <c r="E1" s="25" t="s">
        <v>39</v>
      </c>
      <c r="F1" s="25"/>
      <c r="G1" s="27" t="s">
        <v>83</v>
      </c>
      <c r="I1" s="30"/>
    </row>
    <row r="2" spans="1:9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f>SUM(B2:E2)</f>
        <v>0</v>
      </c>
      <c r="G2" s="2"/>
      <c r="I2" s="30"/>
    </row>
    <row r="3" spans="1:9" outlineLevel="1" x14ac:dyDescent="0.25">
      <c r="A3" s="26" t="s">
        <v>70</v>
      </c>
      <c r="B3" s="23">
        <v>0</v>
      </c>
      <c r="C3" s="23">
        <v>5.21</v>
      </c>
      <c r="D3" s="23">
        <v>0</v>
      </c>
      <c r="E3" s="23">
        <v>10.119999999999999</v>
      </c>
      <c r="F3" s="23">
        <f>SUM(B3:E3)</f>
        <v>15.329999999999998</v>
      </c>
      <c r="G3" s="2"/>
      <c r="I3" s="30"/>
    </row>
    <row r="4" spans="1:9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f>SUM(B4:E4)</f>
        <v>0</v>
      </c>
      <c r="G4" s="2"/>
      <c r="I4" s="30"/>
    </row>
    <row r="5" spans="1:9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f>SUM(B5:E5)</f>
        <v>0</v>
      </c>
      <c r="G5" s="2"/>
    </row>
    <row r="6" spans="1:9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f>SUM(B6:E6)</f>
        <v>0</v>
      </c>
      <c r="G6" s="2"/>
    </row>
    <row r="7" spans="1:9" ht="18.75" x14ac:dyDescent="0.3">
      <c r="A7" s="25" t="s">
        <v>66</v>
      </c>
      <c r="B7" s="36">
        <f>SUM(B2:E6)</f>
        <v>15.329999999999998</v>
      </c>
      <c r="C7" s="37"/>
      <c r="D7" s="37"/>
      <c r="E7" s="37"/>
      <c r="F7" s="24"/>
      <c r="G7" s="5">
        <f>-B7+'Presupuesto 2023'!B56</f>
        <v>61.67</v>
      </c>
    </row>
    <row r="8" spans="1:9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f>SUM(B8:E8)</f>
        <v>0</v>
      </c>
      <c r="G8" s="2"/>
    </row>
    <row r="9" spans="1:9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f>SUM(B9:E9)</f>
        <v>0</v>
      </c>
      <c r="G9" s="2"/>
    </row>
    <row r="10" spans="1:9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f>SUM(B10:E10)</f>
        <v>0</v>
      </c>
      <c r="G10" s="2"/>
    </row>
    <row r="11" spans="1:9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f>SUM(B11:E11)</f>
        <v>0</v>
      </c>
      <c r="G11" s="2"/>
    </row>
    <row r="12" spans="1:9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f>SUM(B12:E12)</f>
        <v>0</v>
      </c>
      <c r="G12" s="2"/>
    </row>
    <row r="13" spans="1:9" ht="18.75" collapsed="1" x14ac:dyDescent="0.3">
      <c r="A13" s="25" t="s">
        <v>67</v>
      </c>
      <c r="B13" s="36">
        <f>SUM(B8:E12)</f>
        <v>0</v>
      </c>
      <c r="C13" s="37"/>
      <c r="D13" s="37"/>
      <c r="E13" s="37"/>
      <c r="F13" s="24"/>
      <c r="G13" s="5">
        <f>-B13+'Presupuesto 2023'!C56</f>
        <v>17</v>
      </c>
    </row>
    <row r="14" spans="1:9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f>SUM(B14:E14)</f>
        <v>0</v>
      </c>
      <c r="G14" s="2"/>
    </row>
    <row r="15" spans="1:9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f>SUM(B15:E15)</f>
        <v>0</v>
      </c>
      <c r="G15" s="2"/>
    </row>
    <row r="16" spans="1:9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f>SUM(B16:E16)</f>
        <v>0</v>
      </c>
      <c r="G16" s="2"/>
    </row>
    <row r="17" spans="1:7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f>SUM(B17:E17)</f>
        <v>0</v>
      </c>
      <c r="G17" s="2"/>
    </row>
    <row r="18" spans="1:7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f>SUM(B18:E18)</f>
        <v>0</v>
      </c>
      <c r="G18" s="2"/>
    </row>
    <row r="19" spans="1:7" ht="18.75" collapsed="1" x14ac:dyDescent="0.3">
      <c r="A19" s="25" t="s">
        <v>68</v>
      </c>
      <c r="B19" s="36">
        <f>SUM(B14:E18)</f>
        <v>0</v>
      </c>
      <c r="C19" s="37"/>
      <c r="D19" s="37"/>
      <c r="E19" s="37"/>
      <c r="F19" s="24"/>
      <c r="G19" s="5">
        <f>-B19+'Presupuesto 2023'!D56</f>
        <v>27</v>
      </c>
    </row>
    <row r="20" spans="1:7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f>SUM(B20:E20)</f>
        <v>0</v>
      </c>
      <c r="G20" s="2"/>
    </row>
    <row r="21" spans="1:7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f>SUM(B21:E21)</f>
        <v>0</v>
      </c>
      <c r="G21" s="2"/>
    </row>
    <row r="22" spans="1:7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f>SUM(B22:E22)</f>
        <v>0</v>
      </c>
      <c r="G22" s="2"/>
    </row>
    <row r="23" spans="1:7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f>SUM(B23:E23)</f>
        <v>0</v>
      </c>
      <c r="G23" s="2"/>
    </row>
    <row r="24" spans="1:7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f>SUM(B24:E24)</f>
        <v>0</v>
      </c>
      <c r="G24" s="2"/>
    </row>
    <row r="25" spans="1:7" ht="18.75" collapsed="1" x14ac:dyDescent="0.3">
      <c r="A25" s="25" t="s">
        <v>74</v>
      </c>
      <c r="B25" s="36">
        <f>SUM(B20:E24)</f>
        <v>0</v>
      </c>
      <c r="C25" s="37"/>
      <c r="D25" s="37"/>
      <c r="E25" s="37"/>
      <c r="F25" s="24"/>
      <c r="G25" s="5">
        <f>-B25+'Presupuesto 2023'!E56</f>
        <v>22</v>
      </c>
    </row>
    <row r="26" spans="1:7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f>SUM(B26:E26)</f>
        <v>0</v>
      </c>
      <c r="G26" s="2"/>
    </row>
    <row r="27" spans="1:7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f>SUM(B27:E27)</f>
        <v>0</v>
      </c>
      <c r="G27" s="2"/>
    </row>
    <row r="28" spans="1:7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f>SUM(B28:E28)</f>
        <v>0</v>
      </c>
      <c r="G28" s="2"/>
    </row>
    <row r="29" spans="1:7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f>SUM(B29:E29)</f>
        <v>0</v>
      </c>
      <c r="G29" s="2"/>
    </row>
    <row r="30" spans="1:7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f>SUM(B30:E30)</f>
        <v>0</v>
      </c>
      <c r="G30" s="2"/>
    </row>
    <row r="31" spans="1:7" ht="18.75" collapsed="1" x14ac:dyDescent="0.3">
      <c r="A31" s="25" t="s">
        <v>75</v>
      </c>
      <c r="B31" s="36">
        <f>SUM(B26:E30)</f>
        <v>0</v>
      </c>
      <c r="C31" s="37"/>
      <c r="D31" s="37"/>
      <c r="E31" s="37"/>
      <c r="F31" s="24"/>
      <c r="G31" s="5">
        <f>-B31+'Presupuesto 2023'!F56</f>
        <v>27</v>
      </c>
    </row>
    <row r="32" spans="1:7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f>SUM(B32:E32)</f>
        <v>0</v>
      </c>
      <c r="G32" s="2"/>
    </row>
    <row r="33" spans="1:7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f>SUM(B33:E33)</f>
        <v>0</v>
      </c>
      <c r="G33" s="2"/>
    </row>
    <row r="34" spans="1:7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f>SUM(B34:E34)</f>
        <v>0</v>
      </c>
      <c r="G34" s="2"/>
    </row>
    <row r="35" spans="1:7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f>SUM(B35:E35)</f>
        <v>0</v>
      </c>
      <c r="G35" s="2"/>
    </row>
    <row r="36" spans="1:7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f>SUM(B36:E36)</f>
        <v>0</v>
      </c>
      <c r="G36" s="2"/>
    </row>
    <row r="37" spans="1:7" ht="18.75" collapsed="1" x14ac:dyDescent="0.3">
      <c r="A37" s="25" t="s">
        <v>76</v>
      </c>
      <c r="B37" s="36">
        <f>SUM(B32:E36)</f>
        <v>0</v>
      </c>
      <c r="C37" s="37"/>
      <c r="D37" s="37"/>
      <c r="E37" s="37"/>
      <c r="F37" s="24"/>
      <c r="G37" s="5">
        <f>-B37+'Presupuesto 2023'!G56</f>
        <v>17</v>
      </c>
    </row>
    <row r="38" spans="1:7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f>SUM(B38:E38)</f>
        <v>0</v>
      </c>
      <c r="G38" s="2"/>
    </row>
    <row r="39" spans="1:7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f>SUM(B39:E39)</f>
        <v>0</v>
      </c>
      <c r="G39" s="2"/>
    </row>
    <row r="40" spans="1:7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f>SUM(B40:E40)</f>
        <v>0</v>
      </c>
      <c r="G40" s="2"/>
    </row>
    <row r="41" spans="1:7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f>SUM(B41:E41)</f>
        <v>0</v>
      </c>
      <c r="G41" s="2"/>
    </row>
    <row r="42" spans="1:7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f>SUM(B42:E42)</f>
        <v>0</v>
      </c>
      <c r="G42" s="2"/>
    </row>
    <row r="43" spans="1:7" ht="18.75" collapsed="1" x14ac:dyDescent="0.3">
      <c r="A43" s="25" t="s">
        <v>77</v>
      </c>
      <c r="B43" s="36">
        <f>SUM(B38:E42)</f>
        <v>0</v>
      </c>
      <c r="C43" s="37"/>
      <c r="D43" s="37"/>
      <c r="E43" s="37"/>
      <c r="F43" s="24"/>
      <c r="G43" s="5">
        <f>-B43+'Presupuesto 2023'!H56</f>
        <v>27</v>
      </c>
    </row>
    <row r="44" spans="1:7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f>SUM(B44:E44)</f>
        <v>0</v>
      </c>
      <c r="G44" s="2"/>
    </row>
    <row r="45" spans="1:7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f>SUM(B45:E45)</f>
        <v>0</v>
      </c>
      <c r="G45" s="2"/>
    </row>
    <row r="46" spans="1:7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f>SUM(B46:E46)</f>
        <v>0</v>
      </c>
      <c r="G46" s="2"/>
    </row>
    <row r="47" spans="1:7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f>SUM(B47:E47)</f>
        <v>0</v>
      </c>
      <c r="G47" s="2"/>
    </row>
    <row r="48" spans="1:7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f>SUM(B48:E48)</f>
        <v>0</v>
      </c>
      <c r="G48" s="2"/>
    </row>
    <row r="49" spans="1:7" ht="18.75" collapsed="1" x14ac:dyDescent="0.3">
      <c r="A49" s="25" t="s">
        <v>78</v>
      </c>
      <c r="B49" s="36">
        <f>SUM(B44:E48)</f>
        <v>0</v>
      </c>
      <c r="C49" s="37"/>
      <c r="D49" s="37"/>
      <c r="E49" s="37"/>
      <c r="F49" s="24"/>
      <c r="G49" s="5">
        <f>-B49+'Presupuesto 2023'!I56</f>
        <v>22</v>
      </c>
    </row>
    <row r="50" spans="1:7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f>SUM(B50:E50)</f>
        <v>0</v>
      </c>
      <c r="G50" s="2"/>
    </row>
    <row r="51" spans="1:7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f>SUM(B51:E51)</f>
        <v>0</v>
      </c>
      <c r="G51" s="2"/>
    </row>
    <row r="52" spans="1:7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f>SUM(B52:E52)</f>
        <v>0</v>
      </c>
      <c r="G52" s="2"/>
    </row>
    <row r="53" spans="1:7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f>SUM(B53:E53)</f>
        <v>0</v>
      </c>
      <c r="G53" s="2"/>
    </row>
    <row r="54" spans="1:7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f>SUM(B54:E54)</f>
        <v>0</v>
      </c>
      <c r="G54" s="2"/>
    </row>
    <row r="55" spans="1:7" ht="18.75" collapsed="1" x14ac:dyDescent="0.3">
      <c r="A55" s="25" t="s">
        <v>79</v>
      </c>
      <c r="B55" s="36">
        <f>SUM(B50:E54)</f>
        <v>0</v>
      </c>
      <c r="C55" s="37"/>
      <c r="D55" s="37"/>
      <c r="E55" s="37"/>
      <c r="F55" s="24"/>
      <c r="G55" s="5">
        <f>-B55+'Presupuesto 2023'!J56</f>
        <v>27</v>
      </c>
    </row>
    <row r="56" spans="1:7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f>SUM(B56:E56)</f>
        <v>0</v>
      </c>
      <c r="G56" s="2"/>
    </row>
    <row r="57" spans="1:7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f>SUM(B57:E57)</f>
        <v>0</v>
      </c>
      <c r="G57" s="2"/>
    </row>
    <row r="58" spans="1:7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f>SUM(B58:E58)</f>
        <v>0</v>
      </c>
      <c r="G58" s="2"/>
    </row>
    <row r="59" spans="1:7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f>SUM(B59:E59)</f>
        <v>0</v>
      </c>
      <c r="G59" s="2"/>
    </row>
    <row r="60" spans="1:7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f>SUM(B60:E60)</f>
        <v>0</v>
      </c>
      <c r="G60" s="2"/>
    </row>
    <row r="61" spans="1:7" ht="18.75" collapsed="1" x14ac:dyDescent="0.3">
      <c r="A61" s="25" t="s">
        <v>80</v>
      </c>
      <c r="B61" s="36">
        <f>SUM(B56:E60)</f>
        <v>0</v>
      </c>
      <c r="C61" s="37"/>
      <c r="D61" s="37"/>
      <c r="E61" s="37"/>
      <c r="F61" s="24"/>
      <c r="G61" s="5">
        <f>-B61+'Presupuesto 2023'!K56</f>
        <v>17</v>
      </c>
    </row>
    <row r="62" spans="1:7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f>SUM(B62:E62)</f>
        <v>0</v>
      </c>
      <c r="G62" s="2"/>
    </row>
    <row r="63" spans="1:7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f>SUM(B63:E63)</f>
        <v>0</v>
      </c>
      <c r="G63" s="2"/>
    </row>
    <row r="64" spans="1:7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f>SUM(B64:E64)</f>
        <v>0</v>
      </c>
      <c r="G64" s="2"/>
    </row>
    <row r="65" spans="1:8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f>SUM(B65:E65)</f>
        <v>0</v>
      </c>
      <c r="G65" s="2"/>
    </row>
    <row r="66" spans="1:8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f>SUM(B66:E66)</f>
        <v>0</v>
      </c>
      <c r="G66" s="2"/>
    </row>
    <row r="67" spans="1:8" ht="18.75" collapsed="1" x14ac:dyDescent="0.3">
      <c r="A67" s="25" t="s">
        <v>81</v>
      </c>
      <c r="B67" s="36">
        <f>SUM(B62:E66)</f>
        <v>0</v>
      </c>
      <c r="C67" s="37"/>
      <c r="D67" s="37"/>
      <c r="E67" s="37"/>
      <c r="F67" s="24"/>
      <c r="G67" s="5">
        <f>-B67+'Presupuesto 2023'!L56</f>
        <v>27</v>
      </c>
    </row>
    <row r="68" spans="1:8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f>SUM(B68:E68)</f>
        <v>0</v>
      </c>
      <c r="G68" s="2"/>
    </row>
    <row r="69" spans="1:8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f t="shared" ref="F69:F72" si="0">SUM(B69:E69)</f>
        <v>0</v>
      </c>
      <c r="G69" s="2"/>
    </row>
    <row r="70" spans="1:8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f t="shared" si="0"/>
        <v>0</v>
      </c>
      <c r="G70" s="2"/>
    </row>
    <row r="71" spans="1:8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f t="shared" si="0"/>
        <v>0</v>
      </c>
      <c r="G71" s="2"/>
    </row>
    <row r="72" spans="1:8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f t="shared" si="0"/>
        <v>0</v>
      </c>
      <c r="G72" s="2"/>
    </row>
    <row r="73" spans="1:8" ht="18.75" collapsed="1" x14ac:dyDescent="0.3">
      <c r="A73" s="25" t="s">
        <v>82</v>
      </c>
      <c r="B73" s="36">
        <f>SUM(B68:E72)</f>
        <v>0</v>
      </c>
      <c r="C73" s="37"/>
      <c r="D73" s="37"/>
      <c r="E73" s="37"/>
      <c r="F73" s="24"/>
      <c r="G73" s="5">
        <f>-B73+'Presupuesto 2023'!M56</f>
        <v>22</v>
      </c>
    </row>
    <row r="74" spans="1:8" ht="15.75" x14ac:dyDescent="0.25">
      <c r="A74" s="39" t="s">
        <v>84</v>
      </c>
      <c r="B74" s="39"/>
      <c r="C74" s="39"/>
      <c r="D74" s="39"/>
      <c r="E74" s="39"/>
      <c r="F74" s="29"/>
      <c r="G74" s="5">
        <f>SUM(G7,G13,G19,G25,G31,G37,G43,G49,G55,G61,G67,G73)</f>
        <v>313.67</v>
      </c>
    </row>
    <row r="75" spans="1:8" x14ac:dyDescent="0.25">
      <c r="H75">
        <v>19.28</v>
      </c>
    </row>
    <row r="76" spans="1:8" x14ac:dyDescent="0.25">
      <c r="A76">
        <v>19.239999999999998</v>
      </c>
      <c r="E76" s="30"/>
    </row>
    <row r="77" spans="1:8" x14ac:dyDescent="0.25">
      <c r="A77">
        <v>54.83</v>
      </c>
      <c r="E77" s="30"/>
    </row>
    <row r="78" spans="1:8" x14ac:dyDescent="0.25">
      <c r="A78">
        <v>87.76</v>
      </c>
      <c r="E78" s="30"/>
    </row>
    <row r="79" spans="1:8" x14ac:dyDescent="0.25">
      <c r="A79">
        <v>58.07</v>
      </c>
      <c r="E79" s="30"/>
    </row>
    <row r="80" spans="1:8" x14ac:dyDescent="0.25">
      <c r="A80">
        <f>SUM(A76:A79)</f>
        <v>219.89999999999998</v>
      </c>
      <c r="B80">
        <f>+A80*0.16</f>
        <v>35.183999999999997</v>
      </c>
    </row>
    <row r="81" spans="1:2" x14ac:dyDescent="0.25">
      <c r="A81">
        <f>+A80+B80</f>
        <v>255.08399999999997</v>
      </c>
    </row>
    <row r="82" spans="1:2" x14ac:dyDescent="0.25">
      <c r="A82">
        <f>+A81/2</f>
        <v>127.54199999999999</v>
      </c>
    </row>
    <row r="83" spans="1:2" x14ac:dyDescent="0.25">
      <c r="A83">
        <f>+A82/H75</f>
        <v>6.6152489626556008</v>
      </c>
      <c r="B83" t="s">
        <v>98</v>
      </c>
    </row>
    <row r="84" spans="1:2" x14ac:dyDescent="0.25">
      <c r="A84">
        <v>58.14</v>
      </c>
      <c r="B84">
        <f>+A84*0.16</f>
        <v>9.3024000000000004</v>
      </c>
    </row>
    <row r="85" spans="1:2" x14ac:dyDescent="0.25">
      <c r="B85">
        <f>+A84+B84</f>
        <v>67.442400000000006</v>
      </c>
    </row>
    <row r="86" spans="1:2" x14ac:dyDescent="0.25">
      <c r="B86">
        <f>+B85/H75</f>
        <v>3.4980497925311203</v>
      </c>
    </row>
    <row r="88" spans="1:2" x14ac:dyDescent="0.25">
      <c r="B88">
        <f>+B86+A83</f>
        <v>10.113298755186721</v>
      </c>
    </row>
  </sheetData>
  <mergeCells count="13">
    <mergeCell ref="A74:E74"/>
    <mergeCell ref="B43:E43"/>
    <mergeCell ref="B49:E49"/>
    <mergeCell ref="B55:E55"/>
    <mergeCell ref="B61:E61"/>
    <mergeCell ref="B67:E67"/>
    <mergeCell ref="B73:E73"/>
    <mergeCell ref="B37:E37"/>
    <mergeCell ref="B7:E7"/>
    <mergeCell ref="B13:E13"/>
    <mergeCell ref="B19:E19"/>
    <mergeCell ref="B25:E25"/>
    <mergeCell ref="B31:E31"/>
  </mergeCells>
  <conditionalFormatting sqref="G7">
    <cfRule type="iconSet" priority="16">
      <iconSet iconSet="3Symbols">
        <cfvo type="percent" val="0"/>
        <cfvo type="num" val="0"/>
        <cfvo type="num" val="1"/>
      </iconSet>
    </cfRule>
  </conditionalFormatting>
  <conditionalFormatting sqref="G13">
    <cfRule type="iconSet" priority="15">
      <iconSet iconSet="3Symbols">
        <cfvo type="percent" val="0"/>
        <cfvo type="num" val="0"/>
        <cfvo type="num" val="1"/>
      </iconSet>
    </cfRule>
  </conditionalFormatting>
  <conditionalFormatting sqref="G19">
    <cfRule type="iconSet" priority="14">
      <iconSet iconSet="3Symbols">
        <cfvo type="percent" val="0"/>
        <cfvo type="num" val="0"/>
        <cfvo type="num" val="1"/>
      </iconSet>
    </cfRule>
  </conditionalFormatting>
  <conditionalFormatting sqref="G25 G31 G37 G43 G49 G55 G61 G67 G73">
    <cfRule type="iconSet" priority="13">
      <iconSet iconSet="3Symbols">
        <cfvo type="percent" val="0"/>
        <cfvo type="num" val="0"/>
        <cfvo type="num" val="1"/>
      </iconSet>
    </cfRule>
  </conditionalFormatting>
  <conditionalFormatting sqref="G31">
    <cfRule type="iconSet" priority="12">
      <iconSet iconSet="3Symbols">
        <cfvo type="percent" val="0"/>
        <cfvo type="num" val="0"/>
        <cfvo type="num" val="1"/>
      </iconSet>
    </cfRule>
  </conditionalFormatting>
  <conditionalFormatting sqref="G37">
    <cfRule type="iconSet" priority="11">
      <iconSet iconSet="3Symbols">
        <cfvo type="percent" val="0"/>
        <cfvo type="num" val="0"/>
        <cfvo type="num" val="1"/>
      </iconSet>
    </cfRule>
  </conditionalFormatting>
  <conditionalFormatting sqref="G43">
    <cfRule type="iconSet" priority="10">
      <iconSet iconSet="3Symbols">
        <cfvo type="percent" val="0"/>
        <cfvo type="num" val="0"/>
        <cfvo type="num" val="1"/>
      </iconSet>
    </cfRule>
  </conditionalFormatting>
  <conditionalFormatting sqref="G49">
    <cfRule type="iconSet" priority="9">
      <iconSet iconSet="3Symbols">
        <cfvo type="percent" val="0"/>
        <cfvo type="num" val="0"/>
        <cfvo type="num" val="1"/>
      </iconSet>
    </cfRule>
  </conditionalFormatting>
  <conditionalFormatting sqref="G55">
    <cfRule type="iconSet" priority="8">
      <iconSet iconSet="3Symbols">
        <cfvo type="percent" val="0"/>
        <cfvo type="num" val="0"/>
        <cfvo type="num" val="1"/>
      </iconSet>
    </cfRule>
  </conditionalFormatting>
  <conditionalFormatting sqref="G61">
    <cfRule type="iconSet" priority="7">
      <iconSet iconSet="3Symbols">
        <cfvo type="percent" val="0"/>
        <cfvo type="num" val="0"/>
        <cfvo type="num" val="1"/>
      </iconSet>
    </cfRule>
  </conditionalFormatting>
  <conditionalFormatting sqref="G67">
    <cfRule type="iconSet" priority="6">
      <iconSet iconSet="3Symbols">
        <cfvo type="percent" val="0"/>
        <cfvo type="num" val="0"/>
        <cfvo type="num" val="1"/>
      </iconSet>
    </cfRule>
  </conditionalFormatting>
  <conditionalFormatting sqref="G73">
    <cfRule type="iconSet" priority="5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200" verticalDpi="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greaterThan" id="{B8F56916-6C09-4177-8099-958DCDD15FA8}">
            <xm:f>'Presupuesto 2023'!$B$56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8" operator="greaterThan" id="{2A7552D9-9CD7-4AE3-BA1F-0B8D5F968388}">
            <xm:f>'Presupuesto 2023'!$C$56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B13:F13</xm:sqref>
        </x14:conditionalFormatting>
        <x14:conditionalFormatting xmlns:xm="http://schemas.microsoft.com/office/excel/2006/main">
          <x14:cfRule type="cellIs" priority="27" operator="greaterThan" id="{B1CED388-830E-4D0F-BA14-DD75328CAABF}">
            <xm:f>'Presupuesto 2023'!$D$56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B19:F19</xm:sqref>
        </x14:conditionalFormatting>
        <x14:conditionalFormatting xmlns:xm="http://schemas.microsoft.com/office/excel/2006/main">
          <x14:cfRule type="cellIs" priority="26" operator="greaterThan" id="{777770ED-EC72-4FE4-8A21-CF6525891BDD}">
            <xm:f>'Presupuesto 2023'!$E$56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B25:F25</xm:sqref>
        </x14:conditionalFormatting>
        <x14:conditionalFormatting xmlns:xm="http://schemas.microsoft.com/office/excel/2006/main">
          <x14:cfRule type="cellIs" priority="25" operator="greaterThan" id="{45F5EE45-4417-42BE-88BF-6B4FF3DB8E39}">
            <xm:f>'Presupuesto 2023'!$F$56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B31:F31</xm:sqref>
        </x14:conditionalFormatting>
        <x14:conditionalFormatting xmlns:xm="http://schemas.microsoft.com/office/excel/2006/main">
          <x14:cfRule type="cellIs" priority="22" operator="greaterThan" id="{884AF15F-C81D-4CC7-95BC-69E4B0CD60D3}">
            <xm:f>'Presupuesto 2023'!$G$56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4" operator="greaterThan" id="{03587A57-CA7A-4AC6-8754-8428D10A104C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B37:F37</xm:sqref>
        </x14:conditionalFormatting>
        <x14:conditionalFormatting xmlns:xm="http://schemas.microsoft.com/office/excel/2006/main">
          <x14:cfRule type="cellIs" priority="23" operator="greaterThan" id="{DA60D5AA-9F83-4A9F-A8E9-2B76DF7BF78E}">
            <xm:f>'Presupuesto 2023'!$H$56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B43:F43</xm:sqref>
        </x14:conditionalFormatting>
        <x14:conditionalFormatting xmlns:xm="http://schemas.microsoft.com/office/excel/2006/main">
          <x14:cfRule type="cellIs" priority="21" operator="greaterThan" id="{88AE046F-527A-414A-96B7-F88555FE0E09}">
            <xm:f>'Presupuesto 2023'!$I$56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B49:F49</xm:sqref>
        </x14:conditionalFormatting>
        <x14:conditionalFormatting xmlns:xm="http://schemas.microsoft.com/office/excel/2006/main">
          <x14:cfRule type="cellIs" priority="20" operator="greaterThan" id="{25C5ADA5-4AAB-4114-A1D5-5476666439F1}">
            <xm:f>'Presupuesto 2023'!$J$56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B55:F55</xm:sqref>
        </x14:conditionalFormatting>
        <x14:conditionalFormatting xmlns:xm="http://schemas.microsoft.com/office/excel/2006/main">
          <x14:cfRule type="cellIs" priority="19" operator="greaterThan" id="{45FE9C40-2C9E-4D19-B358-7D67BB54DAAE}">
            <xm:f>'Presupuesto 2023'!$K$56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B61:F61</xm:sqref>
        </x14:conditionalFormatting>
        <x14:conditionalFormatting xmlns:xm="http://schemas.microsoft.com/office/excel/2006/main">
          <x14:cfRule type="cellIs" priority="18" operator="greaterThan" id="{D359E924-C8B2-4AF1-8429-D66FBD56D80C}">
            <xm:f>'Presupuesto 2023'!$L$56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B67:F67</xm:sqref>
        </x14:conditionalFormatting>
        <x14:conditionalFormatting xmlns:xm="http://schemas.microsoft.com/office/excel/2006/main">
          <x14:cfRule type="cellIs" priority="17" operator="greaterThan" id="{829ABA8B-1BBC-48E3-9C4E-A1BAFEA5C50F}">
            <xm:f>'Presupuesto 2023'!$M$56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B73:F73</xm:sqref>
        </x14:conditionalFormatting>
        <x14:conditionalFormatting xmlns:xm="http://schemas.microsoft.com/office/excel/2006/main">
          <x14:cfRule type="cellIs" priority="4" operator="greaterThan" id="{BE136F0A-EDB8-4F01-B0B9-B34B23E1C510}">
            <xm:f>'Presupuesto 2023'!$B$52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ellIs" priority="3" operator="greaterThan" id="{0EEBB82E-6D2C-45FA-84DE-57DF919E4622}">
            <xm:f>'Presupuesto 2023'!$B$53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ellIs" priority="2" operator="greaterThan" id="{43A08FD9-88EC-4F98-B40C-A07BBE12B013}">
            <xm:f>'Presupuesto 2023'!$B$55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" operator="greaterThan" id="{FF94A077-A663-4FAD-BD9F-CE336759258A}">
            <xm:f>'Presupuesto 2023'!$B$53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E3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78"/>
  <sheetViews>
    <sheetView workbookViewId="0">
      <selection activeCell="J82" sqref="J82"/>
    </sheetView>
  </sheetViews>
  <sheetFormatPr baseColWidth="10" defaultRowHeight="15" outlineLevelRow="1" x14ac:dyDescent="0.25"/>
  <cols>
    <col min="1" max="1" width="14.5703125" bestFit="1" customWidth="1"/>
    <col min="2" max="2" width="24.5703125" bestFit="1" customWidth="1"/>
    <col min="5" max="5" width="16.140625" customWidth="1"/>
  </cols>
  <sheetData>
    <row r="1" spans="1:5" ht="18.75" x14ac:dyDescent="0.3">
      <c r="A1" s="25" t="s">
        <v>65</v>
      </c>
      <c r="B1" s="25" t="s">
        <v>43</v>
      </c>
      <c r="C1" s="25" t="s">
        <v>44</v>
      </c>
      <c r="D1" s="25" t="s">
        <v>45</v>
      </c>
      <c r="E1" s="28" t="s">
        <v>83</v>
      </c>
    </row>
    <row r="2" spans="1:5" hidden="1" outlineLevel="1" x14ac:dyDescent="0.25">
      <c r="A2" s="26" t="s">
        <v>69</v>
      </c>
      <c r="B2" s="23">
        <v>0</v>
      </c>
      <c r="C2" s="23">
        <v>0</v>
      </c>
      <c r="D2" s="23">
        <v>0</v>
      </c>
    </row>
    <row r="3" spans="1:5" hidden="1" outlineLevel="1" x14ac:dyDescent="0.25">
      <c r="A3" s="26" t="s">
        <v>70</v>
      </c>
      <c r="B3" s="23">
        <v>0</v>
      </c>
      <c r="C3" s="23">
        <v>0</v>
      </c>
      <c r="D3" s="23">
        <v>0</v>
      </c>
    </row>
    <row r="4" spans="1:5" hidden="1" outlineLevel="1" x14ac:dyDescent="0.25">
      <c r="A4" s="26" t="s">
        <v>71</v>
      </c>
      <c r="B4" s="23">
        <v>0</v>
      </c>
      <c r="C4" s="23">
        <v>0</v>
      </c>
      <c r="D4" s="23">
        <v>0</v>
      </c>
    </row>
    <row r="5" spans="1:5" hidden="1" outlineLevel="1" x14ac:dyDescent="0.25">
      <c r="A5" s="26" t="s">
        <v>72</v>
      </c>
      <c r="B5" s="23">
        <v>0</v>
      </c>
      <c r="C5" s="23">
        <v>0</v>
      </c>
      <c r="D5" s="23">
        <v>0</v>
      </c>
    </row>
    <row r="6" spans="1:5" hidden="1" outlineLevel="1" x14ac:dyDescent="0.25">
      <c r="A6" s="26" t="s">
        <v>73</v>
      </c>
      <c r="B6" s="23">
        <v>0</v>
      </c>
      <c r="C6" s="23">
        <v>0</v>
      </c>
      <c r="D6" s="23">
        <v>0</v>
      </c>
    </row>
    <row r="7" spans="1:5" ht="18.75" collapsed="1" x14ac:dyDescent="0.3">
      <c r="A7" s="25" t="s">
        <v>66</v>
      </c>
      <c r="B7" s="36">
        <f>SUM(B2:D6)</f>
        <v>0</v>
      </c>
      <c r="C7" s="37"/>
      <c r="D7" s="37"/>
      <c r="E7" s="5">
        <f>-B7+'Presupuesto 2023'!B61</f>
        <v>40</v>
      </c>
    </row>
    <row r="8" spans="1:5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"/>
    </row>
    <row r="9" spans="1:5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"/>
    </row>
    <row r="10" spans="1:5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"/>
    </row>
    <row r="11" spans="1:5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"/>
    </row>
    <row r="12" spans="1:5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"/>
    </row>
    <row r="13" spans="1:5" ht="18.75" collapsed="1" x14ac:dyDescent="0.3">
      <c r="A13" s="25" t="s">
        <v>67</v>
      </c>
      <c r="B13" s="36">
        <f>SUM(B8:D12)</f>
        <v>0</v>
      </c>
      <c r="C13" s="37"/>
      <c r="D13" s="37"/>
      <c r="E13" s="5">
        <f>-B13+'Presupuesto 2023'!C61</f>
        <v>0</v>
      </c>
    </row>
    <row r="14" spans="1:5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"/>
    </row>
    <row r="15" spans="1:5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"/>
    </row>
    <row r="16" spans="1:5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"/>
    </row>
    <row r="17" spans="1:5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"/>
    </row>
    <row r="18" spans="1:5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"/>
    </row>
    <row r="19" spans="1:5" ht="18.75" collapsed="1" x14ac:dyDescent="0.3">
      <c r="A19" s="25" t="s">
        <v>68</v>
      </c>
      <c r="B19" s="36">
        <f>SUM(B14:D18)</f>
        <v>0</v>
      </c>
      <c r="C19" s="37"/>
      <c r="D19" s="37"/>
      <c r="E19" s="5">
        <f>-B19+'Presupuesto 2023'!D61</f>
        <v>40</v>
      </c>
    </row>
    <row r="20" spans="1:5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"/>
    </row>
    <row r="21" spans="1:5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"/>
    </row>
    <row r="22" spans="1:5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"/>
    </row>
    <row r="23" spans="1:5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"/>
    </row>
    <row r="24" spans="1:5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"/>
    </row>
    <row r="25" spans="1:5" ht="18.75" collapsed="1" x14ac:dyDescent="0.3">
      <c r="A25" s="25" t="s">
        <v>74</v>
      </c>
      <c r="B25" s="36">
        <f>SUM(B20:D24)</f>
        <v>0</v>
      </c>
      <c r="C25" s="37"/>
      <c r="D25" s="37"/>
      <c r="E25" s="5">
        <f>-B25+'Presupuesto 2023'!E61</f>
        <v>0</v>
      </c>
    </row>
    <row r="26" spans="1:5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"/>
    </row>
    <row r="27" spans="1:5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"/>
    </row>
    <row r="28" spans="1:5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"/>
    </row>
    <row r="29" spans="1:5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"/>
    </row>
    <row r="30" spans="1:5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"/>
    </row>
    <row r="31" spans="1:5" ht="18.75" collapsed="1" x14ac:dyDescent="0.3">
      <c r="A31" s="25" t="s">
        <v>75</v>
      </c>
      <c r="B31" s="36">
        <f>SUM(B26:D30)</f>
        <v>0</v>
      </c>
      <c r="C31" s="37"/>
      <c r="D31" s="37"/>
      <c r="E31" s="5">
        <f>-B31+'Presupuesto 2023'!F61</f>
        <v>40</v>
      </c>
    </row>
    <row r="32" spans="1:5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"/>
    </row>
    <row r="33" spans="1:5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"/>
    </row>
    <row r="34" spans="1:5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"/>
    </row>
    <row r="35" spans="1:5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"/>
    </row>
    <row r="36" spans="1:5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"/>
    </row>
    <row r="37" spans="1:5" ht="18.75" collapsed="1" x14ac:dyDescent="0.3">
      <c r="A37" s="25" t="s">
        <v>76</v>
      </c>
      <c r="B37" s="36">
        <f>SUM(B32:D36)</f>
        <v>0</v>
      </c>
      <c r="C37" s="37"/>
      <c r="D37" s="37"/>
      <c r="E37" s="5">
        <f>-B37+'Presupuesto 2023'!G61</f>
        <v>0</v>
      </c>
    </row>
    <row r="38" spans="1:5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"/>
    </row>
    <row r="39" spans="1:5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"/>
    </row>
    <row r="40" spans="1:5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"/>
    </row>
    <row r="41" spans="1:5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"/>
    </row>
    <row r="42" spans="1:5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"/>
    </row>
    <row r="43" spans="1:5" ht="18.75" collapsed="1" x14ac:dyDescent="0.3">
      <c r="A43" s="25" t="s">
        <v>77</v>
      </c>
      <c r="B43" s="36">
        <f>SUM(B38:D42)</f>
        <v>0</v>
      </c>
      <c r="C43" s="37"/>
      <c r="D43" s="37"/>
      <c r="E43" s="5">
        <f>-B43+'Presupuesto 2023'!H61</f>
        <v>40</v>
      </c>
    </row>
    <row r="44" spans="1:5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"/>
    </row>
    <row r="45" spans="1:5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"/>
    </row>
    <row r="46" spans="1:5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"/>
    </row>
    <row r="47" spans="1:5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"/>
    </row>
    <row r="48" spans="1:5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"/>
    </row>
    <row r="49" spans="1:5" ht="18.75" collapsed="1" x14ac:dyDescent="0.3">
      <c r="A49" s="25" t="s">
        <v>78</v>
      </c>
      <c r="B49" s="36">
        <f>SUM(B44:D48)</f>
        <v>0</v>
      </c>
      <c r="C49" s="37"/>
      <c r="D49" s="37"/>
      <c r="E49" s="5">
        <f>-B49+'Presupuesto 2023'!I61</f>
        <v>0</v>
      </c>
    </row>
    <row r="50" spans="1:5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"/>
    </row>
    <row r="51" spans="1:5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"/>
    </row>
    <row r="52" spans="1:5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"/>
    </row>
    <row r="53" spans="1:5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"/>
    </row>
    <row r="54" spans="1:5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"/>
    </row>
    <row r="55" spans="1:5" ht="18.75" collapsed="1" x14ac:dyDescent="0.3">
      <c r="A55" s="25" t="s">
        <v>79</v>
      </c>
      <c r="B55" s="36">
        <f>SUM(B50:D54)</f>
        <v>0</v>
      </c>
      <c r="C55" s="37"/>
      <c r="D55" s="37"/>
      <c r="E55" s="5">
        <f>-B55+'Presupuesto 2023'!J61</f>
        <v>40</v>
      </c>
    </row>
    <row r="56" spans="1:5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"/>
    </row>
    <row r="57" spans="1:5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"/>
    </row>
    <row r="58" spans="1:5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"/>
    </row>
    <row r="59" spans="1:5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"/>
    </row>
    <row r="60" spans="1:5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"/>
    </row>
    <row r="61" spans="1:5" ht="18.75" collapsed="1" x14ac:dyDescent="0.3">
      <c r="A61" s="25" t="s">
        <v>80</v>
      </c>
      <c r="B61" s="36">
        <f>SUM(B56:D60)</f>
        <v>0</v>
      </c>
      <c r="C61" s="37"/>
      <c r="D61" s="37"/>
      <c r="E61" s="5">
        <f>-B61+'Presupuesto 2023'!K61</f>
        <v>0</v>
      </c>
    </row>
    <row r="62" spans="1:5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"/>
    </row>
    <row r="63" spans="1:5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"/>
    </row>
    <row r="64" spans="1:5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"/>
    </row>
    <row r="65" spans="1:5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"/>
    </row>
    <row r="66" spans="1:5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"/>
    </row>
    <row r="67" spans="1:5" ht="18.75" collapsed="1" x14ac:dyDescent="0.3">
      <c r="A67" s="25" t="s">
        <v>81</v>
      </c>
      <c r="B67" s="36">
        <f>SUM(B62:D66)</f>
        <v>0</v>
      </c>
      <c r="C67" s="37"/>
      <c r="D67" s="37"/>
      <c r="E67" s="5">
        <f>-B67+'Presupuesto 2023'!L61</f>
        <v>40</v>
      </c>
    </row>
    <row r="68" spans="1:5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"/>
    </row>
    <row r="69" spans="1:5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"/>
    </row>
    <row r="70" spans="1:5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"/>
    </row>
    <row r="71" spans="1:5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"/>
    </row>
    <row r="72" spans="1:5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"/>
    </row>
    <row r="73" spans="1:5" ht="18.75" collapsed="1" x14ac:dyDescent="0.3">
      <c r="A73" s="25" t="s">
        <v>82</v>
      </c>
      <c r="B73" s="36">
        <f>SUM(B68:D72)</f>
        <v>0</v>
      </c>
      <c r="C73" s="37"/>
      <c r="D73" s="37"/>
      <c r="E73" s="5">
        <f>-B73+'Presupuesto 2023'!M61</f>
        <v>40</v>
      </c>
    </row>
    <row r="74" spans="1:5" ht="15.75" x14ac:dyDescent="0.25">
      <c r="A74" s="39" t="s">
        <v>84</v>
      </c>
      <c r="B74" s="39"/>
      <c r="C74" s="39"/>
      <c r="D74" s="39"/>
      <c r="E74" s="5">
        <f>SUM(E7,E13,E19,E25,E31,E37,E43,E49,E55,E61,E67,E73)</f>
        <v>280</v>
      </c>
    </row>
    <row r="76" spans="1:5" x14ac:dyDescent="0.25">
      <c r="A76" s="30"/>
    </row>
    <row r="77" spans="1:5" x14ac:dyDescent="0.25">
      <c r="A77" s="30"/>
    </row>
    <row r="78" spans="1:5" x14ac:dyDescent="0.25">
      <c r="A78" s="31"/>
    </row>
  </sheetData>
  <mergeCells count="13">
    <mergeCell ref="A74:D74"/>
    <mergeCell ref="B43:D43"/>
    <mergeCell ref="B49:D49"/>
    <mergeCell ref="B55:D55"/>
    <mergeCell ref="B61:D61"/>
    <mergeCell ref="B67:D67"/>
    <mergeCell ref="B73:D73"/>
    <mergeCell ref="B37:D37"/>
    <mergeCell ref="B7:D7"/>
    <mergeCell ref="B13:D13"/>
    <mergeCell ref="B19:D19"/>
    <mergeCell ref="B25:D25"/>
    <mergeCell ref="B31:D31"/>
  </mergeCells>
  <conditionalFormatting sqref="E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E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E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E25 E31 E37 E43 E49 E55 E61 E67 E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E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E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E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E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E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E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E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E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" id="{3597054B-D86D-4C38-9EBD-6CFAF7FD79AC}">
            <xm:f>'Presupuesto 2023'!$B$61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" operator="greaterThan" id="{A52E7471-8F47-417E-833B-99C8C3B3B511}">
            <xm:f>'Presupuesto 2023'!$C$61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B13:D13</xm:sqref>
        </x14:conditionalFormatting>
        <x14:conditionalFormatting xmlns:xm="http://schemas.microsoft.com/office/excel/2006/main">
          <x14:cfRule type="cellIs" priority="23" operator="greaterThan" id="{19C9DAC6-3A5F-4828-8A84-0EFD4966ABF5}">
            <xm:f>'Presupuesto 2023'!$D$61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B19:D19</xm:sqref>
        </x14:conditionalFormatting>
        <x14:conditionalFormatting xmlns:xm="http://schemas.microsoft.com/office/excel/2006/main">
          <x14:cfRule type="cellIs" priority="22" operator="greaterThan" id="{B96144A6-D5AF-4F55-AA26-AE1447E52DCF}">
            <xm:f>'Presupuesto 2023'!$E$61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B25:D25</xm:sqref>
        </x14:conditionalFormatting>
        <x14:conditionalFormatting xmlns:xm="http://schemas.microsoft.com/office/excel/2006/main">
          <x14:cfRule type="cellIs" priority="21" operator="greaterThan" id="{E8D2CECC-1861-476E-A119-32F0CEFCF635}">
            <xm:f>'Presupuesto 2023'!$F$61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B31:D31</xm:sqref>
        </x14:conditionalFormatting>
        <x14:conditionalFormatting xmlns:xm="http://schemas.microsoft.com/office/excel/2006/main">
          <x14:cfRule type="cellIs" priority="18" operator="greaterThan" id="{446FEAF8-ABCC-4B9A-B306-74B16C0186B0}">
            <xm:f>'Presupuesto 2023'!$G$61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greaterThan" id="{D95DEC03-AD37-49F6-8BE3-772B10F38B24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B37:D37</xm:sqref>
        </x14:conditionalFormatting>
        <x14:conditionalFormatting xmlns:xm="http://schemas.microsoft.com/office/excel/2006/main">
          <x14:cfRule type="cellIs" priority="19" operator="greaterThan" id="{8F13BA5B-C90B-450D-8297-06402462C669}">
            <xm:f>'Presupuesto 2023'!$H$61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B43:D43</xm:sqref>
        </x14:conditionalFormatting>
        <x14:conditionalFormatting xmlns:xm="http://schemas.microsoft.com/office/excel/2006/main">
          <x14:cfRule type="cellIs" priority="17" operator="greaterThan" id="{A0D9EEB3-4BDB-4AE3-A97C-79CAE29422E2}">
            <xm:f>'Presupuesto 2023'!$I$61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B49:D49</xm:sqref>
        </x14:conditionalFormatting>
        <x14:conditionalFormatting xmlns:xm="http://schemas.microsoft.com/office/excel/2006/main">
          <x14:cfRule type="cellIs" priority="16" operator="greaterThan" id="{0B2C0FB7-AA21-498F-A37F-5CF3754507B5}">
            <xm:f>'Presupuesto 2023'!$J$61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B55:D55</xm:sqref>
        </x14:conditionalFormatting>
        <x14:conditionalFormatting xmlns:xm="http://schemas.microsoft.com/office/excel/2006/main">
          <x14:cfRule type="cellIs" priority="15" operator="greaterThan" id="{595BBC9A-EC1D-4596-881D-59DB166E12DE}">
            <xm:f>'Presupuesto 2023'!$K$61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B61:D61</xm:sqref>
        </x14:conditionalFormatting>
        <x14:conditionalFormatting xmlns:xm="http://schemas.microsoft.com/office/excel/2006/main">
          <x14:cfRule type="cellIs" priority="14" operator="greaterThan" id="{5C1624F6-6E40-4EBC-9400-84A7B129E9D8}">
            <xm:f>'Presupuesto 2023'!$L$61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B67:D67</xm:sqref>
        </x14:conditionalFormatting>
        <x14:conditionalFormatting xmlns:xm="http://schemas.microsoft.com/office/excel/2006/main">
          <x14:cfRule type="cellIs" priority="13" operator="greaterThan" id="{F12ABAAE-FBF8-427F-92A4-52C70ECEF0AE}">
            <xm:f>'Presupuesto 2023'!$M$61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B73:D73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Presupuesto 2023</vt:lpstr>
      <vt:lpstr>Analisis de Resultados</vt:lpstr>
      <vt:lpstr>D. GASTOS OBLIGATORIOS</vt:lpstr>
      <vt:lpstr>D. GASTOS NECESARIOS</vt:lpstr>
      <vt:lpstr>MICHELL</vt:lpstr>
      <vt:lpstr>MICHAEL D</vt:lpstr>
      <vt:lpstr>RUTH</vt:lpstr>
      <vt:lpstr>MICHAEL J</vt:lpstr>
      <vt:lpstr>D. GASTOS OCACIONALES</vt:lpstr>
      <vt:lpstr>D. GASTOS OTROS</vt:lpstr>
      <vt:lpstr>AHORRO REAL</vt:lpstr>
      <vt:lpstr>'Presupuesto 2023'!Área_de_impresión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Carval</cp:lastModifiedBy>
  <cp:lastPrinted>2023-01-13T17:38:32Z</cp:lastPrinted>
  <dcterms:created xsi:type="dcterms:W3CDTF">2015-01-13T14:35:25Z</dcterms:created>
  <dcterms:modified xsi:type="dcterms:W3CDTF">2023-01-16T14:18:41Z</dcterms:modified>
</cp:coreProperties>
</file>