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tiff" ContentType="image/tif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123K\LIBOR\LIBORCEK\Manuscripts\NanoTubes\!!!!Last Revisions NAT COMM\FINAL\"/>
    </mc:Choice>
  </mc:AlternateContent>
  <bookViews>
    <workbookView xWindow="0" yWindow="0" windowWidth="23040" windowHeight="9192" firstSheet="6" activeTab="11"/>
  </bookViews>
  <sheets>
    <sheet name="Fig.1 chart c" sheetId="5" r:id="rId1"/>
    <sheet name="Fig.2 chart b" sheetId="2" r:id="rId2"/>
    <sheet name="Fig.2 chart c" sheetId="3" r:id="rId3"/>
    <sheet name="Fig.3 chart c" sheetId="6" r:id="rId4"/>
    <sheet name="Fig 4a" sheetId="25" r:id="rId5"/>
    <sheet name="Fig.4 chart b" sheetId="8" r:id="rId6"/>
    <sheet name="Fig.4 chart c" sheetId="9" r:id="rId7"/>
    <sheet name="Fig.S1 chart l" sheetId="10" r:id="rId8"/>
    <sheet name="Fig S6 chart ab" sheetId="13" r:id="rId9"/>
    <sheet name="Fig S6 chart de" sheetId="14" r:id="rId10"/>
    <sheet name="Fig. S7 chart b" sheetId="15" r:id="rId11"/>
    <sheet name="Fig.S7 c" sheetId="16" r:id="rId12"/>
    <sheet name="Fig.S8 charts bc" sheetId="17" r:id="rId13"/>
    <sheet name="Fig.S9 charts bc" sheetId="18" r:id="rId14"/>
    <sheet name="Fig.S10" sheetId="19" r:id="rId15"/>
    <sheet name="Fig.S11 charts bc" sheetId="20" r:id="rId16"/>
    <sheet name="Fig.S12 charts bc" sheetId="21" r:id="rId17"/>
    <sheet name="Fig.S14 chart c" sheetId="22" r:id="rId18"/>
    <sheet name="Fig.S16 chart d" sheetId="23" r:id="rId19"/>
    <sheet name="Fig.S16 chart h" sheetId="2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24" l="1"/>
  <c r="Q28" i="24" s="1"/>
  <c r="W27" i="24"/>
  <c r="Q17" i="24"/>
  <c r="Y16" i="24"/>
  <c r="W16" i="24"/>
  <c r="Y8" i="24"/>
  <c r="Q9" i="24" s="1"/>
  <c r="W8" i="24"/>
  <c r="L12" i="24"/>
  <c r="A15" i="24" s="1"/>
  <c r="J12" i="24"/>
  <c r="T16" i="23" l="1"/>
  <c r="S16" i="23"/>
  <c r="O22" i="23" s="1"/>
  <c r="T12" i="23"/>
  <c r="S12" i="23"/>
  <c r="T5" i="23"/>
  <c r="S5" i="23"/>
  <c r="H22" i="23"/>
  <c r="G22" i="23"/>
  <c r="E28" i="23" s="1"/>
  <c r="G13" i="23"/>
  <c r="E27" i="23" s="1"/>
  <c r="H8" i="23"/>
  <c r="G8" i="23"/>
  <c r="O21" i="23" l="1"/>
  <c r="E26" i="23"/>
  <c r="O20" i="23"/>
  <c r="B8" i="22"/>
  <c r="F8" i="22"/>
  <c r="I8" i="22"/>
  <c r="M8" i="22"/>
  <c r="T8" i="22" s="1"/>
  <c r="Q8" i="22"/>
  <c r="X8" i="22"/>
  <c r="AE8" i="22" s="1"/>
  <c r="AB8" i="22"/>
  <c r="B9" i="22"/>
  <c r="F9" i="22"/>
  <c r="I9" i="22"/>
  <c r="M9" i="22"/>
  <c r="Q9" i="22"/>
  <c r="T9" i="22"/>
  <c r="X9" i="22"/>
  <c r="AE9" i="22" s="1"/>
  <c r="AB9" i="22"/>
  <c r="B10" i="22"/>
  <c r="I10" i="22" s="1"/>
  <c r="F10" i="22"/>
  <c r="M10" i="22"/>
  <c r="Q10" i="22"/>
  <c r="T10" i="22"/>
  <c r="X10" i="22"/>
  <c r="AB10" i="22"/>
  <c r="AE10" i="22"/>
  <c r="C27" i="21" l="1"/>
  <c r="D27" i="21"/>
  <c r="E27" i="21"/>
  <c r="F27" i="21"/>
  <c r="I27" i="21"/>
  <c r="J27" i="21"/>
  <c r="K27" i="21"/>
  <c r="L27" i="21"/>
  <c r="O27" i="21"/>
  <c r="P27" i="21"/>
  <c r="Q27" i="21"/>
  <c r="R27" i="21"/>
  <c r="V27" i="21"/>
  <c r="W27" i="21"/>
  <c r="X27" i="21"/>
  <c r="Y27" i="21"/>
  <c r="C28" i="21"/>
  <c r="D28" i="21"/>
  <c r="E28" i="21"/>
  <c r="F28" i="21"/>
  <c r="I28" i="21"/>
  <c r="J28" i="21"/>
  <c r="K28" i="21"/>
  <c r="L28" i="21"/>
  <c r="O28" i="21"/>
  <c r="P28" i="21"/>
  <c r="Q28" i="21"/>
  <c r="R28" i="21"/>
  <c r="V28" i="21"/>
  <c r="W28" i="21"/>
  <c r="X28" i="21"/>
  <c r="Y28" i="21"/>
  <c r="C29" i="21"/>
  <c r="D29" i="21"/>
  <c r="E29" i="21"/>
  <c r="F29" i="21"/>
  <c r="I29" i="21"/>
  <c r="J29" i="21"/>
  <c r="K29" i="21"/>
  <c r="L29" i="21"/>
  <c r="O29" i="21"/>
  <c r="P29" i="21"/>
  <c r="Q29" i="21"/>
  <c r="R29" i="21"/>
  <c r="V29" i="21"/>
  <c r="W29" i="21"/>
  <c r="X29" i="21"/>
  <c r="Y29" i="21"/>
  <c r="C30" i="21"/>
  <c r="D30" i="21"/>
  <c r="E30" i="21"/>
  <c r="F30" i="21"/>
  <c r="I30" i="21"/>
  <c r="J30" i="21"/>
  <c r="K30" i="21"/>
  <c r="L30" i="21"/>
  <c r="O30" i="21"/>
  <c r="P30" i="21"/>
  <c r="Q30" i="21"/>
  <c r="R30" i="21"/>
  <c r="V30" i="21"/>
  <c r="W30" i="21"/>
  <c r="X30" i="21"/>
  <c r="Y30" i="21"/>
  <c r="C27" i="20"/>
  <c r="D27" i="20"/>
  <c r="E27" i="20"/>
  <c r="F27" i="20"/>
  <c r="I27" i="20"/>
  <c r="J27" i="20"/>
  <c r="K27" i="20"/>
  <c r="L27" i="20"/>
  <c r="O27" i="20"/>
  <c r="P27" i="20"/>
  <c r="Q27" i="20"/>
  <c r="R27" i="20"/>
  <c r="V27" i="20"/>
  <c r="W27" i="20"/>
  <c r="X27" i="20"/>
  <c r="Y27" i="20"/>
  <c r="C28" i="20"/>
  <c r="D28" i="20"/>
  <c r="E28" i="20"/>
  <c r="F28" i="20"/>
  <c r="I28" i="20"/>
  <c r="J28" i="20"/>
  <c r="K28" i="20"/>
  <c r="L28" i="20"/>
  <c r="O28" i="20"/>
  <c r="P28" i="20"/>
  <c r="Q28" i="20"/>
  <c r="R28" i="20"/>
  <c r="V28" i="20"/>
  <c r="W28" i="20"/>
  <c r="X28" i="20"/>
  <c r="Y28" i="20"/>
  <c r="C29" i="20"/>
  <c r="D29" i="20"/>
  <c r="E29" i="20"/>
  <c r="F29" i="20"/>
  <c r="I29" i="20"/>
  <c r="J29" i="20"/>
  <c r="K29" i="20"/>
  <c r="L29" i="20"/>
  <c r="O29" i="20"/>
  <c r="P29" i="20"/>
  <c r="Q29" i="20"/>
  <c r="R29" i="20"/>
  <c r="V29" i="20"/>
  <c r="W29" i="20"/>
  <c r="X29" i="20"/>
  <c r="Y29" i="20"/>
  <c r="C30" i="20"/>
  <c r="D30" i="20"/>
  <c r="E30" i="20"/>
  <c r="F30" i="20"/>
  <c r="I30" i="20"/>
  <c r="J30" i="20"/>
  <c r="K30" i="20"/>
  <c r="L30" i="20"/>
  <c r="O30" i="20"/>
  <c r="P30" i="20"/>
  <c r="Q30" i="20"/>
  <c r="R30" i="20"/>
  <c r="V30" i="20"/>
  <c r="W30" i="20"/>
  <c r="X30" i="20"/>
  <c r="Y30" i="20"/>
  <c r="C27" i="18"/>
  <c r="D27" i="18"/>
  <c r="E27" i="18"/>
  <c r="F27" i="18"/>
  <c r="I27" i="18"/>
  <c r="J27" i="18"/>
  <c r="K27" i="18"/>
  <c r="L27" i="18"/>
  <c r="O27" i="18"/>
  <c r="P27" i="18"/>
  <c r="Q27" i="18"/>
  <c r="R27" i="18"/>
  <c r="V27" i="18"/>
  <c r="W27" i="18"/>
  <c r="X27" i="18"/>
  <c r="Y27" i="18"/>
  <c r="C28" i="18"/>
  <c r="D28" i="18"/>
  <c r="E28" i="18"/>
  <c r="F28" i="18"/>
  <c r="I28" i="18"/>
  <c r="J28" i="18"/>
  <c r="K28" i="18"/>
  <c r="L28" i="18"/>
  <c r="O28" i="18"/>
  <c r="P28" i="18"/>
  <c r="Q28" i="18"/>
  <c r="R28" i="18"/>
  <c r="V28" i="18"/>
  <c r="W28" i="18"/>
  <c r="X28" i="18"/>
  <c r="Y28" i="18"/>
  <c r="C29" i="18"/>
  <c r="D29" i="18"/>
  <c r="E29" i="18"/>
  <c r="F29" i="18"/>
  <c r="I29" i="18"/>
  <c r="J29" i="18"/>
  <c r="K29" i="18"/>
  <c r="L29" i="18"/>
  <c r="O29" i="18"/>
  <c r="P29" i="18"/>
  <c r="Q29" i="18"/>
  <c r="R29" i="18"/>
  <c r="V29" i="18"/>
  <c r="W29" i="18"/>
  <c r="X29" i="18"/>
  <c r="Y29" i="18"/>
  <c r="C30" i="18"/>
  <c r="D30" i="18"/>
  <c r="E30" i="18"/>
  <c r="F30" i="18"/>
  <c r="I30" i="18"/>
  <c r="J30" i="18"/>
  <c r="K30" i="18"/>
  <c r="L30" i="18"/>
  <c r="O30" i="18"/>
  <c r="P30" i="18"/>
  <c r="Q30" i="18"/>
  <c r="R30" i="18"/>
  <c r="V30" i="18"/>
  <c r="W30" i="18"/>
  <c r="X30" i="18"/>
  <c r="Y30" i="18"/>
  <c r="C27" i="17"/>
  <c r="D27" i="17"/>
  <c r="E27" i="17"/>
  <c r="F27" i="17"/>
  <c r="I27" i="17"/>
  <c r="J27" i="17"/>
  <c r="K27" i="17"/>
  <c r="L27" i="17"/>
  <c r="O27" i="17"/>
  <c r="P27" i="17"/>
  <c r="Q27" i="17"/>
  <c r="R27" i="17"/>
  <c r="V27" i="17"/>
  <c r="W27" i="17"/>
  <c r="X27" i="17"/>
  <c r="Y27" i="17"/>
  <c r="C28" i="17"/>
  <c r="D28" i="17"/>
  <c r="E28" i="17"/>
  <c r="F28" i="17"/>
  <c r="I28" i="17"/>
  <c r="J28" i="17"/>
  <c r="K28" i="17"/>
  <c r="L28" i="17"/>
  <c r="O28" i="17"/>
  <c r="V28" i="17" s="1"/>
  <c r="P28" i="17"/>
  <c r="Q28" i="17"/>
  <c r="R28" i="17"/>
  <c r="W28" i="17"/>
  <c r="X28" i="17"/>
  <c r="Y28" i="17"/>
  <c r="C29" i="17"/>
  <c r="D29" i="17"/>
  <c r="E29" i="17"/>
  <c r="F29" i="17"/>
  <c r="I29" i="17"/>
  <c r="J29" i="17"/>
  <c r="K29" i="17"/>
  <c r="L29" i="17"/>
  <c r="O29" i="17"/>
  <c r="V29" i="17" s="1"/>
  <c r="P29" i="17"/>
  <c r="Q29" i="17"/>
  <c r="R29" i="17"/>
  <c r="W29" i="17"/>
  <c r="X29" i="17"/>
  <c r="Y29" i="17"/>
  <c r="C30" i="17"/>
  <c r="D30" i="17"/>
  <c r="E30" i="17"/>
  <c r="F30" i="17"/>
  <c r="I30" i="17"/>
  <c r="J30" i="17"/>
  <c r="K30" i="17"/>
  <c r="L30" i="17"/>
  <c r="O30" i="17"/>
  <c r="P30" i="17"/>
  <c r="Q30" i="17"/>
  <c r="R30" i="17"/>
  <c r="V30" i="17"/>
  <c r="W30" i="17"/>
  <c r="X30" i="17"/>
  <c r="Y30" i="17"/>
  <c r="G5" i="14" l="1"/>
  <c r="I5" i="14"/>
  <c r="K5" i="14"/>
  <c r="M5" i="14"/>
  <c r="O5" i="14"/>
  <c r="Q5" i="14"/>
  <c r="S5" i="14"/>
  <c r="U5" i="14"/>
  <c r="E17" i="14"/>
  <c r="F17" i="14"/>
  <c r="G17" i="14"/>
  <c r="H17" i="14"/>
  <c r="I17" i="14"/>
  <c r="J17" i="14"/>
  <c r="E18" i="14"/>
  <c r="F18" i="14"/>
  <c r="G18" i="14"/>
  <c r="H18" i="14"/>
  <c r="I18" i="14"/>
  <c r="J18" i="14"/>
  <c r="E19" i="14"/>
  <c r="F19" i="14"/>
  <c r="G19" i="14"/>
  <c r="H19" i="14"/>
  <c r="I19" i="14"/>
  <c r="J19" i="14"/>
  <c r="G5" i="13"/>
  <c r="I5" i="13"/>
  <c r="K5" i="13"/>
  <c r="M5" i="13"/>
  <c r="O5" i="13"/>
  <c r="Q5" i="13"/>
  <c r="S5" i="13"/>
  <c r="U5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AR18" i="10" l="1"/>
  <c r="AR17" i="10"/>
  <c r="AT13" i="10"/>
  <c r="AS13" i="10"/>
  <c r="AT5" i="10"/>
  <c r="AS5" i="10"/>
  <c r="AR16" i="10" s="1"/>
  <c r="AL10" i="10"/>
  <c r="AK10" i="10"/>
  <c r="AL5" i="10"/>
  <c r="AK5" i="10"/>
  <c r="AI14" i="10" s="1"/>
  <c r="Z23" i="10"/>
  <c r="Z22" i="10"/>
  <c r="AC18" i="10"/>
  <c r="AB18" i="10"/>
  <c r="AC14" i="10"/>
  <c r="AB14" i="10"/>
  <c r="AC9" i="10"/>
  <c r="AB9" i="10"/>
  <c r="AC5" i="10"/>
  <c r="AB5" i="10"/>
  <c r="Z21" i="10" s="1"/>
  <c r="Q21" i="10"/>
  <c r="T11" i="10"/>
  <c r="S11" i="10"/>
  <c r="T5" i="10"/>
  <c r="S5" i="10"/>
  <c r="K16" i="10"/>
  <c r="J16" i="10"/>
  <c r="K12" i="10"/>
  <c r="J12" i="10"/>
  <c r="K5" i="10"/>
  <c r="J5" i="10"/>
  <c r="AR19" i="10" l="1"/>
  <c r="AI15" i="10"/>
  <c r="Z24" i="10"/>
  <c r="F19" i="10"/>
  <c r="Q19" i="10"/>
  <c r="Q20" i="10"/>
  <c r="F20" i="10"/>
  <c r="F21" i="10"/>
  <c r="B8" i="8" l="1"/>
  <c r="I8" i="8" s="1"/>
  <c r="F8" i="8"/>
  <c r="M8" i="8"/>
  <c r="T8" i="8" s="1"/>
  <c r="Q8" i="8"/>
  <c r="X8" i="8"/>
  <c r="AB8" i="8"/>
  <c r="AE8" i="8"/>
  <c r="AI8" i="8"/>
  <c r="AM8" i="8"/>
  <c r="AP8" i="8"/>
  <c r="B9" i="8"/>
  <c r="I9" i="8" s="1"/>
  <c r="F9" i="8"/>
  <c r="M9" i="8"/>
  <c r="T9" i="8" s="1"/>
  <c r="Q9" i="8"/>
  <c r="X9" i="8"/>
  <c r="AB9" i="8"/>
  <c r="AE9" i="8"/>
  <c r="AI9" i="8"/>
  <c r="AM9" i="8"/>
  <c r="AP9" i="8"/>
  <c r="B10" i="8"/>
  <c r="I10" i="8" s="1"/>
  <c r="F10" i="8"/>
  <c r="M10" i="8"/>
  <c r="T10" i="8" s="1"/>
  <c r="Q10" i="8"/>
  <c r="X10" i="8"/>
  <c r="AB10" i="8"/>
  <c r="AE10" i="8"/>
  <c r="AI10" i="8"/>
  <c r="AM10" i="8"/>
  <c r="AP10" i="8"/>
  <c r="AB390" i="6" l="1"/>
  <c r="AB391" i="6"/>
  <c r="AB392" i="6"/>
  <c r="AB389" i="6"/>
  <c r="AB386" i="6"/>
  <c r="AB384" i="6"/>
  <c r="AB385" i="6"/>
  <c r="AB383" i="6"/>
  <c r="AB377" i="6"/>
  <c r="AB378" i="6"/>
  <c r="AB379" i="6"/>
  <c r="AB376" i="6"/>
  <c r="AB369" i="6"/>
  <c r="AB370" i="6"/>
  <c r="AB368" i="6"/>
  <c r="AB362" i="6"/>
  <c r="AB363" i="6"/>
  <c r="AB361" i="6"/>
  <c r="AB355" i="6"/>
  <c r="AB356" i="6"/>
  <c r="AB357" i="6"/>
  <c r="AB354" i="6"/>
  <c r="Z390" i="6"/>
  <c r="Z391" i="6"/>
  <c r="Z392" i="6"/>
  <c r="Z389" i="6"/>
  <c r="Z384" i="6"/>
  <c r="Z385" i="6"/>
  <c r="Z386" i="6"/>
  <c r="Z383" i="6"/>
  <c r="Z377" i="6"/>
  <c r="Z378" i="6"/>
  <c r="Z379" i="6"/>
  <c r="Z376" i="6"/>
  <c r="Z369" i="6"/>
  <c r="Z370" i="6"/>
  <c r="Z371" i="6"/>
  <c r="Z368" i="6"/>
  <c r="Z362" i="6"/>
  <c r="Z363" i="6"/>
  <c r="Z364" i="6"/>
  <c r="Z361" i="6"/>
  <c r="Z355" i="6"/>
  <c r="Z356" i="6"/>
  <c r="Z357" i="6"/>
  <c r="Z354" i="6"/>
  <c r="AB347" i="6"/>
  <c r="AB348" i="6"/>
  <c r="AB346" i="6"/>
  <c r="Z346" i="6"/>
  <c r="AB339" i="6"/>
  <c r="Z340" i="6"/>
  <c r="Z341" i="6"/>
  <c r="Z342" i="6"/>
  <c r="Z339" i="6"/>
  <c r="AB333" i="6"/>
  <c r="AB334" i="6"/>
  <c r="AB335" i="6"/>
  <c r="AB332" i="6"/>
  <c r="Z333" i="6"/>
  <c r="Z334" i="6"/>
  <c r="Z335" i="6"/>
  <c r="Z332" i="6"/>
  <c r="AB326" i="6"/>
  <c r="AB327" i="6"/>
  <c r="AB328" i="6"/>
  <c r="AB325" i="6"/>
  <c r="Z326" i="6"/>
  <c r="Z327" i="6"/>
  <c r="Z328" i="6"/>
  <c r="Z325" i="6"/>
  <c r="AB319" i="6"/>
  <c r="AB320" i="6"/>
  <c r="AB321" i="6"/>
  <c r="AB318" i="6"/>
  <c r="Z319" i="6"/>
  <c r="Z320" i="6"/>
  <c r="Z321" i="6"/>
  <c r="Z318" i="6"/>
  <c r="Z250" i="6"/>
  <c r="Z251" i="6"/>
  <c r="Z252" i="6"/>
  <c r="Z253" i="6"/>
  <c r="Z254" i="6"/>
  <c r="Z255" i="6"/>
  <c r="Z256" i="6"/>
  <c r="Z257" i="6"/>
  <c r="AB257" i="6" s="1"/>
  <c r="Z258" i="6"/>
  <c r="Z259" i="6"/>
  <c r="Z260" i="6"/>
  <c r="Z261" i="6"/>
  <c r="AB261" i="6" s="1"/>
  <c r="Z262" i="6"/>
  <c r="Z263" i="6"/>
  <c r="Z264" i="6"/>
  <c r="Z265" i="6"/>
  <c r="AB265" i="6" s="1"/>
  <c r="Z266" i="6"/>
  <c r="Z267" i="6"/>
  <c r="Z268" i="6"/>
  <c r="Z269" i="6"/>
  <c r="AB269" i="6" s="1"/>
  <c r="Z270" i="6"/>
  <c r="Z249" i="6"/>
  <c r="Z225" i="6"/>
  <c r="Z226" i="6"/>
  <c r="Z227" i="6"/>
  <c r="Z228" i="6"/>
  <c r="Z229" i="6"/>
  <c r="AB229" i="6" s="1"/>
  <c r="Z230" i="6"/>
  <c r="Z231" i="6"/>
  <c r="Z232" i="6"/>
  <c r="Z233" i="6"/>
  <c r="AB233" i="6" s="1"/>
  <c r="Z234" i="6"/>
  <c r="Z235" i="6"/>
  <c r="Z236" i="6"/>
  <c r="Z237" i="6"/>
  <c r="AB237" i="6" s="1"/>
  <c r="Z238" i="6"/>
  <c r="Z239" i="6"/>
  <c r="Z240" i="6"/>
  <c r="Z241" i="6"/>
  <c r="AB241" i="6" s="1"/>
  <c r="Z242" i="6"/>
  <c r="Z243" i="6"/>
  <c r="Z244" i="6"/>
  <c r="Z245" i="6"/>
  <c r="AB245" i="6" s="1"/>
  <c r="Z224" i="6"/>
  <c r="Z200" i="6"/>
  <c r="Z201" i="6"/>
  <c r="Z202" i="6"/>
  <c r="Z203" i="6"/>
  <c r="Z204" i="6"/>
  <c r="Z205" i="6"/>
  <c r="AB205" i="6" s="1"/>
  <c r="Z206" i="6"/>
  <c r="Z207" i="6"/>
  <c r="Z208" i="6"/>
  <c r="Z209" i="6"/>
  <c r="AB209" i="6" s="1"/>
  <c r="Z210" i="6"/>
  <c r="Z211" i="6"/>
  <c r="Z212" i="6"/>
  <c r="Z213" i="6"/>
  <c r="AB213" i="6" s="1"/>
  <c r="Z214" i="6"/>
  <c r="Z215" i="6"/>
  <c r="Z216" i="6"/>
  <c r="Z217" i="6"/>
  <c r="AB217" i="6" s="1"/>
  <c r="Z218" i="6"/>
  <c r="Z219" i="6"/>
  <c r="Z220" i="6"/>
  <c r="Z199" i="6"/>
  <c r="Z175" i="6"/>
  <c r="Z176" i="6"/>
  <c r="Z177" i="6"/>
  <c r="Z178" i="6"/>
  <c r="Z179" i="6"/>
  <c r="Z180" i="6"/>
  <c r="AB180" i="6" s="1"/>
  <c r="Z181" i="6"/>
  <c r="Z182" i="6"/>
  <c r="Z183" i="6"/>
  <c r="Z184" i="6"/>
  <c r="Z185" i="6"/>
  <c r="Z186" i="6"/>
  <c r="Z187" i="6"/>
  <c r="Z188" i="6"/>
  <c r="Z189" i="6"/>
  <c r="Z190" i="6"/>
  <c r="Z191" i="6"/>
  <c r="Z192" i="6"/>
  <c r="AB192" i="6" s="1"/>
  <c r="Z193" i="6"/>
  <c r="Z194" i="6"/>
  <c r="Z195" i="6"/>
  <c r="Z174" i="6"/>
  <c r="Z148" i="6"/>
  <c r="Z149" i="6"/>
  <c r="Z150" i="6"/>
  <c r="Z151" i="6"/>
  <c r="Z152" i="6"/>
  <c r="Z153" i="6"/>
  <c r="AB153" i="6" s="1"/>
  <c r="Z154" i="6"/>
  <c r="Z155" i="6"/>
  <c r="Z156" i="6"/>
  <c r="Z157" i="6"/>
  <c r="AB157" i="6" s="1"/>
  <c r="Z158" i="6"/>
  <c r="Z159" i="6"/>
  <c r="Z160" i="6"/>
  <c r="Z161" i="6"/>
  <c r="AB161" i="6" s="1"/>
  <c r="Z162" i="6"/>
  <c r="Z163" i="6"/>
  <c r="Z164" i="6"/>
  <c r="Z165" i="6"/>
  <c r="AB165" i="6" s="1"/>
  <c r="Z166" i="6"/>
  <c r="Z167" i="6"/>
  <c r="Z168" i="6"/>
  <c r="Z147" i="6"/>
  <c r="Z129" i="6"/>
  <c r="Z130" i="6"/>
  <c r="Z131" i="6"/>
  <c r="AB131" i="6" s="1"/>
  <c r="Z132" i="6"/>
  <c r="Z133" i="6"/>
  <c r="Z134" i="6"/>
  <c r="Z135" i="6"/>
  <c r="AB135" i="6" s="1"/>
  <c r="Z136" i="6"/>
  <c r="Z137" i="6"/>
  <c r="Z138" i="6"/>
  <c r="Z139" i="6"/>
  <c r="AB139" i="6" s="1"/>
  <c r="Z140" i="6"/>
  <c r="Z141" i="6"/>
  <c r="Z142" i="6"/>
  <c r="Z143" i="6"/>
  <c r="AB143" i="6" s="1"/>
  <c r="Z128" i="6"/>
  <c r="Z104" i="6"/>
  <c r="Z105" i="6"/>
  <c r="Z106" i="6"/>
  <c r="Z107" i="6"/>
  <c r="AB107" i="6" s="1"/>
  <c r="Z108" i="6"/>
  <c r="Z109" i="6"/>
  <c r="Z110" i="6"/>
  <c r="Z111" i="6"/>
  <c r="AB111" i="6" s="1"/>
  <c r="Z112" i="6"/>
  <c r="Z113" i="6"/>
  <c r="Z114" i="6"/>
  <c r="Z115" i="6"/>
  <c r="AB115" i="6" s="1"/>
  <c r="Z116" i="6"/>
  <c r="Z117" i="6"/>
  <c r="Z118" i="6"/>
  <c r="Z119" i="6"/>
  <c r="AB119" i="6" s="1"/>
  <c r="Z120" i="6"/>
  <c r="Z121" i="6"/>
  <c r="Z122" i="6"/>
  <c r="Z123" i="6"/>
  <c r="AB123" i="6" s="1"/>
  <c r="Z124" i="6"/>
  <c r="Z103" i="6"/>
  <c r="Z79" i="6"/>
  <c r="Z80" i="6"/>
  <c r="Z81" i="6"/>
  <c r="Z82" i="6"/>
  <c r="Z83" i="6"/>
  <c r="AB83" i="6" s="1"/>
  <c r="Z84" i="6"/>
  <c r="Z85" i="6"/>
  <c r="Z86" i="6"/>
  <c r="Z87" i="6"/>
  <c r="AB87" i="6" s="1"/>
  <c r="Z88" i="6"/>
  <c r="Z89" i="6"/>
  <c r="Z90" i="6"/>
  <c r="Z91" i="6"/>
  <c r="AB91" i="6" s="1"/>
  <c r="Z92" i="6"/>
  <c r="Z93" i="6"/>
  <c r="Z94" i="6"/>
  <c r="Z95" i="6"/>
  <c r="AB95" i="6" s="1"/>
  <c r="Z96" i="6"/>
  <c r="Z97" i="6"/>
  <c r="Z98" i="6"/>
  <c r="Z99" i="6"/>
  <c r="AB99" i="6" s="1"/>
  <c r="Z78" i="6"/>
  <c r="Z54" i="6"/>
  <c r="Z55" i="6"/>
  <c r="Z56" i="6"/>
  <c r="Z57" i="6"/>
  <c r="AB57" i="6" s="1"/>
  <c r="Z58" i="6"/>
  <c r="Z59" i="6"/>
  <c r="Z60" i="6"/>
  <c r="Z61" i="6"/>
  <c r="AB61" i="6" s="1"/>
  <c r="Z62" i="6"/>
  <c r="Z63" i="6"/>
  <c r="Z64" i="6"/>
  <c r="Z65" i="6"/>
  <c r="AB65" i="6" s="1"/>
  <c r="Z66" i="6"/>
  <c r="Z67" i="6"/>
  <c r="Z68" i="6"/>
  <c r="Z69" i="6"/>
  <c r="AB69" i="6" s="1"/>
  <c r="Z70" i="6"/>
  <c r="Z71" i="6"/>
  <c r="Z72" i="6"/>
  <c r="Z73" i="6"/>
  <c r="AB73" i="6" s="1"/>
  <c r="Z74" i="6"/>
  <c r="Z53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31" i="6"/>
  <c r="AB31" i="6" s="1"/>
  <c r="Z11" i="6"/>
  <c r="Z12" i="6"/>
  <c r="Z13" i="6"/>
  <c r="Z14" i="6"/>
  <c r="Z15" i="6"/>
  <c r="Z16" i="6"/>
  <c r="Z17" i="6"/>
  <c r="Z18" i="6"/>
  <c r="AB18" i="6" s="1"/>
  <c r="Z19" i="6"/>
  <c r="Z20" i="6"/>
  <c r="Z21" i="6"/>
  <c r="Z22" i="6"/>
  <c r="AB22" i="6" s="1"/>
  <c r="Z23" i="6"/>
  <c r="Z24" i="6"/>
  <c r="Z25" i="6"/>
  <c r="Z26" i="6"/>
  <c r="AB26" i="6" s="1"/>
  <c r="Z27" i="6"/>
  <c r="AB184" i="6" l="1"/>
  <c r="AB188" i="6"/>
  <c r="AB254" i="6"/>
  <c r="AB226" i="6"/>
  <c r="AB244" i="6"/>
  <c r="AB240" i="6"/>
  <c r="AB236" i="6"/>
  <c r="AB232" i="6"/>
  <c r="AB228" i="6"/>
  <c r="AB268" i="6"/>
  <c r="AB264" i="6"/>
  <c r="AB260" i="6"/>
  <c r="AB256" i="6"/>
  <c r="AB243" i="6"/>
  <c r="AB239" i="6"/>
  <c r="AB235" i="6"/>
  <c r="AB231" i="6"/>
  <c r="AB227" i="6"/>
  <c r="AB267" i="6"/>
  <c r="AB263" i="6"/>
  <c r="AB259" i="6"/>
  <c r="AB255" i="6"/>
  <c r="AB142" i="6"/>
  <c r="AB138" i="6"/>
  <c r="AB134" i="6"/>
  <c r="AB141" i="6"/>
  <c r="AB137" i="6"/>
  <c r="AB133" i="6"/>
  <c r="AB253" i="6"/>
  <c r="AB140" i="6"/>
  <c r="AB136" i="6"/>
  <c r="AB132" i="6"/>
  <c r="AB204" i="6"/>
  <c r="AB225" i="6"/>
  <c r="AB242" i="6"/>
  <c r="AB238" i="6"/>
  <c r="AB234" i="6"/>
  <c r="AB230" i="6"/>
  <c r="AB270" i="6"/>
  <c r="AB266" i="6"/>
  <c r="AB262" i="6"/>
  <c r="AB258" i="6"/>
  <c r="AB216" i="6"/>
  <c r="AB208" i="6"/>
  <c r="AB168" i="6"/>
  <c r="AB164" i="6"/>
  <c r="AB219" i="6"/>
  <c r="AB215" i="6"/>
  <c r="AB211" i="6"/>
  <c r="AB207" i="6"/>
  <c r="AB203" i="6"/>
  <c r="AB201" i="6"/>
  <c r="AB166" i="6"/>
  <c r="AB162" i="6"/>
  <c r="AB158" i="6"/>
  <c r="AB154" i="6"/>
  <c r="AB218" i="6"/>
  <c r="AB214" i="6"/>
  <c r="AB210" i="6"/>
  <c r="AB206" i="6"/>
  <c r="AB202" i="6"/>
  <c r="AB220" i="6"/>
  <c r="AB212" i="6"/>
  <c r="AB195" i="6"/>
  <c r="AB191" i="6"/>
  <c r="AB187" i="6"/>
  <c r="AB183" i="6"/>
  <c r="AB194" i="6"/>
  <c r="AB190" i="6"/>
  <c r="AB186" i="6"/>
  <c r="AB182" i="6"/>
  <c r="AB160" i="6"/>
  <c r="AB156" i="6"/>
  <c r="AB193" i="6"/>
  <c r="AB189" i="6"/>
  <c r="AB185" i="6"/>
  <c r="AB181" i="6"/>
  <c r="AB163" i="6"/>
  <c r="AB155" i="6"/>
  <c r="AB167" i="6"/>
  <c r="AB159" i="6"/>
  <c r="AB25" i="6"/>
  <c r="AB97" i="6"/>
  <c r="AB93" i="6"/>
  <c r="AB89" i="6"/>
  <c r="AB85" i="6"/>
  <c r="AB98" i="6"/>
  <c r="AB94" i="6"/>
  <c r="AB90" i="6"/>
  <c r="AB86" i="6"/>
  <c r="AB14" i="6"/>
  <c r="AB96" i="6"/>
  <c r="AB92" i="6"/>
  <c r="AB88" i="6"/>
  <c r="AB84" i="6"/>
  <c r="AB46" i="6"/>
  <c r="AB24" i="6"/>
  <c r="AB20" i="6"/>
  <c r="AB45" i="6"/>
  <c r="AB44" i="6"/>
  <c r="AB40" i="6"/>
  <c r="AB36" i="6"/>
  <c r="AB72" i="6"/>
  <c r="AB68" i="6"/>
  <c r="AB64" i="6"/>
  <c r="AB60" i="6"/>
  <c r="AB122" i="6"/>
  <c r="AB118" i="6"/>
  <c r="AB114" i="6"/>
  <c r="AB110" i="6"/>
  <c r="AB17" i="6"/>
  <c r="AB71" i="6"/>
  <c r="AB67" i="6"/>
  <c r="AB63" i="6"/>
  <c r="AB59" i="6"/>
  <c r="AB121" i="6"/>
  <c r="AB117" i="6"/>
  <c r="AB113" i="6"/>
  <c r="AB109" i="6"/>
  <c r="AB74" i="6"/>
  <c r="AB70" i="6"/>
  <c r="AB66" i="6"/>
  <c r="AB62" i="6"/>
  <c r="AB58" i="6"/>
  <c r="AB124" i="6"/>
  <c r="AB120" i="6"/>
  <c r="AB116" i="6"/>
  <c r="AB112" i="6"/>
  <c r="AB108" i="6"/>
  <c r="AB32" i="6"/>
  <c r="AB43" i="6"/>
  <c r="AB39" i="6"/>
  <c r="AB35" i="6"/>
  <c r="AB42" i="6"/>
  <c r="AB38" i="6"/>
  <c r="AB34" i="6"/>
  <c r="AB41" i="6"/>
  <c r="AB37" i="6"/>
  <c r="AB33" i="6"/>
  <c r="AB16" i="6"/>
  <c r="AB21" i="6"/>
  <c r="AB27" i="6"/>
  <c r="AB23" i="6"/>
  <c r="AB19" i="6"/>
  <c r="AB15" i="6"/>
  <c r="K392" i="6" l="1"/>
  <c r="M392" i="6" s="1"/>
  <c r="K391" i="6"/>
  <c r="K390" i="6"/>
  <c r="K389" i="6"/>
  <c r="K386" i="6"/>
  <c r="K385" i="6"/>
  <c r="K384" i="6"/>
  <c r="M384" i="6" s="1"/>
  <c r="K383" i="6"/>
  <c r="K379" i="6"/>
  <c r="K378" i="6"/>
  <c r="K377" i="6"/>
  <c r="M377" i="6" s="1"/>
  <c r="K376" i="6"/>
  <c r="K371" i="6"/>
  <c r="K370" i="6"/>
  <c r="K369" i="6"/>
  <c r="M369" i="6" s="1"/>
  <c r="K368" i="6"/>
  <c r="M368" i="6" s="1"/>
  <c r="K364" i="6"/>
  <c r="K363" i="6"/>
  <c r="K362" i="6"/>
  <c r="M362" i="6" s="1"/>
  <c r="K361" i="6"/>
  <c r="K357" i="6"/>
  <c r="K356" i="6"/>
  <c r="K355" i="6"/>
  <c r="K354" i="6"/>
  <c r="K349" i="6"/>
  <c r="K348" i="6"/>
  <c r="K347" i="6"/>
  <c r="K346" i="6"/>
  <c r="K342" i="6"/>
  <c r="M342" i="6" s="1"/>
  <c r="K341" i="6"/>
  <c r="K340" i="6"/>
  <c r="K339" i="6"/>
  <c r="K335" i="6"/>
  <c r="K334" i="6"/>
  <c r="K333" i="6"/>
  <c r="K332" i="6"/>
  <c r="K328" i="6"/>
  <c r="K327" i="6"/>
  <c r="M327" i="6" s="1"/>
  <c r="K326" i="6"/>
  <c r="K325" i="6"/>
  <c r="K321" i="6"/>
  <c r="K320" i="6"/>
  <c r="K319" i="6"/>
  <c r="K318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M284" i="6" s="1"/>
  <c r="K283" i="6"/>
  <c r="K282" i="6"/>
  <c r="K281" i="6"/>
  <c r="K280" i="6"/>
  <c r="K279" i="6"/>
  <c r="K278" i="6"/>
  <c r="K277" i="6"/>
  <c r="K276" i="6"/>
  <c r="K275" i="6"/>
  <c r="K274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M259" i="6" s="1"/>
  <c r="K258" i="6"/>
  <c r="K257" i="6"/>
  <c r="K256" i="6"/>
  <c r="K255" i="6"/>
  <c r="M255" i="6" s="1"/>
  <c r="K254" i="6"/>
  <c r="K253" i="6"/>
  <c r="K252" i="6"/>
  <c r="K251" i="6"/>
  <c r="M251" i="6" s="1"/>
  <c r="K250" i="6"/>
  <c r="K249" i="6"/>
  <c r="M249" i="6" s="1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M206" i="6" s="1"/>
  <c r="K205" i="6"/>
  <c r="K204" i="6"/>
  <c r="K203" i="6"/>
  <c r="K202" i="6"/>
  <c r="M202" i="6" s="1"/>
  <c r="K201" i="6"/>
  <c r="K200" i="6"/>
  <c r="K199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M183" i="6" s="1"/>
  <c r="K182" i="6"/>
  <c r="K181" i="6"/>
  <c r="K180" i="6"/>
  <c r="K179" i="6"/>
  <c r="M179" i="6" s="1"/>
  <c r="K178" i="6"/>
  <c r="K177" i="6"/>
  <c r="K176" i="6"/>
  <c r="K175" i="6"/>
  <c r="M175" i="6" s="1"/>
  <c r="K174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M157" i="6" s="1"/>
  <c r="K156" i="6"/>
  <c r="K155" i="6"/>
  <c r="K154" i="6"/>
  <c r="K153" i="6"/>
  <c r="M153" i="6" s="1"/>
  <c r="K152" i="6"/>
  <c r="K151" i="6"/>
  <c r="K150" i="6"/>
  <c r="K149" i="6"/>
  <c r="M149" i="6" s="1"/>
  <c r="K148" i="6"/>
  <c r="K147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M113" i="6" s="1"/>
  <c r="K112" i="6"/>
  <c r="K111" i="6"/>
  <c r="K110" i="6"/>
  <c r="K109" i="6"/>
  <c r="M109" i="6" s="1"/>
  <c r="K108" i="6"/>
  <c r="K107" i="6"/>
  <c r="K106" i="6"/>
  <c r="K105" i="6"/>
  <c r="K104" i="6"/>
  <c r="K103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M87" i="6" s="1"/>
  <c r="K86" i="6"/>
  <c r="K85" i="6"/>
  <c r="K84" i="6"/>
  <c r="K83" i="6"/>
  <c r="K82" i="6"/>
  <c r="K81" i="6"/>
  <c r="K80" i="6"/>
  <c r="K79" i="6"/>
  <c r="K78" i="6"/>
  <c r="K74" i="6"/>
  <c r="K73" i="6"/>
  <c r="K72" i="6"/>
  <c r="K71" i="6"/>
  <c r="K70" i="6"/>
  <c r="K69" i="6"/>
  <c r="K68" i="6"/>
  <c r="K67" i="6"/>
  <c r="K66" i="6"/>
  <c r="K65" i="6"/>
  <c r="M73" i="6" s="1"/>
  <c r="K64" i="6"/>
  <c r="K63" i="6"/>
  <c r="K62" i="6"/>
  <c r="K61" i="6"/>
  <c r="K60" i="6"/>
  <c r="K59" i="6"/>
  <c r="K58" i="6"/>
  <c r="K57" i="6"/>
  <c r="M57" i="6" s="1"/>
  <c r="K56" i="6"/>
  <c r="K55" i="6"/>
  <c r="K54" i="6"/>
  <c r="K53" i="6"/>
  <c r="M53" i="6" s="1"/>
  <c r="K46" i="6"/>
  <c r="K45" i="6"/>
  <c r="K44" i="6"/>
  <c r="K43" i="6"/>
  <c r="K42" i="6"/>
  <c r="K41" i="6"/>
  <c r="K40" i="6"/>
  <c r="K39" i="6"/>
  <c r="M39" i="6" s="1"/>
  <c r="K38" i="6"/>
  <c r="K37" i="6"/>
  <c r="K36" i="6"/>
  <c r="K35" i="6"/>
  <c r="M35" i="6" s="1"/>
  <c r="K34" i="6"/>
  <c r="K33" i="6"/>
  <c r="K32" i="6"/>
  <c r="K31" i="6"/>
  <c r="M31" i="6" s="1"/>
  <c r="K27" i="6"/>
  <c r="K26" i="6"/>
  <c r="K25" i="6"/>
  <c r="K24" i="6"/>
  <c r="K23" i="6"/>
  <c r="K22" i="6"/>
  <c r="M22" i="6" s="1"/>
  <c r="K21" i="6"/>
  <c r="K20" i="6"/>
  <c r="K19" i="6"/>
  <c r="K18" i="6"/>
  <c r="K17" i="6"/>
  <c r="K16" i="6"/>
  <c r="K15" i="6"/>
  <c r="K14" i="6"/>
  <c r="M14" i="6" s="1"/>
  <c r="K13" i="6"/>
  <c r="K12" i="6"/>
  <c r="K11" i="6"/>
  <c r="M357" i="6" l="1"/>
  <c r="M349" i="6"/>
  <c r="M383" i="6"/>
  <c r="M318" i="6"/>
  <c r="M341" i="6"/>
  <c r="M340" i="6"/>
  <c r="M105" i="6"/>
  <c r="M136" i="6"/>
  <c r="M228" i="6"/>
  <c r="M325" i="6"/>
  <c r="M332" i="6"/>
  <c r="M389" i="6"/>
  <c r="M390" i="6"/>
  <c r="M391" i="6"/>
  <c r="M276" i="6"/>
  <c r="M319" i="6"/>
  <c r="M326" i="6"/>
  <c r="M34" i="6"/>
  <c r="M38" i="6"/>
  <c r="M42" i="6"/>
  <c r="M72" i="6"/>
  <c r="M226" i="6"/>
  <c r="M61" i="6"/>
  <c r="M54" i="6"/>
  <c r="M62" i="6"/>
  <c r="M227" i="6"/>
  <c r="M12" i="6"/>
  <c r="M32" i="6"/>
  <c r="M36" i="6"/>
  <c r="M44" i="6"/>
  <c r="M55" i="6"/>
  <c r="M59" i="6"/>
  <c r="M63" i="6"/>
  <c r="M67" i="6"/>
  <c r="M106" i="6"/>
  <c r="M110" i="6"/>
  <c r="M114" i="6"/>
  <c r="M118" i="6"/>
  <c r="M122" i="6"/>
  <c r="M150" i="6"/>
  <c r="M154" i="6"/>
  <c r="M232" i="6"/>
  <c r="M274" i="6"/>
  <c r="M278" i="6"/>
  <c r="M282" i="6"/>
  <c r="M286" i="6"/>
  <c r="M290" i="6"/>
  <c r="M294" i="6"/>
  <c r="M68" i="6"/>
  <c r="M280" i="6"/>
  <c r="M19" i="6"/>
  <c r="M58" i="6"/>
  <c r="M66" i="6"/>
  <c r="M224" i="6"/>
  <c r="M20" i="6"/>
  <c r="M33" i="6"/>
  <c r="M37" i="6"/>
  <c r="M41" i="6"/>
  <c r="M45" i="6"/>
  <c r="M56" i="6"/>
  <c r="M60" i="6"/>
  <c r="M64" i="6"/>
  <c r="M80" i="6"/>
  <c r="M84" i="6"/>
  <c r="M103" i="6"/>
  <c r="M107" i="6"/>
  <c r="M111" i="6"/>
  <c r="M115" i="6"/>
  <c r="M119" i="6"/>
  <c r="M123" i="6"/>
  <c r="M147" i="6"/>
  <c r="M151" i="6"/>
  <c r="M155" i="6"/>
  <c r="M229" i="6"/>
  <c r="M328" i="6"/>
  <c r="M91" i="6"/>
  <c r="M88" i="6"/>
  <c r="M241" i="6"/>
  <c r="M46" i="6"/>
  <c r="M70" i="6"/>
  <c r="M78" i="6"/>
  <c r="M82" i="6"/>
  <c r="M85" i="6"/>
  <c r="M225" i="6"/>
  <c r="M230" i="6"/>
  <c r="M252" i="6"/>
  <c r="M370" i="6"/>
  <c r="M95" i="6"/>
  <c r="M245" i="6"/>
  <c r="M40" i="6"/>
  <c r="M43" i="6"/>
  <c r="M74" i="6"/>
  <c r="M79" i="6"/>
  <c r="M83" i="6"/>
  <c r="M86" i="6"/>
  <c r="M239" i="6"/>
  <c r="M243" i="6"/>
  <c r="M371" i="6"/>
  <c r="M24" i="6"/>
  <c r="M128" i="6"/>
  <c r="M132" i="6"/>
  <c r="M140" i="6"/>
  <c r="M187" i="6"/>
  <c r="M191" i="6"/>
  <c r="M195" i="6"/>
  <c r="M210" i="6"/>
  <c r="M214" i="6"/>
  <c r="M218" i="6"/>
  <c r="M263" i="6"/>
  <c r="M267" i="6"/>
  <c r="M11" i="6"/>
  <c r="M16" i="6"/>
  <c r="M25" i="6"/>
  <c r="M129" i="6"/>
  <c r="M133" i="6"/>
  <c r="M137" i="6"/>
  <c r="M141" i="6"/>
  <c r="M176" i="6"/>
  <c r="M180" i="6"/>
  <c r="M184" i="6"/>
  <c r="M188" i="6"/>
  <c r="M192" i="6"/>
  <c r="M199" i="6"/>
  <c r="M203" i="6"/>
  <c r="M207" i="6"/>
  <c r="M211" i="6"/>
  <c r="M364" i="6"/>
  <c r="M17" i="6"/>
  <c r="M23" i="6"/>
  <c r="M26" i="6"/>
  <c r="M253" i="6"/>
  <c r="M257" i="6"/>
  <c r="M261" i="6"/>
  <c r="M265" i="6"/>
  <c r="M269" i="6"/>
  <c r="M288" i="6"/>
  <c r="M292" i="6"/>
  <c r="M378" i="6"/>
  <c r="M385" i="6"/>
  <c r="M15" i="6"/>
  <c r="M18" i="6"/>
  <c r="M27" i="6"/>
  <c r="M117" i="6"/>
  <c r="M121" i="6"/>
  <c r="M131" i="6"/>
  <c r="M135" i="6"/>
  <c r="M139" i="6"/>
  <c r="M143" i="6"/>
  <c r="M174" i="6"/>
  <c r="M178" i="6"/>
  <c r="M182" i="6"/>
  <c r="M186" i="6"/>
  <c r="M190" i="6"/>
  <c r="M194" i="6"/>
  <c r="M201" i="6"/>
  <c r="M205" i="6"/>
  <c r="M209" i="6"/>
  <c r="M213" i="6"/>
  <c r="M254" i="6"/>
  <c r="M258" i="6"/>
  <c r="M262" i="6"/>
  <c r="M266" i="6"/>
  <c r="M270" i="6"/>
  <c r="M277" i="6"/>
  <c r="M281" i="6"/>
  <c r="M285" i="6"/>
  <c r="M289" i="6"/>
  <c r="M293" i="6"/>
  <c r="M339" i="6"/>
  <c r="M363" i="6"/>
  <c r="M13" i="6"/>
  <c r="M21" i="6"/>
  <c r="M81" i="6"/>
  <c r="M89" i="6"/>
  <c r="M93" i="6"/>
  <c r="M97" i="6"/>
  <c r="M104" i="6"/>
  <c r="M108" i="6"/>
  <c r="M112" i="6"/>
  <c r="M116" i="6"/>
  <c r="M120" i="6"/>
  <c r="M124" i="6"/>
  <c r="M130" i="6"/>
  <c r="M134" i="6"/>
  <c r="M138" i="6"/>
  <c r="M142" i="6"/>
  <c r="M148" i="6"/>
  <c r="M152" i="6"/>
  <c r="M156" i="6"/>
  <c r="M177" i="6"/>
  <c r="M181" i="6"/>
  <c r="M185" i="6"/>
  <c r="M189" i="6"/>
  <c r="M193" i="6"/>
  <c r="M200" i="6"/>
  <c r="M204" i="6"/>
  <c r="M208" i="6"/>
  <c r="M212" i="6"/>
  <c r="M216" i="6"/>
  <c r="M220" i="6"/>
  <c r="M237" i="6"/>
  <c r="M250" i="6"/>
  <c r="M256" i="6"/>
  <c r="M260" i="6"/>
  <c r="M264" i="6"/>
  <c r="M268" i="6"/>
  <c r="M275" i="6"/>
  <c r="M279" i="6"/>
  <c r="M283" i="6"/>
  <c r="M287" i="6"/>
  <c r="M291" i="6"/>
  <c r="M295" i="6"/>
  <c r="M321" i="6"/>
  <c r="M335" i="6"/>
  <c r="M346" i="6"/>
  <c r="M354" i="6"/>
  <c r="M361" i="6"/>
  <c r="M376" i="6"/>
  <c r="M379" i="6"/>
  <c r="M386" i="6"/>
  <c r="M161" i="6"/>
  <c r="M165" i="6"/>
  <c r="M65" i="6"/>
  <c r="M69" i="6"/>
  <c r="M71" i="6"/>
  <c r="M90" i="6"/>
  <c r="M92" i="6"/>
  <c r="M94" i="6"/>
  <c r="M96" i="6"/>
  <c r="M98" i="6"/>
  <c r="M158" i="6"/>
  <c r="M162" i="6"/>
  <c r="M166" i="6"/>
  <c r="M159" i="6"/>
  <c r="M163" i="6"/>
  <c r="M167" i="6"/>
  <c r="M160" i="6"/>
  <c r="M164" i="6"/>
  <c r="M168" i="6"/>
  <c r="M215" i="6"/>
  <c r="M217" i="6"/>
  <c r="M219" i="6"/>
  <c r="M234" i="6"/>
  <c r="M236" i="6"/>
  <c r="M238" i="6"/>
  <c r="M240" i="6"/>
  <c r="M242" i="6"/>
  <c r="M244" i="6"/>
  <c r="M320" i="6"/>
  <c r="M334" i="6"/>
  <c r="M348" i="6"/>
  <c r="M356" i="6"/>
  <c r="M231" i="6"/>
  <c r="M233" i="6"/>
  <c r="M235" i="6"/>
  <c r="M333" i="6"/>
  <c r="M347" i="6"/>
  <c r="M355" i="6"/>
  <c r="G5" i="3" l="1"/>
  <c r="I5" i="3"/>
  <c r="K5" i="3"/>
  <c r="M5" i="3"/>
  <c r="O5" i="3"/>
  <c r="Q5" i="3"/>
  <c r="S5" i="3"/>
  <c r="U5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G5" i="2"/>
  <c r="I5" i="2"/>
  <c r="K5" i="2"/>
  <c r="M5" i="2"/>
  <c r="O5" i="2"/>
  <c r="Q5" i="2"/>
  <c r="S5" i="2"/>
  <c r="U5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</calcChain>
</file>

<file path=xl/sharedStrings.xml><?xml version="1.0" encoding="utf-8"?>
<sst xmlns="http://schemas.openxmlformats.org/spreadsheetml/2006/main" count="1768" uniqueCount="357">
  <si>
    <t>Standard Error</t>
  </si>
  <si>
    <t>Mean</t>
  </si>
  <si>
    <t>E3</t>
  </si>
  <si>
    <t>E2</t>
  </si>
  <si>
    <t>E1</t>
  </si>
  <si>
    <t>Wt dying cells NTs t=25</t>
  </si>
  <si>
    <t>Wt dying cells NTs t=0</t>
  </si>
  <si>
    <t>Wt live cells NTs t=25</t>
  </si>
  <si>
    <t>Wt live cells NTs t=0</t>
  </si>
  <si>
    <t>Wt live cells t=25</t>
  </si>
  <si>
    <t>Wt live cells t=0</t>
  </si>
  <si>
    <t>percentage</t>
  </si>
  <si>
    <t>Katka 1648 wt-NR-Sytox-1</t>
  </si>
  <si>
    <t>Katka 1648 wt-NR-Sytox-2</t>
  </si>
  <si>
    <t>Katka 1638 Wt-NR-Sytox-sklo</t>
  </si>
  <si>
    <t>Total</t>
  </si>
  <si>
    <t>E= experiment</t>
  </si>
  <si>
    <t>GLG vs P-PGLG methods</t>
  </si>
  <si>
    <t>Wt dying cells t=25</t>
  </si>
  <si>
    <t>Wt dying cells t=0</t>
  </si>
  <si>
    <t>GLG</t>
  </si>
  <si>
    <t xml:space="preserve">Quantification </t>
  </si>
  <si>
    <t>Katka 1651-wt-NR-Sytox-exp-highpressure-3</t>
  </si>
  <si>
    <t>Katka 1648-wt-NR-Sytox-highpressure-3-706</t>
  </si>
  <si>
    <t>Katka 1606</t>
  </si>
  <si>
    <t>P-GLG</t>
  </si>
  <si>
    <t>Pressure-Glass-Liquid-Glass</t>
  </si>
  <si>
    <t>Pole</t>
  </si>
  <si>
    <t>Septum</t>
  </si>
  <si>
    <t>Quantification of NTs and live/dead cells</t>
  </si>
  <si>
    <t>Glass-Liquid-Glass method</t>
  </si>
  <si>
    <t>Pressure-Glass-Liquid-Glass method</t>
  </si>
  <si>
    <t>Katka 1618</t>
  </si>
  <si>
    <t>wt-NR-SYTOX-LB-8-video</t>
  </si>
  <si>
    <t>Cell 1</t>
  </si>
  <si>
    <t>Area</t>
  </si>
  <si>
    <t>Min</t>
  </si>
  <si>
    <t>Max</t>
  </si>
  <si>
    <t>Cell 1 Background</t>
  </si>
  <si>
    <t>Summ</t>
  </si>
  <si>
    <t>Normalized</t>
  </si>
  <si>
    <t>NT!</t>
  </si>
  <si>
    <t>Cell 2</t>
  </si>
  <si>
    <t>Cell 2 Background</t>
  </si>
  <si>
    <t>Cell 3</t>
  </si>
  <si>
    <t>Cell 3 Background</t>
  </si>
  <si>
    <t>Cell 4</t>
  </si>
  <si>
    <t>Cell 4 Background</t>
  </si>
  <si>
    <t>Error</t>
  </si>
  <si>
    <t>Cell 5</t>
  </si>
  <si>
    <t>Cell 5 Background</t>
  </si>
  <si>
    <t>Cell 6</t>
  </si>
  <si>
    <t>Cell 6 Background</t>
  </si>
  <si>
    <t>wt-NR-SYTOX-LB-9-video</t>
  </si>
  <si>
    <t>wt-NR-SYTOX-LB-10-video</t>
  </si>
  <si>
    <t>Wt summary</t>
  </si>
  <si>
    <t>mean</t>
  </si>
  <si>
    <t>error</t>
  </si>
  <si>
    <t>SigD KO</t>
  </si>
  <si>
    <t>Katka 1638- SigD-NR-SYTOX-exp-Highpressure-2</t>
  </si>
  <si>
    <t>Katka 1647- SigD-NR-SYTOX-1</t>
  </si>
  <si>
    <t>Katka 1656-SigD-NR-SYTOX-exp-highpresure-1</t>
  </si>
  <si>
    <t>SigD summary</t>
  </si>
  <si>
    <t>Time [sec]</t>
  </si>
  <si>
    <t>Minimum</t>
  </si>
  <si>
    <t>Maximum</t>
  </si>
  <si>
    <t>SYTOX green signal intensity calculation</t>
  </si>
  <si>
    <t>Phase contrast signal intensity calculation</t>
  </si>
  <si>
    <t>Background</t>
  </si>
  <si>
    <t>NTs</t>
  </si>
  <si>
    <t>SigD</t>
  </si>
  <si>
    <t>Cell1</t>
  </si>
  <si>
    <t>Cell3</t>
  </si>
  <si>
    <t>wt</t>
  </si>
  <si>
    <t>comk+Dnase</t>
  </si>
  <si>
    <t>comk</t>
  </si>
  <si>
    <t>comK UP + Dnase</t>
  </si>
  <si>
    <t>comK UP</t>
  </si>
  <si>
    <t>SigD+Dnase</t>
  </si>
  <si>
    <t>Wt+DNase</t>
  </si>
  <si>
    <t xml:space="preserve">Wt </t>
  </si>
  <si>
    <t>Dnase</t>
  </si>
  <si>
    <t>empty</t>
  </si>
  <si>
    <t>Number of recipients 10-4</t>
  </si>
  <si>
    <t>1925+2380 +Dnase</t>
  </si>
  <si>
    <t>1925+2380</t>
  </si>
  <si>
    <t>1925+2317 +Dnase</t>
  </si>
  <si>
    <t>1925+2317 10-4</t>
  </si>
  <si>
    <t>1944+1940 +Dnase</t>
  </si>
  <si>
    <t>1944+1940</t>
  </si>
  <si>
    <t>1925+1922 +Dnase</t>
  </si>
  <si>
    <t>1925 + 1922</t>
  </si>
  <si>
    <t>transformation efficiency %</t>
  </si>
  <si>
    <t>CFU/ml</t>
  </si>
  <si>
    <t>SEM</t>
  </si>
  <si>
    <t>E4</t>
  </si>
  <si>
    <t>to wt (100)</t>
  </si>
  <si>
    <t>Normalized data</t>
  </si>
  <si>
    <t>KOcomK</t>
  </si>
  <si>
    <t>hs-comK</t>
  </si>
  <si>
    <t>sigD</t>
  </si>
  <si>
    <t>qPCR results</t>
  </si>
  <si>
    <t>Fig: 710-3_subtilis_ 1966_A_18.tif,</t>
  </si>
  <si>
    <t>Fig: 710-3_subtilis_ 1966_A_24.tif,</t>
  </si>
  <si>
    <t>Fig: 710-3_subtilis_ 1966_A_05.tif,</t>
  </si>
  <si>
    <t>V:\123K\JirkaP\2017 -\Nanotubes\SEM\SEM mutanty\S OSMIEM</t>
  </si>
  <si>
    <t>Fig: 718-A1_B_subtilis_1966_10.tif,</t>
  </si>
  <si>
    <t>Fig: 718-B1_B_subtilis_1966_23.tif,</t>
  </si>
  <si>
    <t>Fig: 718-B1_B_subtilis_1966_10.tif,</t>
  </si>
  <si>
    <t>Fig: 718-B2_B_subtilis_1966_06.tif,</t>
  </si>
  <si>
    <t>V:\123K\JirkaP\2017 -\Nanotubes\SEM\SEM stresy</t>
  </si>
  <si>
    <t>754-1B_B_subtilis_cont</t>
  </si>
  <si>
    <t>Fig: 754-1B_B_subtilis_cont_05.tif -</t>
  </si>
  <si>
    <t>Fig: 754-1B_B_subtilis_cont_07.tif -</t>
  </si>
  <si>
    <t>Percentage of NTs</t>
  </si>
  <si>
    <r>
      <rPr>
        <b/>
        <sz val="11"/>
        <color theme="1"/>
        <rFont val="Calibri"/>
        <family val="2"/>
        <charset val="238"/>
      </rPr>
      <t>Δ</t>
    </r>
    <r>
      <rPr>
        <b/>
        <sz val="11"/>
        <color theme="1"/>
        <rFont val="Calibri"/>
        <family val="2"/>
        <charset val="238"/>
        <scheme val="minor"/>
      </rPr>
      <t>hag</t>
    </r>
  </si>
  <si>
    <t>7ECF KO</t>
  </si>
  <si>
    <t>Cells</t>
  </si>
  <si>
    <t>Fig: 710-1_B_subtilis_ 1884_A_19.tif,</t>
  </si>
  <si>
    <t>Fig: 710-1_B_subtilis_ 1884_A_25.tif,</t>
  </si>
  <si>
    <t>Fig: 710-1_B_subtilis_ 1884_A_31.tif,</t>
  </si>
  <si>
    <t>Fig: 710-2_B_subtilis_ 1884_B_13.tif,</t>
  </si>
  <si>
    <t>Fig: 710-2_B_subtilis_ 1884_B_14.tif,</t>
  </si>
  <si>
    <t>Fig: 710-2_B_subtilis_ 1884_B_12.tif,</t>
  </si>
  <si>
    <t>Fig: 734-1_B_subtilis_delta_7ECF_16.tif,</t>
  </si>
  <si>
    <t>Standard error</t>
  </si>
  <si>
    <t>SigI KO</t>
  </si>
  <si>
    <t>Fig: 670_B-subtilis_1550_37_19.tif</t>
  </si>
  <si>
    <t>Fig: 670_B-subtilis_1550_37_31.tif</t>
  </si>
  <si>
    <t>Fig: 670_B-subtilis_1550_37_08.tif</t>
  </si>
  <si>
    <t>Fig: 741-2_B_subtilis_delta_sigI_delta_rsgI_14.tif -</t>
  </si>
  <si>
    <t>Fig: 741-2_B_subtilis_delta_sigI_delta_rsgI_26.tif -</t>
  </si>
  <si>
    <t>Fig: 783-4_B-subtilis_1550B_delta-siglrsgl_02.tif</t>
  </si>
  <si>
    <t>Fig: 783-4_B-subtilis_1550B_delta-siglrsgl_05.tif</t>
  </si>
  <si>
    <t>Fig: 783-4_B-subtilis_1550B_delta-siglrsgl_06.tif</t>
  </si>
  <si>
    <t>File: 813-2_B-subtilis_1550A_delat_sigI_03.tif</t>
  </si>
  <si>
    <t>File: 813-2_B-subtilis_1550A_delat_sigI_09.tif</t>
  </si>
  <si>
    <t>Fig: 741-6_B_subtilis_delta_sigB_14.tif -</t>
  </si>
  <si>
    <t>Fig: 741-6_B_subtilis_delta_sigB_08.tif -</t>
  </si>
  <si>
    <t>Fig: 741-6_B_subtilis_delta_sigB_05.tif -</t>
  </si>
  <si>
    <t>File: 813-4_B. subtilis_2218A_delta_sigB_02.tif</t>
  </si>
  <si>
    <t>File: 813-4_B. subtilis_2218A_delta_sigB_08.tif</t>
  </si>
  <si>
    <t>File: 813-4_B. subtilis_2218A_delta_sigB_52.tif</t>
  </si>
  <si>
    <t>SigB KO</t>
  </si>
  <si>
    <t>Fig: 701-1A_ B_subtilis_1873_12.tif</t>
  </si>
  <si>
    <t>Fig: 701-1A_ B_subtilis_1873_05.tif</t>
  </si>
  <si>
    <t>Fig: 701-1A_ B_subtilis_1873_11.tif</t>
  </si>
  <si>
    <t>Fig: 718-B2_B_subtilis_1873_01-02_mix.tif,</t>
  </si>
  <si>
    <t>Fig: 701-1A_ B_subtilis_1873_19.tif</t>
  </si>
  <si>
    <t>Fig: 741-3_B_subtilis_delta_sigD_14.tif -</t>
  </si>
  <si>
    <t>Fig: 741-3_B_subtilis_delta_sigD_20.tif -</t>
  </si>
  <si>
    <t>SigD dying cells NTs t=90</t>
  </si>
  <si>
    <t>SigD dying cells NTs t=0</t>
  </si>
  <si>
    <t>SigD live cells NTs t=90</t>
  </si>
  <si>
    <t>SigD live cells NTs t=0</t>
  </si>
  <si>
    <t>SigD live cells t=90</t>
  </si>
  <si>
    <t>SigD live cells t=0</t>
  </si>
  <si>
    <t>Katka 1647 del-sigD-NR-SYTOX-2-0min</t>
  </si>
  <si>
    <t>Katka 1660 sigD-NR-SYTOX-exp-highpres-1-0min</t>
  </si>
  <si>
    <t>Katka 1638 SigD-NR-SYTOX-exp-highpresure-1-0min</t>
  </si>
  <si>
    <t>P-GLG method</t>
  </si>
  <si>
    <t>SigD dying cells t=90</t>
  </si>
  <si>
    <t>SigD dying cells t=0</t>
  </si>
  <si>
    <t>LytEF dying cells NTs t=90</t>
  </si>
  <si>
    <t>LytEF dying cells NTs t=0</t>
  </si>
  <si>
    <t>LytEF live cells NTs t=90</t>
  </si>
  <si>
    <t>LytEF live cells NTs t=0</t>
  </si>
  <si>
    <t>LytEF live cells t=90</t>
  </si>
  <si>
    <t>LytEF live cells t=0</t>
  </si>
  <si>
    <t>del-lytEF-NR-SYTOX-2</t>
  </si>
  <si>
    <t>Katka1678</t>
  </si>
  <si>
    <t>del-lytEF-NR-SYTOX-1</t>
  </si>
  <si>
    <t>Katka1647</t>
  </si>
  <si>
    <t>LytEF dying cells t=90</t>
  </si>
  <si>
    <t>LytEF dying cells t=0</t>
  </si>
  <si>
    <t>Cell signal</t>
  </si>
  <si>
    <t>NT signal</t>
  </si>
  <si>
    <t>Cell5</t>
  </si>
  <si>
    <t>Cell6</t>
  </si>
  <si>
    <t>Length of NTs (determined by fluorescence microscopy)</t>
  </si>
  <si>
    <t>µm</t>
  </si>
  <si>
    <t>min</t>
  </si>
  <si>
    <t>max</t>
  </si>
  <si>
    <t>Image Name</t>
  </si>
  <si>
    <t>ID</t>
  </si>
  <si>
    <t>783-1_B-subtilis_1432A_wt_17</t>
  </si>
  <si>
    <t>783-1_B-subtilis_1432A_wt_29</t>
  </si>
  <si>
    <t>783-1_B-subtilis_1432A_wt_33</t>
  </si>
  <si>
    <t>783-1_B-subtilis_1432A_wt_41</t>
  </si>
  <si>
    <t>791-2_B-subtilis_wt_19</t>
  </si>
  <si>
    <t>791-3_B-subtilis_wt_27</t>
  </si>
  <si>
    <t>791-3_B-subtilis_wt_35</t>
  </si>
  <si>
    <t>791-3_B-subtilis_wt_41</t>
  </si>
  <si>
    <t>794-5_B-subtilis_Mix_Wt_ O_A_11</t>
  </si>
  <si>
    <t>791-4_B-subtilis_wt_23</t>
  </si>
  <si>
    <t>794-5_B-subtilis_Mix_Wt_ O_A_22</t>
  </si>
  <si>
    <t>794-5_B-subtilis_Mix_Wt_ O_A_31</t>
  </si>
  <si>
    <t>801-1_B_subtilis_wt_1432_LB_28</t>
  </si>
  <si>
    <t>801-2_B_subtilis_wt_1432_SPI_16</t>
  </si>
  <si>
    <t>nm</t>
  </si>
  <si>
    <t>4.058</t>
  </si>
  <si>
    <t>SD</t>
  </si>
  <si>
    <t>0.616</t>
  </si>
  <si>
    <t>2.916</t>
  </si>
  <si>
    <t>5.947</t>
  </si>
  <si>
    <t>Length</t>
  </si>
  <si>
    <t>Width</t>
  </si>
  <si>
    <t>0.837</t>
  </si>
  <si>
    <t>0.049</t>
  </si>
  <si>
    <t>0.728</t>
  </si>
  <si>
    <t>0.988</t>
  </si>
  <si>
    <t>Length (µm)</t>
  </si>
  <si>
    <t>Width (µm)</t>
  </si>
  <si>
    <t>Dying cells NTs</t>
  </si>
  <si>
    <t>Live cells NTs</t>
  </si>
  <si>
    <t>Dying cells</t>
  </si>
  <si>
    <t>Live cells</t>
  </si>
  <si>
    <t>Time (min)</t>
  </si>
  <si>
    <t>Total summary E1+E2+E3</t>
  </si>
  <si>
    <t>E3 summary</t>
  </si>
  <si>
    <t>E2 summary</t>
  </si>
  <si>
    <t>E1 summary</t>
  </si>
  <si>
    <t xml:space="preserve"> NTs</t>
  </si>
  <si>
    <t>E3 20190822 (E)</t>
  </si>
  <si>
    <t>E3 20190822 (D)</t>
  </si>
  <si>
    <t>E3 20190822 (B)</t>
  </si>
  <si>
    <t>Empty LB</t>
  </si>
  <si>
    <t>E2 20190828 (G)</t>
  </si>
  <si>
    <t>E2 20190828 (C)</t>
  </si>
  <si>
    <t>E2 20190828 (A)</t>
  </si>
  <si>
    <t>E1 20190829 (F)</t>
  </si>
  <si>
    <t>E1 20190829 (B)</t>
  </si>
  <si>
    <t>E1 20190829 (A)</t>
  </si>
  <si>
    <t>E3 20190828 (E)</t>
  </si>
  <si>
    <t>E3 20190828 (D)</t>
  </si>
  <si>
    <t>E3 20190828 (C)</t>
  </si>
  <si>
    <t>E3 20190828 (B)</t>
  </si>
  <si>
    <t>E3 20190828 (A)</t>
  </si>
  <si>
    <t>Amp500</t>
  </si>
  <si>
    <t>E2 20190830 (F)</t>
  </si>
  <si>
    <t>E2 20190830 (D)</t>
  </si>
  <si>
    <t>E2 20190830 (C)</t>
  </si>
  <si>
    <t>E2 20190830 (B)</t>
  </si>
  <si>
    <t>E2 20190830 (A)</t>
  </si>
  <si>
    <t>E1 20190826 (E)</t>
  </si>
  <si>
    <t>E1 20190826 (D)</t>
  </si>
  <si>
    <t>E1 20190826 (C)</t>
  </si>
  <si>
    <t>E1 20190826 (B)</t>
  </si>
  <si>
    <t>E1 20190826 (A)</t>
  </si>
  <si>
    <t>Side</t>
  </si>
  <si>
    <t>Ampicillin treatment</t>
  </si>
  <si>
    <t>E3 20191023 (C)</t>
  </si>
  <si>
    <t>E3 20191023 (B)</t>
  </si>
  <si>
    <t>Cm5</t>
  </si>
  <si>
    <t>E2 20191022 (B)</t>
  </si>
  <si>
    <t>E2 20191022 (A)</t>
  </si>
  <si>
    <t>E1 20191021 (B)</t>
  </si>
  <si>
    <t>E1 20191021 (A)</t>
  </si>
  <si>
    <t>E3 20191101 (D)</t>
  </si>
  <si>
    <t>E3 20191101 (A)</t>
  </si>
  <si>
    <t>Rif</t>
  </si>
  <si>
    <t>E2 20191031 (C)</t>
  </si>
  <si>
    <t>E2 20191031 (A)</t>
  </si>
  <si>
    <t>E1 20191030 (C)</t>
  </si>
  <si>
    <t>E1 20191030 (B)</t>
  </si>
  <si>
    <t>E1 20191030 (A)</t>
  </si>
  <si>
    <t>2392 + 2087 (both) + Dnase</t>
  </si>
  <si>
    <t>2392 + 2087 (both)</t>
  </si>
  <si>
    <t>2392 + 2087 (gDNA) + Dnase</t>
  </si>
  <si>
    <t>2392 + 2087 (gDNA)</t>
  </si>
  <si>
    <t>2392 + 2087 (plasmid) +Dnase</t>
  </si>
  <si>
    <t>2392 + 2087 (plasmid)</t>
  </si>
  <si>
    <t>folder</t>
  </si>
  <si>
    <t>60oil_1516_1432OD05_003_SIR_ALX</t>
  </si>
  <si>
    <t>20180717</t>
  </si>
  <si>
    <t>60oil_1516_1432OD05_005_SIR_ALX</t>
  </si>
  <si>
    <t>60oil_1516_1432OD05_013_SIR_ALX</t>
  </si>
  <si>
    <t>60oil_1516_1432OD05_015_SIR_ALX</t>
  </si>
  <si>
    <t>60oil_1516_1432OD05_016_SIR_ALX</t>
  </si>
  <si>
    <t>60oil_1516_1432OD05_017_SIR_ALX</t>
  </si>
  <si>
    <t>60oil_1516_1432_NR_112_SIR_ALX</t>
  </si>
  <si>
    <t>20190208</t>
  </si>
  <si>
    <t>60oil_1516_1432_NR_118_SIR_ALX</t>
  </si>
  <si>
    <t>60oil_1516_1432_NR_125_SIR_ALX</t>
  </si>
  <si>
    <t>16oil_1516_1432_DNABodipy5ul_50ul_002_SIR_ALX</t>
  </si>
  <si>
    <t>20190510</t>
  </si>
  <si>
    <t>16oil_1516_1432_DNABodipy5ul_50ul_003_SIR_ALX</t>
  </si>
  <si>
    <t>16oil_1516_1432_DNABodipy5ul_50ul_005_SIR_ALX</t>
  </si>
  <si>
    <t>16oil_1516_1432_DNABodipy5ul_50ul_008_SIR_ALX</t>
  </si>
  <si>
    <t>16oil_1516_1432_DNABodipy5ul_50ul_009_SIR_ALX</t>
  </si>
  <si>
    <t>16oil_1516_1432_DNABodipy5ul_50ul_013_SIR_ALX</t>
  </si>
  <si>
    <t>16oil_1516_1432_DNABodipy5ul_50ul_014_SIR_ALX</t>
  </si>
  <si>
    <t>SIM</t>
  </si>
  <si>
    <t xml:space="preserve">Cells </t>
  </si>
  <si>
    <t xml:space="preserve">SIM quantification of NTs on solid medium wt </t>
  </si>
  <si>
    <t>Experiment 1</t>
  </si>
  <si>
    <t>60oil_1516_2087_OD0.5_1mMIPTG_solid_006_SIR_ALX</t>
  </si>
  <si>
    <t>20180405</t>
  </si>
  <si>
    <t>Experiment 2</t>
  </si>
  <si>
    <t>60oil_1516_1432_solidPBSNRnaLB_022_SIR_ALX</t>
  </si>
  <si>
    <t>20180411</t>
  </si>
  <si>
    <t>Experiment 3</t>
  </si>
  <si>
    <t>60oil_1516_2087_2222mix2_5H_IPTGNRvPBSnaLBemptz_005_SIR_ALX</t>
  </si>
  <si>
    <t>20180514</t>
  </si>
  <si>
    <t>Percentage of cells containing NTs</t>
  </si>
  <si>
    <r>
      <rPr>
        <b/>
        <sz val="11"/>
        <color theme="1"/>
        <rFont val="Calibri"/>
        <family val="2"/>
        <charset val="238"/>
        <scheme val="minor"/>
      </rPr>
      <t>SEM</t>
    </r>
    <r>
      <rPr>
        <sz val="11"/>
        <color theme="1"/>
        <rFont val="Calibri"/>
        <family val="2"/>
        <charset val="238"/>
        <scheme val="minor"/>
      </rPr>
      <t xml:space="preserve"> quantification of NTs on solid medium wt </t>
    </r>
  </si>
  <si>
    <t>All Cells</t>
  </si>
  <si>
    <t>Cells with NTs (filaments)</t>
  </si>
  <si>
    <t>Fig: 767-7_B_subtilis_B3_delta-hag_A3_18.tif –</t>
  </si>
  <si>
    <t>Fig: 767-7_B_subtilis_B3_delta-hag_A3_26.tif –</t>
  </si>
  <si>
    <t>Fig: 767-7_B_subtilis_B3_delta-hag_A3_32.tif –</t>
  </si>
  <si>
    <t>Fig: 767-7_B_subtilis_B3_delta-hag_A3_40.tif –</t>
  </si>
  <si>
    <t>Fig: 767-7_B_subtilis_B3_delta-hag_A3_42.tif -</t>
  </si>
  <si>
    <t>Percentage of Cell with NTs</t>
  </si>
  <si>
    <r>
      <t>File: 852-B5_09.tif;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</si>
  <si>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852-B5_17.tif;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</si>
  <si>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852-B5_25.tif;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</si>
  <si>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852-B5_47.tif;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</si>
  <si>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852-B1_17.tif;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</si>
  <si>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852-B1_21.tif;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</si>
  <si>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852-B1_23.tif;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</si>
  <si>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852-B1_25.tif;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</si>
  <si>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852-B1_33.tif;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</si>
  <si>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852-B1_69.tif;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</si>
  <si>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852-B1_41.tif;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</si>
  <si>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t>Standard error of the mean (SEM)</t>
  </si>
  <si>
    <t>Image (file) name</t>
  </si>
  <si>
    <t>NTs origin: Quantification (wt - LK1432)</t>
  </si>
  <si>
    <t>Quantification of NTs and live/dying cells</t>
  </si>
  <si>
    <t>Results summary and statistics</t>
  </si>
  <si>
    <t>Wt live cells t=0 [%]</t>
  </si>
  <si>
    <t>Wt live cells t=25 [%]</t>
  </si>
  <si>
    <t>Wt live cells NTs t=0 [%]</t>
  </si>
  <si>
    <t>Wt live cells NTs t=25 [%]</t>
  </si>
  <si>
    <t>Wt dying cells NTs t=0  [%]</t>
  </si>
  <si>
    <t>Wt dying cells NTs t=25 [%]</t>
  </si>
  <si>
    <t>Wt live cells t=0  [%]</t>
  </si>
  <si>
    <t>Wt live cells NTs t=0  [%]</t>
  </si>
  <si>
    <t>Wt dying cells NTs t=0 [%]</t>
  </si>
  <si>
    <t>Wt dying cells NTs t=25  [%]</t>
  </si>
  <si>
    <t>SigD live cells t=0 [%]</t>
  </si>
  <si>
    <t>SigD live cells t=90  [%]</t>
  </si>
  <si>
    <t>SigD live cells NTs t=0 [%]</t>
  </si>
  <si>
    <t>SigD live cells NTs t=90  [%]</t>
  </si>
  <si>
    <t>SigD dying cells NTs t=0  [%]</t>
  </si>
  <si>
    <t>SigD dying cells NTs t=90  [%]</t>
  </si>
  <si>
    <t>LytEF live cells t=0 [%]</t>
  </si>
  <si>
    <t>LytEF live cells t=90 [%]</t>
  </si>
  <si>
    <t>LytEF live cells NTs t=0 [%]</t>
  </si>
  <si>
    <t>LytEF live cells NTs t=90 [%]</t>
  </si>
  <si>
    <t>LytEF dying cells NTs t=0 [%]</t>
  </si>
  <si>
    <t>LytEF dying cells NTs t=90 [%]</t>
  </si>
  <si>
    <t>Diameter of NTs (determined by SEM)</t>
  </si>
  <si>
    <t>Cell size (determined by SIM and Nile Red)</t>
  </si>
  <si>
    <t>NTs origin-quantification (wt - LK1432)</t>
  </si>
  <si>
    <t>Image</t>
  </si>
  <si>
    <t>The same marker was used for both 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</si>
</sst>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9.35"/>
      <color theme="1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 applyAlignment="1"/>
    <xf numFmtId="0" fontId="0" fillId="2" borderId="0" xfId="0" applyFill="1" applyBorder="1"/>
    <xf numFmtId="0" fontId="3" fillId="2" borderId="0" xfId="0" applyFont="1" applyFill="1" applyBorder="1" applyAlignment="1"/>
    <xf numFmtId="0" fontId="0" fillId="0" borderId="5" xfId="0" applyBorder="1"/>
    <xf numFmtId="0" fontId="0" fillId="0" borderId="0" xfId="0" applyFill="1"/>
    <xf numFmtId="0" fontId="0" fillId="0" borderId="4" xfId="0" applyFill="1" applyBorder="1"/>
    <xf numFmtId="0" fontId="3" fillId="0" borderId="0" xfId="0" applyFont="1" applyFill="1"/>
    <xf numFmtId="0" fontId="3" fillId="3" borderId="0" xfId="0" applyFont="1" applyFill="1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3" borderId="5" xfId="0" applyFill="1" applyBorder="1"/>
    <xf numFmtId="0" fontId="3" fillId="0" borderId="8" xfId="0" applyFont="1" applyBorder="1"/>
    <xf numFmtId="0" fontId="3" fillId="0" borderId="7" xfId="0" applyFont="1" applyBorder="1"/>
    <xf numFmtId="0" fontId="0" fillId="0" borderId="6" xfId="0" applyFill="1" applyBorder="1"/>
    <xf numFmtId="0" fontId="0" fillId="0" borderId="1" xfId="0" applyFill="1" applyBorder="1"/>
    <xf numFmtId="0" fontId="0" fillId="5" borderId="0" xfId="0" applyFill="1"/>
    <xf numFmtId="0" fontId="3" fillId="0" borderId="1" xfId="0" applyFont="1" applyFill="1" applyBorder="1" applyAlignment="1"/>
    <xf numFmtId="0" fontId="3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6" borderId="0" xfId="0" applyFill="1" applyBorder="1"/>
    <xf numFmtId="0" fontId="0" fillId="6" borderId="4" xfId="0" applyFill="1" applyBorder="1"/>
    <xf numFmtId="0" fontId="3" fillId="0" borderId="0" xfId="0" applyFont="1" applyBorder="1"/>
    <xf numFmtId="0" fontId="3" fillId="0" borderId="4" xfId="0" applyFont="1" applyBorder="1"/>
    <xf numFmtId="0" fontId="2" fillId="4" borderId="0" xfId="0" applyFont="1" applyFill="1" applyBorder="1"/>
    <xf numFmtId="0" fontId="2" fillId="4" borderId="2" xfId="0" applyFont="1" applyFill="1" applyBorder="1"/>
    <xf numFmtId="0" fontId="3" fillId="5" borderId="0" xfId="0" applyFont="1" applyFill="1" applyBorder="1"/>
    <xf numFmtId="0" fontId="3" fillId="5" borderId="4" xfId="0" applyFont="1" applyFill="1" applyBorder="1"/>
    <xf numFmtId="0" fontId="3" fillId="5" borderId="0" xfId="0" applyFont="1" applyFill="1" applyBorder="1" applyAlignment="1"/>
    <xf numFmtId="0" fontId="3" fillId="5" borderId="4" xfId="0" applyFont="1" applyFill="1" applyBorder="1" applyAlignment="1"/>
    <xf numFmtId="0" fontId="3" fillId="5" borderId="2" xfId="0" applyFont="1" applyFill="1" applyBorder="1" applyAlignment="1"/>
    <xf numFmtId="0" fontId="3" fillId="5" borderId="1" xfId="0" applyFont="1" applyFill="1" applyBorder="1" applyAlignment="1"/>
    <xf numFmtId="0" fontId="0" fillId="5" borderId="0" xfId="0" applyFill="1" applyBorder="1"/>
    <xf numFmtId="0" fontId="3" fillId="0" borderId="8" xfId="0" applyFont="1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6" fillId="0" borderId="0" xfId="0" applyFont="1" applyBorder="1"/>
    <xf numFmtId="0" fontId="0" fillId="0" borderId="13" xfId="0" applyBorder="1"/>
    <xf numFmtId="0" fontId="0" fillId="0" borderId="14" xfId="0" applyBorder="1"/>
    <xf numFmtId="0" fontId="3" fillId="0" borderId="13" xfId="0" applyFont="1" applyFill="1" applyBorder="1"/>
    <xf numFmtId="0" fontId="4" fillId="0" borderId="0" xfId="0" applyFont="1" applyFill="1" applyBorder="1"/>
    <xf numFmtId="0" fontId="3" fillId="0" borderId="14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2" fillId="0" borderId="0" xfId="0" applyFont="1" applyFill="1" applyBorder="1"/>
    <xf numFmtId="0" fontId="2" fillId="0" borderId="14" xfId="0" applyFont="1" applyFill="1" applyBorder="1"/>
    <xf numFmtId="0" fontId="4" fillId="0" borderId="14" xfId="0" applyFont="1" applyFill="1" applyBorder="1"/>
    <xf numFmtId="0" fontId="3" fillId="4" borderId="15" xfId="0" applyFont="1" applyFill="1" applyBorder="1"/>
    <xf numFmtId="0" fontId="0" fillId="4" borderId="16" xfId="0" applyFill="1" applyBorder="1"/>
    <xf numFmtId="0" fontId="0" fillId="4" borderId="13" xfId="0" applyFill="1" applyBorder="1"/>
    <xf numFmtId="0" fontId="3" fillId="5" borderId="14" xfId="0" applyFont="1" applyFill="1" applyBorder="1"/>
    <xf numFmtId="0" fontId="3" fillId="5" borderId="14" xfId="0" applyFont="1" applyFill="1" applyBorder="1" applyAlignment="1"/>
    <xf numFmtId="0" fontId="2" fillId="4" borderId="13" xfId="0" applyFont="1" applyFill="1" applyBorder="1"/>
    <xf numFmtId="0" fontId="0" fillId="4" borderId="17" xfId="0" applyFill="1" applyBorder="1"/>
    <xf numFmtId="0" fontId="3" fillId="5" borderId="18" xfId="0" applyFont="1" applyFill="1" applyBorder="1" applyAlignment="1"/>
    <xf numFmtId="0" fontId="2" fillId="0" borderId="14" xfId="0" applyFont="1" applyBorder="1"/>
    <xf numFmtId="0" fontId="4" fillId="0" borderId="14" xfId="0" applyFont="1" applyBorder="1"/>
    <xf numFmtId="0" fontId="2" fillId="4" borderId="17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0" xfId="0" applyFont="1" applyBorder="1"/>
    <xf numFmtId="0" fontId="0" fillId="0" borderId="14" xfId="0" applyFont="1" applyBorder="1"/>
    <xf numFmtId="0" fontId="0" fillId="0" borderId="13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7" borderId="0" xfId="0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3" xfId="0" applyFill="1" applyBorder="1"/>
    <xf numFmtId="0" fontId="0" fillId="0" borderId="2" xfId="0" applyFill="1" applyBorder="1"/>
    <xf numFmtId="0" fontId="3" fillId="8" borderId="0" xfId="0" applyFont="1" applyFill="1" applyBorder="1"/>
    <xf numFmtId="0" fontId="3" fillId="8" borderId="2" xfId="0" applyFont="1" applyFill="1" applyBorder="1"/>
    <xf numFmtId="0" fontId="5" fillId="0" borderId="13" xfId="0" applyFont="1" applyBorder="1"/>
    <xf numFmtId="0" fontId="4" fillId="0" borderId="0" xfId="0" applyFont="1" applyBorder="1"/>
    <xf numFmtId="0" fontId="5" fillId="0" borderId="0" xfId="0" applyFont="1" applyBorder="1"/>
    <xf numFmtId="0" fontId="0" fillId="7" borderId="0" xfId="0" applyFont="1" applyFill="1" applyBorder="1"/>
    <xf numFmtId="0" fontId="0" fillId="0" borderId="10" xfId="0" applyBorder="1"/>
    <xf numFmtId="0" fontId="3" fillId="8" borderId="14" xfId="0" applyFont="1" applyFill="1" applyBorder="1"/>
    <xf numFmtId="0" fontId="3" fillId="8" borderId="14" xfId="0" applyFont="1" applyFill="1" applyBorder="1" applyAlignment="1"/>
    <xf numFmtId="0" fontId="3" fillId="8" borderId="18" xfId="0" applyFont="1" applyFill="1" applyBorder="1" applyAlignment="1"/>
    <xf numFmtId="11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6" borderId="6" xfId="0" applyFont="1" applyFill="1" applyBorder="1"/>
    <xf numFmtId="0" fontId="3" fillId="6" borderId="7" xfId="0" applyFont="1" applyFill="1" applyBorder="1"/>
    <xf numFmtId="0" fontId="0" fillId="6" borderId="7" xfId="0" applyFill="1" applyBorder="1"/>
    <xf numFmtId="0" fontId="3" fillId="6" borderId="8" xfId="0" applyFont="1" applyFill="1" applyBorder="1"/>
    <xf numFmtId="0" fontId="0" fillId="0" borderId="9" xfId="0" applyBorder="1"/>
    <xf numFmtId="0" fontId="0" fillId="5" borderId="9" xfId="0" applyFill="1" applyBorder="1"/>
    <xf numFmtId="0" fontId="0" fillId="8" borderId="9" xfId="0" applyFont="1" applyFill="1" applyBorder="1"/>
    <xf numFmtId="0" fontId="7" fillId="9" borderId="9" xfId="0" applyNumberFormat="1" applyFont="1" applyFill="1" applyBorder="1"/>
    <xf numFmtId="0" fontId="7" fillId="0" borderId="9" xfId="0" applyNumberFormat="1" applyFont="1" applyFill="1" applyBorder="1"/>
    <xf numFmtId="0" fontId="0" fillId="7" borderId="9" xfId="0" applyFill="1" applyBorder="1"/>
    <xf numFmtId="0" fontId="3" fillId="0" borderId="6" xfId="0" applyFont="1" applyBorder="1"/>
    <xf numFmtId="0" fontId="3" fillId="0" borderId="5" xfId="0" applyFont="1" applyFill="1" applyBorder="1"/>
    <xf numFmtId="0" fontId="4" fillId="0" borderId="4" xfId="0" applyFont="1" applyFill="1" applyBorder="1" applyAlignment="1"/>
    <xf numFmtId="0" fontId="3" fillId="0" borderId="3" xfId="0" applyFont="1" applyFill="1" applyBorder="1"/>
    <xf numFmtId="0" fontId="4" fillId="0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3" borderId="0" xfId="0" applyFill="1"/>
    <xf numFmtId="2" fontId="0" fillId="0" borderId="0" xfId="0" applyNumberFormat="1" applyBorder="1"/>
    <xf numFmtId="0" fontId="9" fillId="0" borderId="13" xfId="0" applyFont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4" fillId="0" borderId="13" xfId="0" applyFont="1" applyFill="1" applyBorder="1" applyAlignment="1"/>
    <xf numFmtId="0" fontId="4" fillId="0" borderId="13" xfId="0" applyFont="1" applyFill="1" applyBorder="1"/>
    <xf numFmtId="0" fontId="10" fillId="0" borderId="0" xfId="0" applyFont="1" applyBorder="1"/>
    <xf numFmtId="0" fontId="10" fillId="0" borderId="14" xfId="0" applyFont="1" applyBorder="1"/>
    <xf numFmtId="0" fontId="2" fillId="0" borderId="13" xfId="0" applyFont="1" applyBorder="1"/>
    <xf numFmtId="0" fontId="2" fillId="0" borderId="0" xfId="0" applyFont="1" applyBorder="1"/>
    <xf numFmtId="0" fontId="4" fillId="0" borderId="0" xfId="0" applyFont="1" applyFill="1" applyBorder="1" applyAlignment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8" xfId="0" applyFill="1" applyBorder="1"/>
    <xf numFmtId="0" fontId="4" fillId="0" borderId="2" xfId="0" applyFont="1" applyFill="1" applyBorder="1" applyAlignment="1"/>
    <xf numFmtId="49" fontId="0" fillId="0" borderId="0" xfId="0" applyNumberFormat="1" applyBorder="1"/>
    <xf numFmtId="0" fontId="1" fillId="0" borderId="0" xfId="0" applyFont="1" applyBorder="1"/>
    <xf numFmtId="49" fontId="3" fillId="0" borderId="11" xfId="0" applyNumberFormat="1" applyFont="1" applyBorder="1"/>
    <xf numFmtId="0" fontId="4" fillId="0" borderId="20" xfId="0" applyFont="1" applyBorder="1"/>
    <xf numFmtId="49" fontId="0" fillId="0" borderId="11" xfId="0" applyNumberFormat="1" applyBorder="1"/>
    <xf numFmtId="0" fontId="3" fillId="0" borderId="6" xfId="0" applyFont="1" applyFill="1" applyBorder="1" applyAlignment="1"/>
    <xf numFmtId="0" fontId="4" fillId="0" borderId="13" xfId="0" applyFont="1" applyBorder="1"/>
    <xf numFmtId="49" fontId="0" fillId="0" borderId="20" xfId="0" applyNumberFormat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4.tif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44920</xdr:colOff>
      <xdr:row>2</xdr:row>
      <xdr:rowOff>72984</xdr:rowOff>
    </xdr:from>
    <xdr:to>
      <xdr:col>24</xdr:col>
      <xdr:colOff>194009</xdr:colOff>
      <xdr:row>30</xdr:row>
      <xdr:rowOff>163181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13895">
          <a:off x="7969720" y="453984"/>
          <a:ext cx="6854689" cy="5424197"/>
        </a:xfrm>
        <a:prstGeom prst="rect">
          <a:avLst/>
        </a:prstGeom>
      </xdr:spPr>
    </xdr:pic>
    <xdr:clientData/>
  </xdr:twoCellAnchor>
  <xdr:twoCellAnchor editAs="oneCell">
    <xdr:from>
      <xdr:col>13</xdr:col>
      <xdr:colOff>123150</xdr:colOff>
      <xdr:row>32</xdr:row>
      <xdr:rowOff>13137</xdr:rowOff>
    </xdr:from>
    <xdr:to>
      <xdr:col>23</xdr:col>
      <xdr:colOff>310941</xdr:colOff>
      <xdr:row>61</xdr:row>
      <xdr:rowOff>1481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4498" r="22907" b="16382"/>
        <a:stretch/>
      </xdr:blipFill>
      <xdr:spPr>
        <a:xfrm rot="5220610">
          <a:off x="8498194" y="5415053"/>
          <a:ext cx="5383304" cy="6283791"/>
        </a:xfrm>
        <a:prstGeom prst="rect">
          <a:avLst/>
        </a:prstGeom>
      </xdr:spPr>
    </xdr:pic>
    <xdr:clientData/>
  </xdr:twoCellAnchor>
  <xdr:twoCellAnchor editAs="oneCell">
    <xdr:from>
      <xdr:col>1</xdr:col>
      <xdr:colOff>27683</xdr:colOff>
      <xdr:row>45</xdr:row>
      <xdr:rowOff>48448</xdr:rowOff>
    </xdr:from>
    <xdr:to>
      <xdr:col>6</xdr:col>
      <xdr:colOff>18718</xdr:colOff>
      <xdr:row>74</xdr:row>
      <xdr:rowOff>41073</xdr:rowOff>
    </xdr:to>
    <xdr:pic>
      <xdr:nvPicPr>
        <xdr:cNvPr id="4" name="Picture 3" descr="https://eshop.biogen.cz/editor/image/eshop_products_other_pictures/4190/generuler-dna-ladder-mix-0_l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83" y="8476831"/>
          <a:ext cx="3039035" cy="5373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512557</xdr:colOff>
      <xdr:row>48</xdr:row>
      <xdr:rowOff>72887</xdr:rowOff>
    </xdr:from>
    <xdr:to>
      <xdr:col>18</xdr:col>
      <xdr:colOff>279475</xdr:colOff>
      <xdr:row>50</xdr:row>
      <xdr:rowOff>18514</xdr:rowOff>
    </xdr:to>
    <xdr:sp macro="" textlink="">
      <xdr:nvSpPr>
        <xdr:cNvPr id="5" name="Rectangle 4"/>
        <xdr:cNvSpPr/>
      </xdr:nvSpPr>
      <xdr:spPr>
        <a:xfrm>
          <a:off x="9656557" y="9057861"/>
          <a:ext cx="1595718" cy="3166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286490</xdr:colOff>
      <xdr:row>47</xdr:row>
      <xdr:rowOff>180736</xdr:rowOff>
    </xdr:from>
    <xdr:to>
      <xdr:col>20</xdr:col>
      <xdr:colOff>564396</xdr:colOff>
      <xdr:row>49</xdr:row>
      <xdr:rowOff>112644</xdr:rowOff>
    </xdr:to>
    <xdr:sp macro="" textlink="">
      <xdr:nvSpPr>
        <xdr:cNvPr id="6" name="Rectangle 5"/>
        <xdr:cNvSpPr/>
      </xdr:nvSpPr>
      <xdr:spPr>
        <a:xfrm>
          <a:off x="11259290" y="8980179"/>
          <a:ext cx="1497106" cy="30296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57152</xdr:colOff>
      <xdr:row>12</xdr:row>
      <xdr:rowOff>123264</xdr:rowOff>
    </xdr:from>
    <xdr:to>
      <xdr:col>17</xdr:col>
      <xdr:colOff>15687</xdr:colOff>
      <xdr:row>27</xdr:row>
      <xdr:rowOff>76201</xdr:rowOff>
    </xdr:to>
    <xdr:cxnSp macro="">
      <xdr:nvCxnSpPr>
        <xdr:cNvPr id="8" name="Straight Arrow Connector 7"/>
        <xdr:cNvCxnSpPr>
          <a:stCxn id="12" idx="1"/>
        </xdr:cNvCxnSpPr>
      </xdr:nvCxnSpPr>
      <xdr:spPr>
        <a:xfrm flipH="1">
          <a:off x="3714752" y="2343950"/>
          <a:ext cx="6664135" cy="272879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15687</xdr:colOff>
      <xdr:row>11</xdr:row>
      <xdr:rowOff>172570</xdr:rowOff>
    </xdr:from>
    <xdr:to>
      <xdr:col>18</xdr:col>
      <xdr:colOff>508746</xdr:colOff>
      <xdr:row>13</xdr:row>
      <xdr:rowOff>73958</xdr:rowOff>
    </xdr:to>
    <xdr:sp macro="" textlink="">
      <xdr:nvSpPr>
        <xdr:cNvPr id="12" name="Rectangle 11"/>
        <xdr:cNvSpPr/>
      </xdr:nvSpPr>
      <xdr:spPr>
        <a:xfrm>
          <a:off x="10378887" y="2268070"/>
          <a:ext cx="1102659" cy="2823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593863</xdr:colOff>
      <xdr:row>2</xdr:row>
      <xdr:rowOff>109330</xdr:rowOff>
    </xdr:from>
    <xdr:to>
      <xdr:col>12</xdr:col>
      <xdr:colOff>247650</xdr:colOff>
      <xdr:row>41</xdr:row>
      <xdr:rowOff>15623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63" y="490330"/>
          <a:ext cx="6968987" cy="7327511"/>
        </a:xfrm>
        <a:prstGeom prst="rect">
          <a:avLst/>
        </a:prstGeom>
      </xdr:spPr>
    </xdr:pic>
    <xdr:clientData/>
  </xdr:twoCellAnchor>
  <xdr:twoCellAnchor>
    <xdr:from>
      <xdr:col>6</xdr:col>
      <xdr:colOff>236447</xdr:colOff>
      <xdr:row>36</xdr:row>
      <xdr:rowOff>136393</xdr:rowOff>
    </xdr:from>
    <xdr:to>
      <xdr:col>15</xdr:col>
      <xdr:colOff>512557</xdr:colOff>
      <xdr:row>49</xdr:row>
      <xdr:rowOff>45701</xdr:rowOff>
    </xdr:to>
    <xdr:cxnSp macro="">
      <xdr:nvCxnSpPr>
        <xdr:cNvPr id="16" name="Straight Arrow Connector 15"/>
        <xdr:cNvCxnSpPr>
          <a:stCxn id="5" idx="1"/>
        </xdr:cNvCxnSpPr>
      </xdr:nvCxnSpPr>
      <xdr:spPr>
        <a:xfrm flipH="1" flipV="1">
          <a:off x="3894047" y="6590981"/>
          <a:ext cx="5762510" cy="232977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200588</xdr:colOff>
      <xdr:row>40</xdr:row>
      <xdr:rowOff>64676</xdr:rowOff>
    </xdr:from>
    <xdr:to>
      <xdr:col>18</xdr:col>
      <xdr:colOff>295835</xdr:colOff>
      <xdr:row>48</xdr:row>
      <xdr:rowOff>26894</xdr:rowOff>
    </xdr:to>
    <xdr:cxnSp macro="">
      <xdr:nvCxnSpPr>
        <xdr:cNvPr id="18" name="Straight Arrow Connector 17"/>
        <xdr:cNvCxnSpPr/>
      </xdr:nvCxnSpPr>
      <xdr:spPr>
        <a:xfrm flipH="1" flipV="1">
          <a:off x="3858188" y="7236441"/>
          <a:ext cx="7410447" cy="148621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s="1" t="s">
        <v>327</v>
      </c>
    </row>
    <row r="2" spans="1:2" x14ac:dyDescent="0.3">
      <c r="A2" t="s">
        <v>27</v>
      </c>
      <c r="B2">
        <v>75</v>
      </c>
    </row>
    <row r="3" spans="1:2" x14ac:dyDescent="0.3">
      <c r="A3" t="s">
        <v>28</v>
      </c>
      <c r="B3">
        <v>16</v>
      </c>
    </row>
    <row r="4" spans="1:2" x14ac:dyDescent="0.3">
      <c r="A4" t="s">
        <v>249</v>
      </c>
      <c r="B4">
        <v>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5" sqref="B15"/>
    </sheetView>
  </sheetViews>
  <sheetFormatPr defaultRowHeight="14.4" x14ac:dyDescent="0.3"/>
  <cols>
    <col min="5" max="5" width="20.5546875" bestFit="1" customWidth="1"/>
    <col min="6" max="6" width="21.6640625" bestFit="1" customWidth="1"/>
    <col min="7" max="7" width="24.44140625" bestFit="1" customWidth="1"/>
    <col min="8" max="8" width="25.5546875" bestFit="1" customWidth="1"/>
    <col min="9" max="9" width="26.109375" bestFit="1" customWidth="1"/>
    <col min="10" max="10" width="27.109375" bestFit="1" customWidth="1"/>
  </cols>
  <sheetData>
    <row r="1" spans="1:21" x14ac:dyDescent="0.3">
      <c r="A1" t="s">
        <v>21</v>
      </c>
      <c r="C1" s="1" t="s">
        <v>26</v>
      </c>
      <c r="D1" s="1"/>
      <c r="E1" s="1"/>
      <c r="F1" s="1" t="s">
        <v>25</v>
      </c>
      <c r="G1" t="s">
        <v>168</v>
      </c>
      <c r="I1" t="s">
        <v>167</v>
      </c>
      <c r="K1" t="s">
        <v>166</v>
      </c>
      <c r="M1" t="s">
        <v>165</v>
      </c>
      <c r="O1" t="s">
        <v>174</v>
      </c>
      <c r="Q1" t="s">
        <v>173</v>
      </c>
      <c r="S1" t="s">
        <v>164</v>
      </c>
      <c r="U1" t="s">
        <v>163</v>
      </c>
    </row>
    <row r="2" spans="1:21" x14ac:dyDescent="0.3">
      <c r="A2" t="s">
        <v>160</v>
      </c>
      <c r="F2" t="s">
        <v>4</v>
      </c>
      <c r="G2">
        <v>239</v>
      </c>
      <c r="I2">
        <v>165</v>
      </c>
      <c r="K2">
        <v>0</v>
      </c>
      <c r="M2">
        <v>0</v>
      </c>
      <c r="O2">
        <v>98</v>
      </c>
      <c r="Q2">
        <v>172</v>
      </c>
      <c r="S2">
        <v>0</v>
      </c>
      <c r="U2">
        <v>3</v>
      </c>
    </row>
    <row r="3" spans="1:21" x14ac:dyDescent="0.3">
      <c r="F3" t="s">
        <v>3</v>
      </c>
      <c r="G3">
        <v>133</v>
      </c>
      <c r="I3">
        <v>125</v>
      </c>
      <c r="K3">
        <v>0</v>
      </c>
      <c r="M3">
        <v>0</v>
      </c>
      <c r="O3">
        <v>22</v>
      </c>
      <c r="Q3">
        <v>30</v>
      </c>
      <c r="S3">
        <v>0</v>
      </c>
      <c r="U3">
        <v>1</v>
      </c>
    </row>
    <row r="4" spans="1:21" x14ac:dyDescent="0.3">
      <c r="A4" t="s">
        <v>16</v>
      </c>
      <c r="F4" t="s">
        <v>2</v>
      </c>
      <c r="G4">
        <v>285</v>
      </c>
      <c r="I4">
        <v>230</v>
      </c>
      <c r="K4">
        <v>0</v>
      </c>
      <c r="M4">
        <v>0</v>
      </c>
      <c r="O4">
        <v>8</v>
      </c>
      <c r="Q4">
        <v>63</v>
      </c>
      <c r="S4">
        <v>0</v>
      </c>
      <c r="U4">
        <v>2</v>
      </c>
    </row>
    <row r="5" spans="1:21" x14ac:dyDescent="0.3">
      <c r="F5" t="s">
        <v>15</v>
      </c>
      <c r="G5">
        <f>(G2+G3+G4)</f>
        <v>657</v>
      </c>
      <c r="I5">
        <f>(I2+I3+I4)</f>
        <v>520</v>
      </c>
      <c r="K5">
        <f>(K2+K3+K4)</f>
        <v>0</v>
      </c>
      <c r="M5">
        <f>(M2+M3+M4)</f>
        <v>0</v>
      </c>
      <c r="O5">
        <f>(O2+O3+O4)</f>
        <v>128</v>
      </c>
      <c r="Q5">
        <f>(Q2+Q3+Q4)</f>
        <v>265</v>
      </c>
      <c r="S5">
        <f>(S2+S3+S4)</f>
        <v>0</v>
      </c>
      <c r="U5">
        <f>(U2+U3+U4)</f>
        <v>6</v>
      </c>
    </row>
    <row r="9" spans="1:21" x14ac:dyDescent="0.3">
      <c r="A9" s="1"/>
      <c r="B9" s="54" t="s">
        <v>326</v>
      </c>
    </row>
    <row r="10" spans="1:21" x14ac:dyDescent="0.3">
      <c r="A10" t="s">
        <v>4</v>
      </c>
      <c r="B10" t="s">
        <v>172</v>
      </c>
      <c r="D10" t="s">
        <v>169</v>
      </c>
    </row>
    <row r="11" spans="1:21" x14ac:dyDescent="0.3">
      <c r="A11" t="s">
        <v>3</v>
      </c>
      <c r="B11" t="s">
        <v>170</v>
      </c>
      <c r="D11" t="s">
        <v>171</v>
      </c>
    </row>
    <row r="12" spans="1:21" x14ac:dyDescent="0.3">
      <c r="A12" t="s">
        <v>2</v>
      </c>
      <c r="B12" t="s">
        <v>170</v>
      </c>
      <c r="D12" t="s">
        <v>169</v>
      </c>
    </row>
    <row r="13" spans="1:21" ht="15" thickBot="1" x14ac:dyDescent="0.35"/>
    <row r="14" spans="1:21" x14ac:dyDescent="0.3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21" x14ac:dyDescent="0.3">
      <c r="A15" s="10"/>
      <c r="B15" s="6" t="s">
        <v>329</v>
      </c>
      <c r="C15" s="6"/>
      <c r="D15" s="6"/>
      <c r="E15" s="6"/>
      <c r="F15" s="6"/>
      <c r="G15" s="6"/>
      <c r="H15" s="6"/>
      <c r="I15" s="6"/>
      <c r="J15" s="6"/>
      <c r="K15" s="6"/>
      <c r="L15" s="5"/>
    </row>
    <row r="16" spans="1:21" x14ac:dyDescent="0.3">
      <c r="A16" s="10"/>
      <c r="B16" s="15"/>
      <c r="C16" s="15"/>
      <c r="D16" s="15"/>
      <c r="E16" s="130" t="s">
        <v>346</v>
      </c>
      <c r="F16" s="130" t="s">
        <v>347</v>
      </c>
      <c r="G16" s="130" t="s">
        <v>348</v>
      </c>
      <c r="H16" s="130" t="s">
        <v>349</v>
      </c>
      <c r="I16" s="130" t="s">
        <v>350</v>
      </c>
      <c r="J16" s="130" t="s">
        <v>351</v>
      </c>
      <c r="K16" s="6"/>
      <c r="L16" s="12"/>
    </row>
    <row r="17" spans="1:12" x14ac:dyDescent="0.3">
      <c r="A17" s="10"/>
      <c r="B17" s="15"/>
      <c r="C17" s="15"/>
      <c r="D17" s="15" t="s">
        <v>4</v>
      </c>
      <c r="E17" s="14">
        <f>G2/((G2+O2)/100)</f>
        <v>70.919881305637986</v>
      </c>
      <c r="F17" s="14">
        <f>I2/((I2+Q2)/100)</f>
        <v>48.961424332344215</v>
      </c>
      <c r="G17" s="14">
        <f>K2/(G2/100)</f>
        <v>0</v>
      </c>
      <c r="H17" s="14">
        <f>M2/(I2/100)</f>
        <v>0</v>
      </c>
      <c r="I17" s="14">
        <f>S2/(O2/100)</f>
        <v>0</v>
      </c>
      <c r="J17" s="14">
        <f>U2/(Q2/100)</f>
        <v>1.7441860465116279</v>
      </c>
      <c r="K17" s="6"/>
      <c r="L17" s="12"/>
    </row>
    <row r="18" spans="1:12" x14ac:dyDescent="0.3">
      <c r="A18" s="10"/>
      <c r="B18" s="15"/>
      <c r="C18" s="15"/>
      <c r="D18" s="15" t="s">
        <v>3</v>
      </c>
      <c r="E18" s="14">
        <f>G3/((G3+O3)/100)</f>
        <v>85.806451612903217</v>
      </c>
      <c r="F18" s="14">
        <f>I3/((I3+Q3)/100)</f>
        <v>80.645161290322577</v>
      </c>
      <c r="G18" s="14">
        <f>K3/(G3/100)</f>
        <v>0</v>
      </c>
      <c r="H18" s="14">
        <f>M3/(I3/100)</f>
        <v>0</v>
      </c>
      <c r="I18" s="14">
        <f>S3/(O3/100)</f>
        <v>0</v>
      </c>
      <c r="J18" s="14">
        <f>U3/(Q3/100)</f>
        <v>3.3333333333333335</v>
      </c>
      <c r="K18" s="6"/>
      <c r="L18" s="12"/>
    </row>
    <row r="19" spans="1:12" x14ac:dyDescent="0.3">
      <c r="A19" s="10"/>
      <c r="B19" s="15"/>
      <c r="C19" s="15"/>
      <c r="D19" s="15" t="s">
        <v>2</v>
      </c>
      <c r="E19" s="14">
        <f>G4/((G4+O4)/100)</f>
        <v>97.269624573378834</v>
      </c>
      <c r="F19" s="14">
        <f>I4/((I4+Q4)/100)</f>
        <v>78.498293515358355</v>
      </c>
      <c r="G19" s="14">
        <f>K4/(G4/100)</f>
        <v>0</v>
      </c>
      <c r="H19" s="14">
        <f>M4/(I4/100)</f>
        <v>0</v>
      </c>
      <c r="I19" s="14">
        <f>S4/(O4/100)</f>
        <v>0</v>
      </c>
      <c r="J19" s="14">
        <f>U4/(Q4/100)</f>
        <v>3.1746031746031744</v>
      </c>
      <c r="K19" s="6"/>
      <c r="L19" s="12"/>
    </row>
    <row r="20" spans="1:12" x14ac:dyDescent="0.3">
      <c r="A20" s="10"/>
      <c r="B20" s="6"/>
      <c r="C20" s="9" t="s">
        <v>1</v>
      </c>
      <c r="D20" s="8"/>
      <c r="E20" s="7">
        <v>84.665319163973336</v>
      </c>
      <c r="F20" s="7">
        <v>69.368293046008375</v>
      </c>
      <c r="G20" s="7">
        <v>0</v>
      </c>
      <c r="H20" s="7">
        <v>0</v>
      </c>
      <c r="I20" s="7">
        <v>0</v>
      </c>
      <c r="J20" s="7">
        <v>2.7507075181493783</v>
      </c>
      <c r="K20" s="6"/>
      <c r="L20" s="12"/>
    </row>
    <row r="21" spans="1:12" x14ac:dyDescent="0.3">
      <c r="A21" s="10"/>
      <c r="B21" s="6"/>
      <c r="C21" s="9" t="s">
        <v>0</v>
      </c>
      <c r="D21" s="8"/>
      <c r="E21" s="7">
        <v>7.627884809881567</v>
      </c>
      <c r="F21" s="7">
        <v>10.22223847522873</v>
      </c>
      <c r="G21" s="7">
        <v>0</v>
      </c>
      <c r="H21" s="7">
        <v>0</v>
      </c>
      <c r="I21" s="7">
        <v>0</v>
      </c>
      <c r="J21" s="7">
        <v>0.50534243191242589</v>
      </c>
      <c r="K21" s="6"/>
      <c r="L21" s="5"/>
    </row>
    <row r="22" spans="1:12" ht="15" thickBot="1" x14ac:dyDescent="0.3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G22" sqref="G22"/>
    </sheetView>
  </sheetViews>
  <sheetFormatPr defaultRowHeight="14.4" x14ac:dyDescent="0.3"/>
  <sheetData>
    <row r="1" spans="1:27" x14ac:dyDescent="0.3">
      <c r="B1" t="s">
        <v>175</v>
      </c>
      <c r="O1" t="s">
        <v>176</v>
      </c>
    </row>
    <row r="2" spans="1:27" x14ac:dyDescent="0.3">
      <c r="A2" t="s">
        <v>71</v>
      </c>
      <c r="B2">
        <v>42349.168999999994</v>
      </c>
      <c r="C2">
        <v>41995.834999999999</v>
      </c>
      <c r="D2">
        <v>40919.032999999996</v>
      </c>
      <c r="E2">
        <v>40517.898000000001</v>
      </c>
      <c r="F2">
        <v>39492.968999999997</v>
      </c>
      <c r="G2">
        <v>38950.055999999997</v>
      </c>
      <c r="H2">
        <v>36232.053</v>
      </c>
      <c r="I2">
        <v>35643.240999999995</v>
      </c>
      <c r="J2">
        <v>35434.160999999993</v>
      </c>
      <c r="K2">
        <v>33596.536999999997</v>
      </c>
      <c r="L2">
        <v>32237.159</v>
      </c>
      <c r="M2">
        <v>31034.133000000002</v>
      </c>
      <c r="N2">
        <v>33926.707999999999</v>
      </c>
      <c r="O2">
        <v>0</v>
      </c>
      <c r="P2">
        <v>3072.7870000000003</v>
      </c>
      <c r="Q2">
        <v>4678.5499999999993</v>
      </c>
      <c r="R2">
        <v>6802.5420000000013</v>
      </c>
      <c r="S2">
        <v>8812.989999999998</v>
      </c>
      <c r="T2">
        <v>9686.2099999999991</v>
      </c>
      <c r="U2">
        <v>11065.006000000001</v>
      </c>
      <c r="V2">
        <v>11624.470000000001</v>
      </c>
      <c r="W2">
        <v>13961.129000000001</v>
      </c>
      <c r="X2">
        <v>12365.334000000003</v>
      </c>
      <c r="Y2">
        <v>10338.358</v>
      </c>
      <c r="Z2">
        <v>11183.966</v>
      </c>
      <c r="AA2">
        <v>8710.1820000000007</v>
      </c>
    </row>
    <row r="3" spans="1:27" x14ac:dyDescent="0.3">
      <c r="A3" t="s">
        <v>72</v>
      </c>
      <c r="B3">
        <v>42667.966</v>
      </c>
      <c r="C3">
        <v>42882.425999999999</v>
      </c>
      <c r="D3">
        <v>41340.841999999997</v>
      </c>
      <c r="E3">
        <v>39970.956999999995</v>
      </c>
      <c r="F3">
        <v>38971.788999999997</v>
      </c>
      <c r="G3">
        <v>37318.135999999999</v>
      </c>
      <c r="H3">
        <v>35653.284</v>
      </c>
      <c r="I3">
        <v>32237.284999999996</v>
      </c>
      <c r="J3">
        <v>35726.563000000002</v>
      </c>
      <c r="K3">
        <v>31907.466</v>
      </c>
      <c r="L3">
        <v>29923.627</v>
      </c>
      <c r="M3">
        <v>27297.614999999998</v>
      </c>
      <c r="N3">
        <v>23542.097000000002</v>
      </c>
      <c r="O3">
        <v>0</v>
      </c>
      <c r="P3">
        <v>4538.3790000000008</v>
      </c>
      <c r="Q3">
        <v>7080.0030000000006</v>
      </c>
      <c r="R3">
        <v>7026.9869999999974</v>
      </c>
      <c r="S3">
        <v>7295.3260000000009</v>
      </c>
      <c r="T3">
        <v>6262.1389999999992</v>
      </c>
      <c r="U3">
        <v>6679.5339999999997</v>
      </c>
      <c r="V3">
        <v>6073.0219999999972</v>
      </c>
      <c r="W3">
        <v>6767.4180000000015</v>
      </c>
      <c r="X3">
        <v>5849.0499999999993</v>
      </c>
      <c r="Y3">
        <v>5277.2380000000012</v>
      </c>
      <c r="Z3">
        <v>4954.3009999999995</v>
      </c>
      <c r="AA3">
        <v>5519.2530000000006</v>
      </c>
    </row>
    <row r="4" spans="1:27" x14ac:dyDescent="0.3">
      <c r="A4" t="s">
        <v>177</v>
      </c>
      <c r="B4">
        <v>43538.591</v>
      </c>
      <c r="C4">
        <v>42691.725000000006</v>
      </c>
      <c r="D4">
        <v>42448.947999999997</v>
      </c>
      <c r="E4">
        <v>41504.683000000005</v>
      </c>
      <c r="F4">
        <v>41331.472999999998</v>
      </c>
      <c r="G4">
        <v>38178.067999999999</v>
      </c>
      <c r="H4">
        <v>36365.688999999998</v>
      </c>
      <c r="I4">
        <v>35314.668000000005</v>
      </c>
      <c r="J4">
        <v>32228.089</v>
      </c>
      <c r="K4">
        <v>26708.591999999997</v>
      </c>
      <c r="L4">
        <v>25146.485999999997</v>
      </c>
      <c r="M4">
        <v>28438.688999999998</v>
      </c>
      <c r="N4">
        <v>25515.81</v>
      </c>
      <c r="O4">
        <v>0</v>
      </c>
      <c r="P4">
        <v>9841.0109999999986</v>
      </c>
      <c r="Q4">
        <v>9421.0349999999999</v>
      </c>
      <c r="R4">
        <v>8240.9789999999994</v>
      </c>
      <c r="S4">
        <v>8796.6620000000003</v>
      </c>
      <c r="T4">
        <v>9567.030999999999</v>
      </c>
      <c r="U4">
        <v>10343.804</v>
      </c>
      <c r="V4">
        <v>11015.371999999999</v>
      </c>
      <c r="W4">
        <v>11624.031999999999</v>
      </c>
      <c r="X4">
        <v>11845.023000000001</v>
      </c>
      <c r="Y4">
        <v>11973.189999999999</v>
      </c>
      <c r="Z4">
        <v>12703.571</v>
      </c>
      <c r="AA4">
        <v>12425.633000000002</v>
      </c>
    </row>
    <row r="5" spans="1:27" x14ac:dyDescent="0.3">
      <c r="A5" t="s">
        <v>178</v>
      </c>
      <c r="B5">
        <v>42667.966</v>
      </c>
      <c r="C5">
        <v>42882.425999999999</v>
      </c>
      <c r="D5">
        <v>41340.841999999997</v>
      </c>
      <c r="E5">
        <v>39970.956999999995</v>
      </c>
      <c r="F5">
        <v>38971.788999999997</v>
      </c>
      <c r="G5">
        <v>37318.135999999999</v>
      </c>
      <c r="H5">
        <v>35653.284</v>
      </c>
      <c r="I5">
        <v>32237.284999999996</v>
      </c>
      <c r="J5">
        <v>35726.563000000002</v>
      </c>
      <c r="K5">
        <v>31907.466</v>
      </c>
      <c r="L5">
        <v>29923.627</v>
      </c>
      <c r="M5">
        <v>27297.614999999998</v>
      </c>
      <c r="N5">
        <v>23542.097000000002</v>
      </c>
      <c r="O5">
        <v>0</v>
      </c>
      <c r="P5">
        <v>4711.3909999999996</v>
      </c>
      <c r="Q5">
        <v>6662.018</v>
      </c>
      <c r="R5">
        <v>8090.3080000000009</v>
      </c>
      <c r="S5">
        <v>9026.3970000000008</v>
      </c>
      <c r="T5">
        <v>8851.8739999999998</v>
      </c>
      <c r="U5">
        <v>10422.040000000001</v>
      </c>
      <c r="V5">
        <v>10604.908000000003</v>
      </c>
      <c r="W5">
        <v>9035.0460000000021</v>
      </c>
      <c r="X5">
        <v>8839.0489999999991</v>
      </c>
      <c r="Y5">
        <v>7501.992000000002</v>
      </c>
      <c r="Z5">
        <v>9604.93</v>
      </c>
      <c r="AA5">
        <v>7116.6999999999971</v>
      </c>
    </row>
    <row r="6" spans="1:27" x14ac:dyDescent="0.3">
      <c r="A6" s="1" t="s">
        <v>1</v>
      </c>
      <c r="B6" s="20">
        <v>42805.922999999995</v>
      </c>
      <c r="C6" s="20">
        <v>42613.103000000003</v>
      </c>
      <c r="D6" s="20">
        <v>41512.416250000002</v>
      </c>
      <c r="E6" s="20">
        <v>40491.123749999999</v>
      </c>
      <c r="F6" s="20">
        <v>39692.004999999997</v>
      </c>
      <c r="G6" s="20">
        <v>37941.099000000002</v>
      </c>
      <c r="H6" s="20">
        <v>35976.077499999999</v>
      </c>
      <c r="I6" s="20">
        <v>33858.119749999998</v>
      </c>
      <c r="J6" s="20">
        <v>34778.843999999997</v>
      </c>
      <c r="K6" s="20">
        <v>31030.01525</v>
      </c>
      <c r="L6" s="20">
        <v>29307.724750000001</v>
      </c>
      <c r="M6" s="20">
        <v>28517.012999999999</v>
      </c>
      <c r="N6" s="20">
        <v>26631.678</v>
      </c>
      <c r="O6" s="20">
        <v>0</v>
      </c>
      <c r="P6" s="20">
        <v>5540.8919999999998</v>
      </c>
      <c r="Q6" s="20">
        <v>6960.4014999999999</v>
      </c>
      <c r="R6" s="20">
        <v>7540.2039999999997</v>
      </c>
      <c r="S6" s="20">
        <v>8482.84375</v>
      </c>
      <c r="T6" s="20">
        <v>8591.8135000000002</v>
      </c>
      <c r="U6" s="20">
        <v>9627.5960000000014</v>
      </c>
      <c r="V6" s="20">
        <v>9829.4429999999993</v>
      </c>
      <c r="W6" s="20">
        <v>10346.90625</v>
      </c>
      <c r="X6" s="20">
        <v>9724.6140000000014</v>
      </c>
      <c r="Y6" s="20">
        <v>8772.6945000000014</v>
      </c>
      <c r="Z6" s="20">
        <v>9611.6919999999991</v>
      </c>
      <c r="AA6" s="20">
        <v>8442.9419999999991</v>
      </c>
    </row>
    <row r="7" spans="1:27" x14ac:dyDescent="0.3">
      <c r="A7" s="1" t="s">
        <v>48</v>
      </c>
      <c r="B7" s="20">
        <v>255.52085408011959</v>
      </c>
      <c r="C7" s="20">
        <v>210.60843591959966</v>
      </c>
      <c r="D7" s="20">
        <v>327.62667355095272</v>
      </c>
      <c r="E7" s="20">
        <v>361.61283501082221</v>
      </c>
      <c r="F7" s="20">
        <v>560.12594012656382</v>
      </c>
      <c r="G7" s="20">
        <v>392.67398835293346</v>
      </c>
      <c r="H7" s="20">
        <v>188.35070675404947</v>
      </c>
      <c r="I7" s="20">
        <v>938.18980202101477</v>
      </c>
      <c r="J7" s="20">
        <v>853.04034910606651</v>
      </c>
      <c r="K7" s="20">
        <v>1494.4779589156085</v>
      </c>
      <c r="L7" s="20">
        <v>1490.4184010618396</v>
      </c>
      <c r="M7" s="20">
        <v>881.09263172608678</v>
      </c>
      <c r="N7" s="20">
        <v>2475.7767401606488</v>
      </c>
      <c r="O7" s="20">
        <v>0</v>
      </c>
      <c r="P7" s="20">
        <v>1479.7429373981363</v>
      </c>
      <c r="Q7" s="20">
        <v>973.17781525478915</v>
      </c>
      <c r="R7" s="20">
        <v>365.2894887134039</v>
      </c>
      <c r="S7" s="20">
        <v>399.28341882393386</v>
      </c>
      <c r="T7" s="20">
        <v>798.11066542224819</v>
      </c>
      <c r="U7" s="20">
        <v>995.87952050536353</v>
      </c>
      <c r="V7" s="20">
        <v>1269.5338455261206</v>
      </c>
      <c r="W7" s="20">
        <v>1560.6454251192795</v>
      </c>
      <c r="X7" s="20">
        <v>1507.5852140924455</v>
      </c>
      <c r="Y7" s="20">
        <v>1486.8135566722019</v>
      </c>
      <c r="Z7" s="20">
        <v>1676.3824626568685</v>
      </c>
      <c r="AA7" s="20">
        <v>1478.7415829674812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topLeftCell="A7" workbookViewId="0">
      <selection activeCell="R28" sqref="R28"/>
    </sheetView>
  </sheetViews>
  <sheetFormatPr defaultRowHeight="14.4" x14ac:dyDescent="0.3"/>
  <sheetData>
    <row r="1" spans="1:14" x14ac:dyDescent="0.3">
      <c r="A1" s="133" t="s">
        <v>179</v>
      </c>
      <c r="B1" s="134"/>
      <c r="C1" s="134"/>
      <c r="D1" s="134"/>
      <c r="E1" s="134"/>
      <c r="F1" s="134"/>
      <c r="G1" s="133" t="s">
        <v>352</v>
      </c>
      <c r="H1" s="134"/>
      <c r="I1" s="134"/>
      <c r="J1" s="135"/>
      <c r="K1" s="133" t="s">
        <v>353</v>
      </c>
      <c r="L1" s="134"/>
      <c r="M1" s="134"/>
      <c r="N1" s="135"/>
    </row>
    <row r="2" spans="1:14" x14ac:dyDescent="0.3">
      <c r="A2" s="132" t="s">
        <v>180</v>
      </c>
      <c r="B2" s="6"/>
      <c r="C2" s="6"/>
      <c r="D2" s="6"/>
      <c r="E2" s="6"/>
      <c r="F2" s="6"/>
      <c r="G2" s="59" t="s">
        <v>183</v>
      </c>
      <c r="H2" s="6" t="s">
        <v>184</v>
      </c>
      <c r="I2" s="37" t="s">
        <v>199</v>
      </c>
      <c r="J2" s="60"/>
      <c r="K2" s="61" t="s">
        <v>211</v>
      </c>
      <c r="L2" s="6"/>
      <c r="M2" s="37" t="s">
        <v>212</v>
      </c>
      <c r="N2" s="60"/>
    </row>
    <row r="3" spans="1:14" x14ac:dyDescent="0.3">
      <c r="A3" s="59">
        <v>23.526</v>
      </c>
      <c r="B3" s="6"/>
      <c r="C3" s="6"/>
      <c r="D3" s="6"/>
      <c r="E3" s="6"/>
      <c r="F3" s="6"/>
      <c r="G3" s="59" t="s">
        <v>185</v>
      </c>
      <c r="H3" s="6">
        <v>1</v>
      </c>
      <c r="I3" s="131">
        <v>64.974397276084801</v>
      </c>
      <c r="J3" s="60"/>
      <c r="K3" s="59">
        <v>5.5140000000000002</v>
      </c>
      <c r="L3" s="6"/>
      <c r="M3" s="6">
        <v>0.8</v>
      </c>
      <c r="N3" s="60"/>
    </row>
    <row r="4" spans="1:14" x14ac:dyDescent="0.3">
      <c r="A4" s="59">
        <v>17.331</v>
      </c>
      <c r="B4" s="6"/>
      <c r="C4" s="6"/>
      <c r="D4" s="6"/>
      <c r="E4" s="6"/>
      <c r="F4" s="6"/>
      <c r="G4" s="59" t="s">
        <v>185</v>
      </c>
      <c r="H4" s="6">
        <v>2</v>
      </c>
      <c r="I4" s="131">
        <v>64.749960000000002</v>
      </c>
      <c r="J4" s="60"/>
      <c r="K4" s="59">
        <v>4.0979999999999999</v>
      </c>
      <c r="L4" s="6"/>
      <c r="M4" s="6">
        <v>0.89400000000000002</v>
      </c>
      <c r="N4" s="60"/>
    </row>
    <row r="5" spans="1:14" x14ac:dyDescent="0.3">
      <c r="A5" s="59">
        <v>14.451000000000001</v>
      </c>
      <c r="B5" s="6"/>
      <c r="C5" s="6"/>
      <c r="D5" s="6"/>
      <c r="E5" s="6"/>
      <c r="F5" s="6"/>
      <c r="G5" s="59" t="s">
        <v>185</v>
      </c>
      <c r="H5" s="6">
        <v>3</v>
      </c>
      <c r="I5" s="131">
        <v>80.937449999999998</v>
      </c>
      <c r="J5" s="60"/>
      <c r="K5" s="59">
        <v>4.4850000000000003</v>
      </c>
      <c r="L5" s="6"/>
      <c r="M5" s="6">
        <v>0.84299999999999997</v>
      </c>
      <c r="N5" s="60"/>
    </row>
    <row r="6" spans="1:14" x14ac:dyDescent="0.3">
      <c r="A6" s="59">
        <v>20.565999999999999</v>
      </c>
      <c r="B6" s="6"/>
      <c r="C6" s="6"/>
      <c r="D6" s="6"/>
      <c r="E6" s="6"/>
      <c r="F6" s="6"/>
      <c r="G6" s="59" t="s">
        <v>185</v>
      </c>
      <c r="H6" s="6">
        <v>4</v>
      </c>
      <c r="I6" s="131">
        <v>70.353015828129202</v>
      </c>
      <c r="J6" s="60"/>
      <c r="K6" s="59">
        <v>4.5309999999999997</v>
      </c>
      <c r="L6" s="6"/>
      <c r="M6" s="6">
        <v>0.86699999999999999</v>
      </c>
      <c r="N6" s="60"/>
    </row>
    <row r="7" spans="1:14" x14ac:dyDescent="0.3">
      <c r="A7" s="59">
        <v>17.396999999999998</v>
      </c>
      <c r="B7" s="6"/>
      <c r="C7" s="6"/>
      <c r="D7" s="6"/>
      <c r="E7" s="6"/>
      <c r="F7" s="6"/>
      <c r="G7" s="59" t="s">
        <v>185</v>
      </c>
      <c r="H7" s="6">
        <v>5</v>
      </c>
      <c r="I7" s="131">
        <v>75.734083038043707</v>
      </c>
      <c r="J7" s="60"/>
      <c r="K7" s="59">
        <v>4.45</v>
      </c>
      <c r="L7" s="6"/>
      <c r="M7" s="6">
        <v>0.84099999999999997</v>
      </c>
      <c r="N7" s="60"/>
    </row>
    <row r="8" spans="1:14" x14ac:dyDescent="0.3">
      <c r="A8" s="59">
        <v>5.9420000000000002</v>
      </c>
      <c r="B8" s="6"/>
      <c r="C8" s="6"/>
      <c r="D8" s="6"/>
      <c r="E8" s="6"/>
      <c r="F8" s="6"/>
      <c r="G8" s="59" t="s">
        <v>185</v>
      </c>
      <c r="H8" s="6">
        <v>6</v>
      </c>
      <c r="I8" s="131">
        <v>59.354129999999998</v>
      </c>
      <c r="J8" s="60"/>
      <c r="K8" s="59">
        <v>4.4649999999999999</v>
      </c>
      <c r="L8" s="6"/>
      <c r="M8" s="6">
        <v>0.879</v>
      </c>
      <c r="N8" s="60"/>
    </row>
    <row r="9" spans="1:14" x14ac:dyDescent="0.3">
      <c r="A9" s="59">
        <v>13.694000000000001</v>
      </c>
      <c r="B9" s="6"/>
      <c r="C9" s="6"/>
      <c r="D9" s="6"/>
      <c r="E9" s="6"/>
      <c r="F9" s="6"/>
      <c r="G9" s="59" t="s">
        <v>185</v>
      </c>
      <c r="H9" s="6">
        <v>7</v>
      </c>
      <c r="I9" s="131">
        <v>64.974397276084801</v>
      </c>
      <c r="J9" s="60"/>
      <c r="K9" s="59">
        <v>3.9289999999999998</v>
      </c>
      <c r="L9" s="6"/>
      <c r="M9" s="6">
        <v>0.9</v>
      </c>
      <c r="N9" s="60"/>
    </row>
    <row r="10" spans="1:14" x14ac:dyDescent="0.3">
      <c r="A10" s="59">
        <v>13.347</v>
      </c>
      <c r="B10" s="6"/>
      <c r="C10" s="6"/>
      <c r="D10" s="6"/>
      <c r="E10" s="6"/>
      <c r="F10" s="6"/>
      <c r="G10" s="59" t="s">
        <v>185</v>
      </c>
      <c r="H10" s="6">
        <v>8</v>
      </c>
      <c r="I10" s="131">
        <v>79.6684752130992</v>
      </c>
      <c r="J10" s="60"/>
      <c r="K10" s="59">
        <v>4.8680000000000003</v>
      </c>
      <c r="L10" s="6"/>
      <c r="M10" s="6">
        <v>0.82099999999999995</v>
      </c>
      <c r="N10" s="60"/>
    </row>
    <row r="11" spans="1:14" x14ac:dyDescent="0.3">
      <c r="A11" s="59">
        <v>24.731000000000002</v>
      </c>
      <c r="B11" s="6"/>
      <c r="C11" s="6"/>
      <c r="D11" s="6"/>
      <c r="E11" s="6"/>
      <c r="F11" s="6"/>
      <c r="G11" s="59" t="s">
        <v>185</v>
      </c>
      <c r="H11" s="6">
        <v>9</v>
      </c>
      <c r="I11" s="131">
        <v>87.005144452003506</v>
      </c>
      <c r="J11" s="60"/>
      <c r="K11" s="59">
        <v>4.4489999999999998</v>
      </c>
      <c r="L11" s="6"/>
      <c r="M11" s="6">
        <v>0.78</v>
      </c>
      <c r="N11" s="60"/>
    </row>
    <row r="12" spans="1:14" x14ac:dyDescent="0.3">
      <c r="A12" s="59">
        <v>18.72</v>
      </c>
      <c r="B12" s="6"/>
      <c r="C12" s="6"/>
      <c r="D12" s="6"/>
      <c r="E12" s="6"/>
      <c r="F12" s="6"/>
      <c r="G12" s="59" t="s">
        <v>185</v>
      </c>
      <c r="H12" s="6">
        <v>10</v>
      </c>
      <c r="I12" s="131">
        <v>85.315563335331703</v>
      </c>
      <c r="J12" s="60"/>
      <c r="K12" s="59">
        <v>4.2169999999999996</v>
      </c>
      <c r="L12" s="6"/>
      <c r="M12" s="6">
        <v>0.88400000000000001</v>
      </c>
      <c r="N12" s="60"/>
    </row>
    <row r="13" spans="1:14" x14ac:dyDescent="0.3">
      <c r="A13" s="59">
        <v>11.112</v>
      </c>
      <c r="B13" s="6"/>
      <c r="C13" s="6"/>
      <c r="D13" s="6"/>
      <c r="E13" s="6"/>
      <c r="F13" s="6"/>
      <c r="G13" s="59" t="s">
        <v>186</v>
      </c>
      <c r="H13" s="6">
        <v>1</v>
      </c>
      <c r="I13" s="131">
        <v>107.917</v>
      </c>
      <c r="J13" s="60"/>
      <c r="K13" s="59">
        <v>4.7729999999999997</v>
      </c>
      <c r="L13" s="6"/>
      <c r="M13" s="6">
        <v>0.877</v>
      </c>
      <c r="N13" s="60"/>
    </row>
    <row r="14" spans="1:14" x14ac:dyDescent="0.3">
      <c r="A14" s="59">
        <v>22.009</v>
      </c>
      <c r="B14" s="6"/>
      <c r="C14" s="6"/>
      <c r="D14" s="6"/>
      <c r="E14" s="6"/>
      <c r="F14" s="6"/>
      <c r="G14" s="59" t="s">
        <v>186</v>
      </c>
      <c r="H14" s="6">
        <v>2</v>
      </c>
      <c r="I14" s="131">
        <v>129.50040000000001</v>
      </c>
      <c r="J14" s="60"/>
      <c r="K14" s="59">
        <v>4.367</v>
      </c>
      <c r="L14" s="6"/>
      <c r="M14" s="6">
        <v>0.75</v>
      </c>
      <c r="N14" s="60"/>
    </row>
    <row r="15" spans="1:14" x14ac:dyDescent="0.3">
      <c r="A15" s="59">
        <v>15.16</v>
      </c>
      <c r="B15" s="6"/>
      <c r="C15" s="6"/>
      <c r="D15" s="6"/>
      <c r="E15" s="6"/>
      <c r="F15" s="6"/>
      <c r="G15" s="59" t="s">
        <v>186</v>
      </c>
      <c r="H15" s="6">
        <v>3</v>
      </c>
      <c r="I15" s="131">
        <v>97.125299999999996</v>
      </c>
      <c r="J15" s="60"/>
      <c r="K15" s="59">
        <v>4.5270000000000001</v>
      </c>
      <c r="L15" s="6"/>
      <c r="M15" s="6">
        <v>0.86799999999999999</v>
      </c>
      <c r="N15" s="60"/>
    </row>
    <row r="16" spans="1:14" x14ac:dyDescent="0.3">
      <c r="A16" s="59">
        <v>10.266</v>
      </c>
      <c r="B16" s="6"/>
      <c r="C16" s="6"/>
      <c r="D16" s="6"/>
      <c r="E16" s="6"/>
      <c r="F16" s="6"/>
      <c r="G16" s="59" t="s">
        <v>186</v>
      </c>
      <c r="H16" s="6">
        <v>4</v>
      </c>
      <c r="I16" s="131">
        <v>75.541899999999998</v>
      </c>
      <c r="J16" s="60"/>
      <c r="K16" s="59">
        <v>4.5229999999999997</v>
      </c>
      <c r="L16" s="6"/>
      <c r="M16" s="6">
        <v>0.873</v>
      </c>
      <c r="N16" s="60"/>
    </row>
    <row r="17" spans="1:14" x14ac:dyDescent="0.3">
      <c r="A17" s="59">
        <v>31.657</v>
      </c>
      <c r="B17" s="6"/>
      <c r="C17" s="6"/>
      <c r="D17" s="6"/>
      <c r="E17" s="6"/>
      <c r="F17" s="6"/>
      <c r="G17" s="59" t="s">
        <v>186</v>
      </c>
      <c r="H17" s="6">
        <v>5</v>
      </c>
      <c r="I17" s="131">
        <v>64.750200000000007</v>
      </c>
      <c r="J17" s="60"/>
      <c r="K17" s="59">
        <v>4.665</v>
      </c>
      <c r="L17" s="6"/>
      <c r="M17" s="6">
        <v>0.873</v>
      </c>
      <c r="N17" s="60"/>
    </row>
    <row r="18" spans="1:14" x14ac:dyDescent="0.3">
      <c r="A18" s="59">
        <v>13.432</v>
      </c>
      <c r="B18" s="6"/>
      <c r="C18" s="6"/>
      <c r="D18" s="6"/>
      <c r="E18" s="6"/>
      <c r="F18" s="6"/>
      <c r="G18" s="59" t="s">
        <v>186</v>
      </c>
      <c r="H18" s="6">
        <v>6</v>
      </c>
      <c r="I18" s="131">
        <v>101.808694182815</v>
      </c>
      <c r="J18" s="60"/>
      <c r="K18" s="59">
        <v>4.13</v>
      </c>
      <c r="L18" s="6"/>
      <c r="M18" s="6">
        <v>0.86399999999999999</v>
      </c>
      <c r="N18" s="60"/>
    </row>
    <row r="19" spans="1:14" x14ac:dyDescent="0.3">
      <c r="A19" s="59">
        <v>5.2380000000000004</v>
      </c>
      <c r="B19" s="6"/>
      <c r="C19" s="6"/>
      <c r="D19" s="6"/>
      <c r="E19" s="6"/>
      <c r="F19" s="6"/>
      <c r="G19" s="59" t="s">
        <v>186</v>
      </c>
      <c r="H19" s="6">
        <v>8</v>
      </c>
      <c r="I19" s="131">
        <v>99.494557919767601</v>
      </c>
      <c r="J19" s="60"/>
      <c r="K19" s="59">
        <v>5.133</v>
      </c>
      <c r="L19" s="6"/>
      <c r="M19" s="6">
        <v>0.83299999999999996</v>
      </c>
      <c r="N19" s="60"/>
    </row>
    <row r="20" spans="1:14" x14ac:dyDescent="0.3">
      <c r="A20" s="59">
        <v>4.601</v>
      </c>
      <c r="B20" s="6"/>
      <c r="C20" s="6"/>
      <c r="D20" s="6"/>
      <c r="E20" s="6"/>
      <c r="F20" s="6"/>
      <c r="G20" s="59" t="s">
        <v>186</v>
      </c>
      <c r="H20" s="6">
        <v>9</v>
      </c>
      <c r="I20" s="131">
        <v>76.308842505308604</v>
      </c>
      <c r="J20" s="60"/>
      <c r="K20" s="59">
        <v>3.1960000000000002</v>
      </c>
      <c r="L20" s="6"/>
      <c r="M20" s="6">
        <v>0.82199999999999995</v>
      </c>
      <c r="N20" s="60"/>
    </row>
    <row r="21" spans="1:14" x14ac:dyDescent="0.3">
      <c r="A21" s="59">
        <v>18.18</v>
      </c>
      <c r="B21" s="6"/>
      <c r="C21" s="6"/>
      <c r="D21" s="6"/>
      <c r="E21" s="6"/>
      <c r="F21" s="6"/>
      <c r="G21" s="59" t="s">
        <v>186</v>
      </c>
      <c r="H21" s="6">
        <v>10</v>
      </c>
      <c r="I21" s="131">
        <v>92.833713584343897</v>
      </c>
      <c r="J21" s="60"/>
      <c r="K21" s="59">
        <v>3.294</v>
      </c>
      <c r="L21" s="6"/>
      <c r="M21" s="6">
        <v>0.9</v>
      </c>
      <c r="N21" s="60"/>
    </row>
    <row r="22" spans="1:14" x14ac:dyDescent="0.3">
      <c r="A22" s="59">
        <v>8.2629999999999999</v>
      </c>
      <c r="B22" s="6"/>
      <c r="C22" s="6"/>
      <c r="D22" s="6"/>
      <c r="E22" s="6"/>
      <c r="F22" s="6"/>
      <c r="G22" s="59" t="s">
        <v>187</v>
      </c>
      <c r="H22" s="6">
        <v>1</v>
      </c>
      <c r="I22" s="131">
        <v>70.353015828129202</v>
      </c>
      <c r="J22" s="60"/>
      <c r="K22" s="59">
        <v>3.1480000000000001</v>
      </c>
      <c r="L22" s="6"/>
      <c r="M22" s="6">
        <v>0.90700000000000003</v>
      </c>
      <c r="N22" s="60"/>
    </row>
    <row r="23" spans="1:14" x14ac:dyDescent="0.3">
      <c r="A23" s="59">
        <v>6.633</v>
      </c>
      <c r="B23" s="6"/>
      <c r="C23" s="6"/>
      <c r="D23" s="6"/>
      <c r="E23" s="6"/>
      <c r="F23" s="6"/>
      <c r="G23" s="59" t="s">
        <v>187</v>
      </c>
      <c r="H23" s="6">
        <v>2</v>
      </c>
      <c r="I23" s="131">
        <v>70.353015828129202</v>
      </c>
      <c r="J23" s="60"/>
      <c r="K23" s="59">
        <v>3.3439999999999999</v>
      </c>
      <c r="L23" s="6"/>
      <c r="M23" s="6">
        <v>0.81</v>
      </c>
      <c r="N23" s="60"/>
    </row>
    <row r="24" spans="1:14" x14ac:dyDescent="0.3">
      <c r="A24" s="59">
        <v>5.62</v>
      </c>
      <c r="B24" s="6"/>
      <c r="C24" s="6"/>
      <c r="D24" s="6"/>
      <c r="E24" s="6"/>
      <c r="F24" s="6"/>
      <c r="G24" s="59" t="s">
        <v>187</v>
      </c>
      <c r="H24" s="6">
        <v>3</v>
      </c>
      <c r="I24" s="131">
        <v>70.353015828129202</v>
      </c>
      <c r="J24" s="60"/>
      <c r="K24" s="59">
        <v>4.28</v>
      </c>
      <c r="L24" s="6"/>
      <c r="M24" s="6">
        <v>0.83599999999999997</v>
      </c>
      <c r="N24" s="60"/>
    </row>
    <row r="25" spans="1:14" x14ac:dyDescent="0.3">
      <c r="A25" s="59">
        <v>6.516</v>
      </c>
      <c r="B25" s="6"/>
      <c r="C25" s="6"/>
      <c r="D25" s="6"/>
      <c r="E25" s="6"/>
      <c r="F25" s="6"/>
      <c r="G25" s="59" t="s">
        <v>187</v>
      </c>
      <c r="H25" s="6">
        <v>4</v>
      </c>
      <c r="I25" s="131">
        <v>74.961266051593</v>
      </c>
      <c r="J25" s="60"/>
      <c r="K25" s="59">
        <v>3.883</v>
      </c>
      <c r="L25" s="6"/>
      <c r="M25" s="6">
        <v>0.84399999999999997</v>
      </c>
      <c r="N25" s="60"/>
    </row>
    <row r="26" spans="1:14" x14ac:dyDescent="0.3">
      <c r="A26" s="59">
        <v>19.835999999999999</v>
      </c>
      <c r="B26" s="6"/>
      <c r="C26" s="6"/>
      <c r="D26" s="6"/>
      <c r="E26" s="6"/>
      <c r="F26" s="6"/>
      <c r="G26" s="59" t="s">
        <v>187</v>
      </c>
      <c r="H26" s="6">
        <v>5</v>
      </c>
      <c r="I26" s="131">
        <v>72.593468241921798</v>
      </c>
      <c r="J26" s="60"/>
      <c r="K26" s="59">
        <v>3.7290000000000001</v>
      </c>
      <c r="L26" s="6"/>
      <c r="M26" s="6">
        <v>0.872</v>
      </c>
      <c r="N26" s="60"/>
    </row>
    <row r="27" spans="1:14" x14ac:dyDescent="0.3">
      <c r="A27" s="59">
        <v>11.223000000000001</v>
      </c>
      <c r="B27" s="6"/>
      <c r="C27" s="6"/>
      <c r="D27" s="6"/>
      <c r="E27" s="6"/>
      <c r="F27" s="6"/>
      <c r="G27" s="59" t="s">
        <v>187</v>
      </c>
      <c r="H27" s="6">
        <v>6</v>
      </c>
      <c r="I27" s="131">
        <v>77.819766954747493</v>
      </c>
      <c r="J27" s="60"/>
      <c r="K27" s="59">
        <v>4.9139999999999997</v>
      </c>
      <c r="L27" s="6"/>
      <c r="M27" s="6">
        <v>0.85099999999999998</v>
      </c>
      <c r="N27" s="60"/>
    </row>
    <row r="28" spans="1:14" x14ac:dyDescent="0.3">
      <c r="A28" s="59">
        <v>5.0090000000000003</v>
      </c>
      <c r="B28" s="6"/>
      <c r="C28" s="6"/>
      <c r="D28" s="6"/>
      <c r="E28" s="6"/>
      <c r="F28" s="6"/>
      <c r="G28" s="59" t="s">
        <v>187</v>
      </c>
      <c r="H28" s="6">
        <v>7</v>
      </c>
      <c r="I28" s="131">
        <v>93.146467747801395</v>
      </c>
      <c r="J28" s="60"/>
      <c r="K28" s="59">
        <v>4.0609999999999999</v>
      </c>
      <c r="L28" s="6"/>
      <c r="M28" s="6">
        <v>0.85299999999999998</v>
      </c>
      <c r="N28" s="60"/>
    </row>
    <row r="29" spans="1:14" x14ac:dyDescent="0.3">
      <c r="A29" s="59">
        <v>4.2809999999999997</v>
      </c>
      <c r="B29" s="6"/>
      <c r="C29" s="6"/>
      <c r="D29" s="6"/>
      <c r="E29" s="6"/>
      <c r="F29" s="6"/>
      <c r="G29" s="59" t="s">
        <v>187</v>
      </c>
      <c r="H29" s="6">
        <v>8</v>
      </c>
      <c r="I29" s="131">
        <v>85.315563335331703</v>
      </c>
      <c r="J29" s="60"/>
      <c r="K29" s="59">
        <v>3.4329999999999998</v>
      </c>
      <c r="L29" s="6"/>
      <c r="M29" s="6">
        <v>0.84699999999999998</v>
      </c>
      <c r="N29" s="60"/>
    </row>
    <row r="30" spans="1:14" x14ac:dyDescent="0.3">
      <c r="A30" s="59">
        <v>6.58</v>
      </c>
      <c r="B30" s="6"/>
      <c r="C30" s="6"/>
      <c r="D30" s="6"/>
      <c r="E30" s="6"/>
      <c r="F30" s="6"/>
      <c r="G30" s="59" t="s">
        <v>187</v>
      </c>
      <c r="H30" s="6">
        <v>9</v>
      </c>
      <c r="I30" s="131">
        <v>91.887673834856699</v>
      </c>
      <c r="J30" s="60"/>
      <c r="K30" s="59">
        <v>3.391</v>
      </c>
      <c r="L30" s="6"/>
      <c r="M30" s="6">
        <v>0.85499999999999998</v>
      </c>
      <c r="N30" s="60"/>
    </row>
    <row r="31" spans="1:14" x14ac:dyDescent="0.3">
      <c r="A31" s="59">
        <v>10.429</v>
      </c>
      <c r="B31" s="6"/>
      <c r="C31" s="6"/>
      <c r="D31" s="6"/>
      <c r="E31" s="6"/>
      <c r="F31" s="6"/>
      <c r="G31" s="59" t="s">
        <v>187</v>
      </c>
      <c r="H31" s="6">
        <v>10</v>
      </c>
      <c r="I31" s="131">
        <v>72.593468241921798</v>
      </c>
      <c r="J31" s="60"/>
      <c r="K31" s="59">
        <v>3.5110000000000001</v>
      </c>
      <c r="L31" s="6"/>
      <c r="M31" s="6">
        <v>0.89300000000000002</v>
      </c>
      <c r="N31" s="60"/>
    </row>
    <row r="32" spans="1:14" x14ac:dyDescent="0.3">
      <c r="A32" s="59">
        <v>6.9</v>
      </c>
      <c r="B32" s="6"/>
      <c r="C32" s="6"/>
      <c r="D32" s="6"/>
      <c r="E32" s="6"/>
      <c r="F32" s="6"/>
      <c r="G32" s="59" t="s">
        <v>188</v>
      </c>
      <c r="H32" s="6">
        <v>1</v>
      </c>
      <c r="I32" s="131">
        <v>70.145790000000005</v>
      </c>
      <c r="J32" s="60"/>
      <c r="K32" s="59">
        <v>4.9240000000000004</v>
      </c>
      <c r="L32" s="6"/>
      <c r="M32" s="6">
        <v>0.79900000000000004</v>
      </c>
      <c r="N32" s="60"/>
    </row>
    <row r="33" spans="1:14" x14ac:dyDescent="0.3">
      <c r="A33" s="59">
        <v>10.847</v>
      </c>
      <c r="B33" s="6"/>
      <c r="C33" s="6"/>
      <c r="D33" s="6"/>
      <c r="E33" s="6"/>
      <c r="F33" s="6"/>
      <c r="G33" s="59" t="s">
        <v>188</v>
      </c>
      <c r="H33" s="6">
        <v>2</v>
      </c>
      <c r="I33" s="131">
        <v>84.458098725228794</v>
      </c>
      <c r="J33" s="60"/>
      <c r="K33" s="59">
        <v>4.0540000000000003</v>
      </c>
      <c r="L33" s="6"/>
      <c r="M33" s="6">
        <v>0.72799999999999998</v>
      </c>
      <c r="N33" s="60"/>
    </row>
    <row r="34" spans="1:14" x14ac:dyDescent="0.3">
      <c r="A34" s="59">
        <v>7.3360000000000003</v>
      </c>
      <c r="B34" s="6"/>
      <c r="C34" s="6"/>
      <c r="D34" s="6"/>
      <c r="E34" s="6"/>
      <c r="F34" s="6"/>
      <c r="G34" s="59" t="s">
        <v>188</v>
      </c>
      <c r="H34" s="6">
        <v>3</v>
      </c>
      <c r="I34" s="131">
        <v>76.308559662596195</v>
      </c>
      <c r="J34" s="60"/>
      <c r="K34" s="59">
        <v>4.9729999999999999</v>
      </c>
      <c r="L34" s="6"/>
      <c r="M34" s="6">
        <v>0.85399999999999998</v>
      </c>
      <c r="N34" s="60"/>
    </row>
    <row r="35" spans="1:14" x14ac:dyDescent="0.3">
      <c r="A35" s="59">
        <v>19.067</v>
      </c>
      <c r="B35" s="6"/>
      <c r="C35" s="6"/>
      <c r="D35" s="6"/>
      <c r="E35" s="6"/>
      <c r="F35" s="6"/>
      <c r="G35" s="59" t="s">
        <v>188</v>
      </c>
      <c r="H35" s="6">
        <v>4</v>
      </c>
      <c r="I35" s="131">
        <v>80.214779728843595</v>
      </c>
      <c r="J35" s="60"/>
      <c r="K35" s="59">
        <v>4.0019999999999998</v>
      </c>
      <c r="L35" s="6"/>
      <c r="M35" s="6">
        <v>0.74299999999999999</v>
      </c>
      <c r="N35" s="60"/>
    </row>
    <row r="36" spans="1:14" x14ac:dyDescent="0.3">
      <c r="A36" s="59">
        <v>4.1740000000000004</v>
      </c>
      <c r="B36" s="6"/>
      <c r="C36" s="6"/>
      <c r="D36" s="6"/>
      <c r="E36" s="6"/>
      <c r="F36" s="6"/>
      <c r="G36" s="59" t="s">
        <v>188</v>
      </c>
      <c r="H36" s="6">
        <v>5</v>
      </c>
      <c r="I36" s="131">
        <v>65.864498988044403</v>
      </c>
      <c r="J36" s="60"/>
      <c r="K36" s="59">
        <v>3.327</v>
      </c>
      <c r="L36" s="6"/>
      <c r="M36" s="6">
        <v>0.91800000000000004</v>
      </c>
      <c r="N36" s="60"/>
    </row>
    <row r="37" spans="1:14" x14ac:dyDescent="0.3">
      <c r="A37" s="59">
        <v>6.4820000000000002</v>
      </c>
      <c r="B37" s="6"/>
      <c r="C37" s="6"/>
      <c r="D37" s="6"/>
      <c r="E37" s="6"/>
      <c r="F37" s="6"/>
      <c r="G37" s="59" t="s">
        <v>188</v>
      </c>
      <c r="H37" s="6">
        <v>6</v>
      </c>
      <c r="I37" s="131">
        <v>61.521927640126798</v>
      </c>
      <c r="J37" s="60"/>
      <c r="K37" s="59">
        <v>3.448</v>
      </c>
      <c r="L37" s="6"/>
      <c r="M37" s="6">
        <v>0.86699999999999999</v>
      </c>
      <c r="N37" s="60"/>
    </row>
    <row r="38" spans="1:14" x14ac:dyDescent="0.3">
      <c r="A38" s="59">
        <v>14.260999999999999</v>
      </c>
      <c r="B38" s="6"/>
      <c r="C38" s="6"/>
      <c r="D38" s="6"/>
      <c r="E38" s="6"/>
      <c r="F38" s="6"/>
      <c r="G38" s="59" t="s">
        <v>188</v>
      </c>
      <c r="H38" s="6">
        <v>7</v>
      </c>
      <c r="I38" s="131">
        <v>69.100339708134598</v>
      </c>
      <c r="J38" s="60"/>
      <c r="K38" s="59">
        <v>3.4670000000000001</v>
      </c>
      <c r="L38" s="6"/>
      <c r="M38" s="6">
        <v>0.81100000000000005</v>
      </c>
      <c r="N38" s="60"/>
    </row>
    <row r="39" spans="1:14" x14ac:dyDescent="0.3">
      <c r="A39" s="59">
        <v>34.122999999999998</v>
      </c>
      <c r="B39" s="6"/>
      <c r="C39" s="6"/>
      <c r="D39" s="6"/>
      <c r="E39" s="6"/>
      <c r="F39" s="6"/>
      <c r="G39" s="59" t="s">
        <v>188</v>
      </c>
      <c r="H39" s="6">
        <v>8</v>
      </c>
      <c r="I39" s="131">
        <v>82.363770333889605</v>
      </c>
      <c r="J39" s="60"/>
      <c r="K39" s="59">
        <v>3.5070000000000001</v>
      </c>
      <c r="L39" s="6"/>
      <c r="M39" s="6">
        <v>0.80600000000000005</v>
      </c>
      <c r="N39" s="60"/>
    </row>
    <row r="40" spans="1:14" x14ac:dyDescent="0.3">
      <c r="A40" s="59">
        <v>8.5570000000000004</v>
      </c>
      <c r="B40" s="6"/>
      <c r="C40" s="6"/>
      <c r="D40" s="6"/>
      <c r="E40" s="6"/>
      <c r="F40" s="6"/>
      <c r="G40" s="59" t="s">
        <v>188</v>
      </c>
      <c r="H40" s="6">
        <v>9</v>
      </c>
      <c r="I40" s="131">
        <v>74.961266051593</v>
      </c>
      <c r="J40" s="60"/>
      <c r="K40" s="59">
        <v>4.899</v>
      </c>
      <c r="L40" s="6"/>
      <c r="M40" s="6">
        <v>0.91200000000000003</v>
      </c>
      <c r="N40" s="60"/>
    </row>
    <row r="41" spans="1:14" x14ac:dyDescent="0.3">
      <c r="A41" s="59">
        <v>10.781000000000001</v>
      </c>
      <c r="B41" s="6"/>
      <c r="C41" s="6"/>
      <c r="D41" s="6"/>
      <c r="E41" s="6"/>
      <c r="F41" s="6"/>
      <c r="G41" s="59" t="s">
        <v>188</v>
      </c>
      <c r="H41" s="6">
        <v>10</v>
      </c>
      <c r="I41" s="131">
        <v>74.961266051593</v>
      </c>
      <c r="J41" s="60"/>
      <c r="K41" s="59">
        <v>4.1070000000000002</v>
      </c>
      <c r="L41" s="6"/>
      <c r="M41" s="6">
        <v>0.86699999999999999</v>
      </c>
      <c r="N41" s="60"/>
    </row>
    <row r="42" spans="1:14" x14ac:dyDescent="0.3">
      <c r="A42" s="59">
        <v>12.43</v>
      </c>
      <c r="B42" s="6"/>
      <c r="C42" s="6"/>
      <c r="D42" s="6"/>
      <c r="E42" s="6"/>
      <c r="F42" s="6"/>
      <c r="G42" s="59" t="s">
        <v>189</v>
      </c>
      <c r="H42" s="6">
        <v>1</v>
      </c>
      <c r="I42" s="131">
        <v>76.308559662596195</v>
      </c>
      <c r="J42" s="60"/>
      <c r="K42" s="59">
        <v>3.64</v>
      </c>
      <c r="L42" s="6"/>
      <c r="M42" s="6">
        <v>0.78400000000000003</v>
      </c>
      <c r="N42" s="60"/>
    </row>
    <row r="43" spans="1:14" x14ac:dyDescent="0.3">
      <c r="A43" s="59">
        <v>13.288</v>
      </c>
      <c r="B43" s="6"/>
      <c r="C43" s="6"/>
      <c r="D43" s="6"/>
      <c r="E43" s="6"/>
      <c r="F43" s="6"/>
      <c r="G43" s="59" t="s">
        <v>189</v>
      </c>
      <c r="H43" s="6">
        <v>2</v>
      </c>
      <c r="I43" s="131">
        <v>65.864498988044403</v>
      </c>
      <c r="J43" s="60"/>
      <c r="K43" s="59">
        <v>2.9740000000000002</v>
      </c>
      <c r="L43" s="6"/>
      <c r="M43" s="6">
        <v>0.86399999999999999</v>
      </c>
      <c r="N43" s="60"/>
    </row>
    <row r="44" spans="1:14" x14ac:dyDescent="0.3">
      <c r="A44" s="59">
        <v>12.52</v>
      </c>
      <c r="B44" s="6"/>
      <c r="C44" s="6"/>
      <c r="D44" s="6"/>
      <c r="E44" s="6"/>
      <c r="F44" s="6"/>
      <c r="G44" s="59" t="s">
        <v>189</v>
      </c>
      <c r="H44" s="6">
        <v>3</v>
      </c>
      <c r="I44" s="131">
        <v>53.415991763817303</v>
      </c>
      <c r="J44" s="60"/>
      <c r="K44" s="59">
        <v>4.8920000000000003</v>
      </c>
      <c r="L44" s="6"/>
      <c r="M44" s="6">
        <v>0.93200000000000005</v>
      </c>
      <c r="N44" s="60"/>
    </row>
    <row r="45" spans="1:14" x14ac:dyDescent="0.3">
      <c r="A45" s="59">
        <v>15.74</v>
      </c>
      <c r="B45" s="6"/>
      <c r="C45" s="6"/>
      <c r="D45" s="6"/>
      <c r="E45" s="6"/>
      <c r="F45" s="6"/>
      <c r="G45" s="59" t="s">
        <v>189</v>
      </c>
      <c r="H45" s="6">
        <v>4</v>
      </c>
      <c r="I45" s="131">
        <v>58.364825216060602</v>
      </c>
      <c r="J45" s="60"/>
      <c r="K45" s="59">
        <v>5.056</v>
      </c>
      <c r="L45" s="6"/>
      <c r="M45" s="6">
        <v>0.81200000000000006</v>
      </c>
      <c r="N45" s="60"/>
    </row>
    <row r="46" spans="1:14" x14ac:dyDescent="0.3">
      <c r="A46" s="59">
        <v>7.0220000000000002</v>
      </c>
      <c r="B46" s="6"/>
      <c r="C46" s="6"/>
      <c r="D46" s="6"/>
      <c r="E46" s="6"/>
      <c r="F46" s="6"/>
      <c r="G46" s="59" t="s">
        <v>189</v>
      </c>
      <c r="H46" s="6">
        <v>5</v>
      </c>
      <c r="I46" s="131">
        <v>55.553469983641897</v>
      </c>
      <c r="J46" s="60"/>
      <c r="K46" s="59">
        <v>3.58</v>
      </c>
      <c r="L46" s="6"/>
      <c r="M46" s="6">
        <v>0.86799999999999999</v>
      </c>
      <c r="N46" s="60"/>
    </row>
    <row r="47" spans="1:14" x14ac:dyDescent="0.3">
      <c r="A47" s="59">
        <v>13.632999999999999</v>
      </c>
      <c r="B47" s="6"/>
      <c r="C47" s="6"/>
      <c r="D47" s="6"/>
      <c r="E47" s="6"/>
      <c r="F47" s="6"/>
      <c r="G47" s="59" t="s">
        <v>189</v>
      </c>
      <c r="H47" s="6">
        <v>6</v>
      </c>
      <c r="I47" s="131">
        <v>50.904158411784998</v>
      </c>
      <c r="J47" s="60"/>
      <c r="K47" s="59">
        <v>5.1619999999999999</v>
      </c>
      <c r="L47" s="6"/>
      <c r="M47" s="6">
        <v>0.76600000000000001</v>
      </c>
      <c r="N47" s="60"/>
    </row>
    <row r="48" spans="1:14" x14ac:dyDescent="0.3">
      <c r="A48" s="59"/>
      <c r="B48" s="6"/>
      <c r="C48" s="6"/>
      <c r="D48" s="6"/>
      <c r="E48" s="6"/>
      <c r="F48" s="6"/>
      <c r="G48" s="59" t="s">
        <v>189</v>
      </c>
      <c r="H48" s="6">
        <v>7</v>
      </c>
      <c r="I48" s="131">
        <v>69.100339708134598</v>
      </c>
      <c r="J48" s="60"/>
      <c r="K48" s="59">
        <v>3.83</v>
      </c>
      <c r="L48" s="6"/>
      <c r="M48" s="6">
        <v>0.79900000000000004</v>
      </c>
      <c r="N48" s="60"/>
    </row>
    <row r="49" spans="1:14" x14ac:dyDescent="0.3">
      <c r="A49" s="136">
        <v>13.877478260869566</v>
      </c>
      <c r="B49" s="103" t="s">
        <v>56</v>
      </c>
      <c r="C49" s="6"/>
      <c r="D49" s="6"/>
      <c r="E49" s="6"/>
      <c r="F49" s="6"/>
      <c r="G49" s="59" t="s">
        <v>189</v>
      </c>
      <c r="H49" s="6">
        <v>8</v>
      </c>
      <c r="I49" s="131">
        <v>55.553469983641897</v>
      </c>
      <c r="J49" s="60"/>
      <c r="K49" s="59">
        <v>3.5270000000000001</v>
      </c>
      <c r="L49" s="6"/>
      <c r="M49" s="6">
        <v>0.92200000000000004</v>
      </c>
      <c r="N49" s="60"/>
    </row>
    <row r="50" spans="1:14" x14ac:dyDescent="0.3">
      <c r="A50" s="136">
        <v>1.3802440520524666</v>
      </c>
      <c r="B50" s="103" t="s">
        <v>57</v>
      </c>
      <c r="C50" s="6"/>
      <c r="D50" s="6"/>
      <c r="E50" s="6"/>
      <c r="F50" s="6"/>
      <c r="G50" s="59" t="s">
        <v>189</v>
      </c>
      <c r="H50" s="6">
        <v>9</v>
      </c>
      <c r="I50" s="131">
        <v>70.971062978369602</v>
      </c>
      <c r="J50" s="60"/>
      <c r="K50" s="59">
        <v>4.3890000000000002</v>
      </c>
      <c r="L50" s="6"/>
      <c r="M50" s="6">
        <v>0.84799999999999998</v>
      </c>
      <c r="N50" s="60"/>
    </row>
    <row r="51" spans="1:14" x14ac:dyDescent="0.3">
      <c r="A51" s="136">
        <v>4.1740000000000004</v>
      </c>
      <c r="B51" s="103" t="s">
        <v>181</v>
      </c>
      <c r="C51" s="6"/>
      <c r="D51" s="6"/>
      <c r="E51" s="6"/>
      <c r="F51" s="6"/>
      <c r="G51" s="59" t="s">
        <v>189</v>
      </c>
      <c r="H51" s="6">
        <v>10</v>
      </c>
      <c r="I51" s="131">
        <v>57.358459680727996</v>
      </c>
      <c r="J51" s="60"/>
      <c r="K51" s="59">
        <v>3.8479999999999999</v>
      </c>
      <c r="L51" s="6"/>
      <c r="M51" s="6">
        <v>0.81799999999999995</v>
      </c>
      <c r="N51" s="60"/>
    </row>
    <row r="52" spans="1:14" x14ac:dyDescent="0.3">
      <c r="A52" s="136">
        <v>55.453000000000003</v>
      </c>
      <c r="B52" s="103" t="s">
        <v>182</v>
      </c>
      <c r="C52" s="6"/>
      <c r="D52" s="6"/>
      <c r="E52" s="6"/>
      <c r="F52" s="6"/>
      <c r="G52" s="59" t="s">
        <v>190</v>
      </c>
      <c r="H52" s="6">
        <v>1</v>
      </c>
      <c r="I52" s="131">
        <v>64.974397276084801</v>
      </c>
      <c r="J52" s="60"/>
      <c r="K52" s="59">
        <v>4.1260000000000003</v>
      </c>
      <c r="L52" s="6"/>
      <c r="M52" s="6">
        <v>0.81</v>
      </c>
      <c r="N52" s="60"/>
    </row>
    <row r="53" spans="1:14" x14ac:dyDescent="0.3">
      <c r="A53" s="80"/>
      <c r="B53" s="81"/>
      <c r="C53" s="81"/>
      <c r="D53" s="81"/>
      <c r="E53" s="81"/>
      <c r="F53" s="81"/>
      <c r="G53" s="59" t="s">
        <v>190</v>
      </c>
      <c r="H53" s="6">
        <v>2</v>
      </c>
      <c r="I53" s="131">
        <v>60.327213375163502</v>
      </c>
      <c r="J53" s="60"/>
      <c r="K53" s="59">
        <v>3.629</v>
      </c>
      <c r="L53" s="6"/>
      <c r="M53" s="6">
        <v>0.82899999999999996</v>
      </c>
      <c r="N53" s="60"/>
    </row>
    <row r="54" spans="1:14" x14ac:dyDescent="0.3">
      <c r="G54" s="59" t="s">
        <v>190</v>
      </c>
      <c r="H54" s="6">
        <v>3</v>
      </c>
      <c r="I54" s="131">
        <v>60.327213375163502</v>
      </c>
      <c r="J54" s="60"/>
      <c r="K54" s="59">
        <v>3.3359999999999999</v>
      </c>
      <c r="L54" s="6"/>
      <c r="M54" s="6">
        <v>0.746</v>
      </c>
      <c r="N54" s="60"/>
    </row>
    <row r="55" spans="1:14" x14ac:dyDescent="0.3">
      <c r="G55" s="59" t="s">
        <v>190</v>
      </c>
      <c r="H55" s="6">
        <v>4</v>
      </c>
      <c r="I55" s="131">
        <v>76.308559662596195</v>
      </c>
      <c r="J55" s="60"/>
      <c r="K55" s="59">
        <v>4.2670000000000003</v>
      </c>
      <c r="L55" s="6"/>
      <c r="M55" s="6">
        <v>0.8</v>
      </c>
      <c r="N55" s="60"/>
    </row>
    <row r="56" spans="1:14" x14ac:dyDescent="0.3">
      <c r="G56" s="59" t="s">
        <v>190</v>
      </c>
      <c r="H56" s="6">
        <v>5</v>
      </c>
      <c r="I56" s="131">
        <v>65.643105087718098</v>
      </c>
      <c r="J56" s="60"/>
      <c r="K56" s="59">
        <v>5.1369999999999996</v>
      </c>
      <c r="L56" s="6"/>
      <c r="M56" s="6">
        <v>0.82599999999999996</v>
      </c>
      <c r="N56" s="60"/>
    </row>
    <row r="57" spans="1:14" x14ac:dyDescent="0.3">
      <c r="G57" s="59" t="s">
        <v>190</v>
      </c>
      <c r="H57" s="6">
        <v>6</v>
      </c>
      <c r="I57" s="131">
        <v>71.989351207134803</v>
      </c>
      <c r="J57" s="60"/>
      <c r="K57" s="59">
        <v>4.8579999999999997</v>
      </c>
      <c r="L57" s="6"/>
      <c r="M57" s="6">
        <v>0.89300000000000002</v>
      </c>
      <c r="N57" s="60"/>
    </row>
    <row r="58" spans="1:14" x14ac:dyDescent="0.3">
      <c r="G58" s="59" t="s">
        <v>190</v>
      </c>
      <c r="H58" s="6">
        <v>7</v>
      </c>
      <c r="I58" s="131">
        <v>60.327213375163502</v>
      </c>
      <c r="J58" s="60"/>
      <c r="K58" s="59">
        <v>3.512</v>
      </c>
      <c r="L58" s="6"/>
      <c r="M58" s="6">
        <v>0.86799999999999999</v>
      </c>
      <c r="N58" s="60"/>
    </row>
    <row r="59" spans="1:14" x14ac:dyDescent="0.3">
      <c r="G59" s="59" t="s">
        <v>190</v>
      </c>
      <c r="H59" s="6">
        <v>8</v>
      </c>
      <c r="I59" s="131">
        <v>65.643105087718098</v>
      </c>
      <c r="J59" s="60"/>
      <c r="K59" s="59">
        <v>4.1399999999999997</v>
      </c>
      <c r="L59" s="6"/>
      <c r="M59" s="6">
        <v>0.85199999999999998</v>
      </c>
      <c r="N59" s="60"/>
    </row>
    <row r="60" spans="1:14" x14ac:dyDescent="0.3">
      <c r="G60" s="59" t="s">
        <v>190</v>
      </c>
      <c r="H60" s="6">
        <v>9</v>
      </c>
      <c r="I60" s="131">
        <v>60.327213375163502</v>
      </c>
      <c r="J60" s="60"/>
      <c r="K60" s="59">
        <v>4.7290000000000001</v>
      </c>
      <c r="L60" s="6"/>
      <c r="M60" s="6">
        <v>0.76</v>
      </c>
      <c r="N60" s="60"/>
    </row>
    <row r="61" spans="1:14" x14ac:dyDescent="0.3">
      <c r="G61" s="59" t="s">
        <v>190</v>
      </c>
      <c r="H61" s="6">
        <v>10</v>
      </c>
      <c r="I61" s="131">
        <v>70.971062978369602</v>
      </c>
      <c r="J61" s="60"/>
      <c r="K61" s="59">
        <v>4.7830000000000004</v>
      </c>
      <c r="L61" s="6"/>
      <c r="M61" s="6">
        <v>0.80200000000000005</v>
      </c>
      <c r="N61" s="60"/>
    </row>
    <row r="62" spans="1:14" x14ac:dyDescent="0.3">
      <c r="G62" s="59" t="s">
        <v>191</v>
      </c>
      <c r="H62" s="6">
        <v>1</v>
      </c>
      <c r="I62" s="131">
        <v>64.974397276084801</v>
      </c>
      <c r="J62" s="60"/>
      <c r="K62" s="59">
        <v>5.9470000000000001</v>
      </c>
      <c r="L62" s="6"/>
      <c r="M62" s="6">
        <v>0.78700000000000003</v>
      </c>
      <c r="N62" s="60"/>
    </row>
    <row r="63" spans="1:14" x14ac:dyDescent="0.3">
      <c r="G63" s="59" t="s">
        <v>191</v>
      </c>
      <c r="H63" s="6">
        <v>2</v>
      </c>
      <c r="I63" s="131">
        <v>60.327213375163502</v>
      </c>
      <c r="J63" s="60"/>
      <c r="K63" s="59">
        <v>4.0540000000000003</v>
      </c>
      <c r="L63" s="6"/>
      <c r="M63" s="6">
        <v>0.88500000000000001</v>
      </c>
      <c r="N63" s="60"/>
    </row>
    <row r="64" spans="1:14" x14ac:dyDescent="0.3">
      <c r="G64" s="59" t="s">
        <v>191</v>
      </c>
      <c r="H64" s="6">
        <v>3</v>
      </c>
      <c r="I64" s="131">
        <v>68.252450668265396</v>
      </c>
      <c r="J64" s="60"/>
      <c r="K64" s="59">
        <v>3.8159999999999998</v>
      </c>
      <c r="L64" s="6"/>
      <c r="M64" s="6">
        <v>0.89300000000000002</v>
      </c>
      <c r="N64" s="60"/>
    </row>
    <row r="65" spans="7:14" x14ac:dyDescent="0.3">
      <c r="G65" s="59" t="s">
        <v>191</v>
      </c>
      <c r="H65" s="6">
        <v>4</v>
      </c>
      <c r="I65" s="131">
        <v>63.1565709192583</v>
      </c>
      <c r="J65" s="60"/>
      <c r="K65" s="59">
        <v>3.4009999999999998</v>
      </c>
      <c r="L65" s="6"/>
      <c r="M65" s="6">
        <v>0.80500000000000005</v>
      </c>
      <c r="N65" s="60"/>
    </row>
    <row r="66" spans="7:14" x14ac:dyDescent="0.3">
      <c r="G66" s="59" t="s">
        <v>191</v>
      </c>
      <c r="H66" s="6">
        <v>5</v>
      </c>
      <c r="I66" s="131">
        <v>58.114867642561201</v>
      </c>
      <c r="J66" s="60"/>
      <c r="K66" s="59">
        <v>4.6159999999999997</v>
      </c>
      <c r="L66" s="6"/>
      <c r="M66" s="6">
        <v>0.81</v>
      </c>
      <c r="N66" s="60"/>
    </row>
    <row r="67" spans="7:14" x14ac:dyDescent="0.3">
      <c r="G67" s="59" t="s">
        <v>191</v>
      </c>
      <c r="H67" s="6">
        <v>6</v>
      </c>
      <c r="I67" s="131">
        <v>64.974397276084801</v>
      </c>
      <c r="J67" s="60"/>
      <c r="K67" s="59">
        <v>3.9609999999999999</v>
      </c>
      <c r="L67" s="6"/>
      <c r="M67" s="6">
        <v>0.85899999999999999</v>
      </c>
      <c r="N67" s="60"/>
    </row>
    <row r="68" spans="7:14" x14ac:dyDescent="0.3">
      <c r="G68" s="59" t="s">
        <v>191</v>
      </c>
      <c r="H68" s="6">
        <v>7</v>
      </c>
      <c r="I68" s="131">
        <v>82.186833995627296</v>
      </c>
      <c r="J68" s="60"/>
      <c r="K68" s="59">
        <v>3.6190000000000002</v>
      </c>
      <c r="L68" s="6"/>
      <c r="M68" s="6">
        <v>0.83599999999999997</v>
      </c>
      <c r="N68" s="60"/>
    </row>
    <row r="69" spans="7:14" x14ac:dyDescent="0.3">
      <c r="G69" s="59" t="s">
        <v>191</v>
      </c>
      <c r="H69" s="6">
        <v>8</v>
      </c>
      <c r="I69" s="131">
        <v>82.186833995627296</v>
      </c>
      <c r="J69" s="60"/>
      <c r="K69" s="59">
        <v>3.9529999999999998</v>
      </c>
      <c r="L69" s="6"/>
      <c r="M69" s="6">
        <v>0.76600000000000001</v>
      </c>
      <c r="N69" s="60"/>
    </row>
    <row r="70" spans="7:14" x14ac:dyDescent="0.3">
      <c r="G70" s="59" t="s">
        <v>191</v>
      </c>
      <c r="H70" s="6">
        <v>9</v>
      </c>
      <c r="I70" s="131">
        <v>73.391222615149999</v>
      </c>
      <c r="J70" s="60"/>
      <c r="K70" s="59">
        <v>3.9369999999999998</v>
      </c>
      <c r="L70" s="6"/>
      <c r="M70" s="6">
        <v>0.77700000000000002</v>
      </c>
      <c r="N70" s="60"/>
    </row>
    <row r="71" spans="7:14" x14ac:dyDescent="0.3">
      <c r="G71" s="59" t="s">
        <v>191</v>
      </c>
      <c r="H71" s="6">
        <v>10</v>
      </c>
      <c r="I71" s="131">
        <v>66.742731083629707</v>
      </c>
      <c r="J71" s="60"/>
      <c r="K71" s="59">
        <v>3.012</v>
      </c>
      <c r="L71" s="6"/>
      <c r="M71" s="6">
        <v>0.85099999999999998</v>
      </c>
      <c r="N71" s="60"/>
    </row>
    <row r="72" spans="7:14" x14ac:dyDescent="0.3">
      <c r="G72" s="59" t="s">
        <v>192</v>
      </c>
      <c r="H72" s="6">
        <v>1</v>
      </c>
      <c r="I72" s="131">
        <v>44.495154055753098</v>
      </c>
      <c r="J72" s="60"/>
      <c r="K72" s="59">
        <v>2.9159999999999999</v>
      </c>
      <c r="L72" s="6"/>
      <c r="M72" s="6">
        <v>0.82899999999999996</v>
      </c>
      <c r="N72" s="60"/>
    </row>
    <row r="73" spans="7:14" x14ac:dyDescent="0.3">
      <c r="G73" s="59" t="s">
        <v>192</v>
      </c>
      <c r="H73" s="6">
        <v>2</v>
      </c>
      <c r="I73" s="131">
        <v>55.026884924058699</v>
      </c>
      <c r="J73" s="60"/>
      <c r="K73" s="59">
        <v>3.6320000000000001</v>
      </c>
      <c r="L73" s="6"/>
      <c r="M73" s="6">
        <v>0.875</v>
      </c>
      <c r="N73" s="60"/>
    </row>
    <row r="74" spans="7:14" x14ac:dyDescent="0.3">
      <c r="G74" s="59" t="s">
        <v>192</v>
      </c>
      <c r="H74" s="6">
        <v>3</v>
      </c>
      <c r="I74" s="131">
        <v>78.564470687753001</v>
      </c>
      <c r="J74" s="60"/>
      <c r="K74" s="59">
        <v>3.9809999999999999</v>
      </c>
      <c r="L74" s="6"/>
      <c r="M74" s="6">
        <v>0.81200000000000006</v>
      </c>
      <c r="N74" s="60"/>
    </row>
    <row r="75" spans="7:14" x14ac:dyDescent="0.3">
      <c r="G75" s="59" t="s">
        <v>192</v>
      </c>
      <c r="H75" s="6">
        <v>4</v>
      </c>
      <c r="I75" s="131">
        <v>58.114867642561201</v>
      </c>
      <c r="J75" s="60"/>
      <c r="K75" s="59">
        <v>4.181</v>
      </c>
      <c r="L75" s="6"/>
      <c r="M75" s="6">
        <v>0.77700000000000002</v>
      </c>
      <c r="N75" s="60"/>
    </row>
    <row r="76" spans="7:14" x14ac:dyDescent="0.3">
      <c r="G76" s="59" t="s">
        <v>192</v>
      </c>
      <c r="H76" s="6">
        <v>5</v>
      </c>
      <c r="I76" s="131">
        <v>51.189338001199097</v>
      </c>
      <c r="J76" s="60"/>
      <c r="K76" s="59">
        <v>4.431</v>
      </c>
      <c r="L76" s="6"/>
      <c r="M76" s="6">
        <v>0.747</v>
      </c>
      <c r="N76" s="60"/>
    </row>
    <row r="77" spans="7:14" x14ac:dyDescent="0.3">
      <c r="G77" s="59" t="s">
        <v>192</v>
      </c>
      <c r="H77" s="6">
        <v>6</v>
      </c>
      <c r="I77" s="131">
        <v>65.643105087718098</v>
      </c>
      <c r="J77" s="60"/>
      <c r="K77" s="59">
        <v>3.9940000000000002</v>
      </c>
      <c r="L77" s="6"/>
      <c r="M77" s="6">
        <v>0.82699999999999996</v>
      </c>
      <c r="N77" s="60"/>
    </row>
    <row r="78" spans="7:14" x14ac:dyDescent="0.3">
      <c r="G78" s="59" t="s">
        <v>192</v>
      </c>
      <c r="H78" s="6">
        <v>7</v>
      </c>
      <c r="I78" s="131">
        <v>64.974397276084801</v>
      </c>
      <c r="J78" s="60"/>
      <c r="K78" s="59">
        <v>4.8940000000000001</v>
      </c>
      <c r="L78" s="6"/>
      <c r="M78" s="6">
        <v>0.79200000000000004</v>
      </c>
      <c r="N78" s="60"/>
    </row>
    <row r="79" spans="7:14" x14ac:dyDescent="0.3">
      <c r="G79" s="59" t="s">
        <v>192</v>
      </c>
      <c r="H79" s="6">
        <v>8</v>
      </c>
      <c r="I79" s="131">
        <v>66.742731083629707</v>
      </c>
      <c r="J79" s="60"/>
      <c r="K79" s="59">
        <v>3.4609999999999999</v>
      </c>
      <c r="L79" s="6"/>
      <c r="M79" s="6">
        <v>0.81</v>
      </c>
      <c r="N79" s="60"/>
    </row>
    <row r="80" spans="7:14" x14ac:dyDescent="0.3">
      <c r="G80" s="59" t="s">
        <v>192</v>
      </c>
      <c r="H80" s="6">
        <v>9</v>
      </c>
      <c r="I80" s="131">
        <v>65.643105087718098</v>
      </c>
      <c r="J80" s="60"/>
      <c r="K80" s="59">
        <v>4.1050000000000004</v>
      </c>
      <c r="L80" s="6"/>
      <c r="M80" s="6">
        <v>0.80100000000000005</v>
      </c>
      <c r="N80" s="60"/>
    </row>
    <row r="81" spans="7:14" x14ac:dyDescent="0.3">
      <c r="G81" s="59" t="s">
        <v>192</v>
      </c>
      <c r="H81" s="6">
        <v>10</v>
      </c>
      <c r="I81" s="131">
        <v>55.026884924058699</v>
      </c>
      <c r="J81" s="60"/>
      <c r="K81" s="59">
        <v>3.0779999999999998</v>
      </c>
      <c r="L81" s="6"/>
      <c r="M81" s="6">
        <v>0.76700000000000002</v>
      </c>
      <c r="N81" s="60"/>
    </row>
    <row r="82" spans="7:14" x14ac:dyDescent="0.3">
      <c r="G82" s="59" t="s">
        <v>193</v>
      </c>
      <c r="H82" s="6">
        <v>1</v>
      </c>
      <c r="I82" s="131">
        <v>75.541899999999998</v>
      </c>
      <c r="J82" s="60"/>
      <c r="K82" s="59">
        <v>3.2719999999999998</v>
      </c>
      <c r="L82" s="6"/>
      <c r="M82" s="6">
        <v>0.86899999999999999</v>
      </c>
      <c r="N82" s="60"/>
    </row>
    <row r="83" spans="7:14" x14ac:dyDescent="0.3">
      <c r="G83" s="59" t="s">
        <v>194</v>
      </c>
      <c r="H83" s="6">
        <v>1</v>
      </c>
      <c r="I83" s="131">
        <v>60.327213375163502</v>
      </c>
      <c r="J83" s="60"/>
      <c r="K83" s="59">
        <v>4.2519999999999998</v>
      </c>
      <c r="L83" s="6"/>
      <c r="M83" s="6">
        <v>0.84699999999999998</v>
      </c>
      <c r="N83" s="60"/>
    </row>
    <row r="84" spans="7:14" x14ac:dyDescent="0.3">
      <c r="G84" s="59" t="s">
        <v>194</v>
      </c>
      <c r="H84" s="6">
        <v>2</v>
      </c>
      <c r="I84" s="131">
        <v>70.145790000000005</v>
      </c>
      <c r="J84" s="60"/>
      <c r="K84" s="59">
        <v>4.6100000000000003</v>
      </c>
      <c r="L84" s="6"/>
      <c r="M84" s="6">
        <v>0.78700000000000003</v>
      </c>
      <c r="N84" s="60"/>
    </row>
    <row r="85" spans="7:14" x14ac:dyDescent="0.3">
      <c r="G85" s="59" t="s">
        <v>194</v>
      </c>
      <c r="H85" s="6">
        <v>3</v>
      </c>
      <c r="I85" s="131">
        <v>75.155215317678397</v>
      </c>
      <c r="J85" s="60"/>
      <c r="K85" s="59">
        <v>3.6440000000000001</v>
      </c>
      <c r="L85" s="6"/>
      <c r="M85" s="6">
        <v>0.82299999999999995</v>
      </c>
      <c r="N85" s="60"/>
    </row>
    <row r="86" spans="7:14" x14ac:dyDescent="0.3">
      <c r="G86" s="59" t="s">
        <v>194</v>
      </c>
      <c r="H86" s="6">
        <v>4</v>
      </c>
      <c r="I86" s="131">
        <v>56.334119069974797</v>
      </c>
      <c r="J86" s="60"/>
      <c r="K86" s="59">
        <v>3.7679999999999998</v>
      </c>
      <c r="L86" s="6"/>
      <c r="M86" s="6">
        <v>0.88400000000000001</v>
      </c>
      <c r="N86" s="60"/>
    </row>
    <row r="87" spans="7:14" x14ac:dyDescent="0.3">
      <c r="G87" s="59" t="s">
        <v>194</v>
      </c>
      <c r="H87" s="6">
        <v>5</v>
      </c>
      <c r="I87" s="131">
        <v>65.198061955700794</v>
      </c>
      <c r="J87" s="60"/>
      <c r="K87" s="59">
        <v>3.8130000000000002</v>
      </c>
      <c r="L87" s="6"/>
      <c r="M87" s="6">
        <v>0.92600000000000005</v>
      </c>
      <c r="N87" s="60"/>
    </row>
    <row r="88" spans="7:14" x14ac:dyDescent="0.3">
      <c r="G88" s="59" t="s">
        <v>194</v>
      </c>
      <c r="H88" s="6">
        <v>6</v>
      </c>
      <c r="I88" s="131">
        <v>65.198061955700794</v>
      </c>
      <c r="J88" s="60"/>
      <c r="K88" s="59">
        <v>3.641</v>
      </c>
      <c r="L88" s="6"/>
      <c r="M88" s="6">
        <v>0.76900000000000002</v>
      </c>
      <c r="N88" s="60"/>
    </row>
    <row r="89" spans="7:14" x14ac:dyDescent="0.3">
      <c r="G89" s="59" t="s">
        <v>194</v>
      </c>
      <c r="H89" s="6">
        <v>7</v>
      </c>
      <c r="I89" s="131">
        <v>53.142762392665503</v>
      </c>
      <c r="J89" s="60"/>
      <c r="K89" s="59">
        <v>3.7210000000000001</v>
      </c>
      <c r="L89" s="6"/>
      <c r="M89" s="6">
        <v>0.84399999999999997</v>
      </c>
      <c r="N89" s="60"/>
    </row>
    <row r="90" spans="7:14" x14ac:dyDescent="0.3">
      <c r="G90" s="59" t="s">
        <v>194</v>
      </c>
      <c r="H90" s="6">
        <v>8</v>
      </c>
      <c r="I90" s="131">
        <v>58.114867642561201</v>
      </c>
      <c r="J90" s="60"/>
      <c r="K90" s="59">
        <v>3.2</v>
      </c>
      <c r="L90" s="6"/>
      <c r="M90" s="6">
        <v>0.81699999999999995</v>
      </c>
      <c r="N90" s="60"/>
    </row>
    <row r="91" spans="7:14" x14ac:dyDescent="0.3">
      <c r="G91" s="59" t="s">
        <v>194</v>
      </c>
      <c r="H91" s="6">
        <v>9</v>
      </c>
      <c r="I91" s="131">
        <v>48.261770700130803</v>
      </c>
      <c r="J91" s="60"/>
      <c r="K91" s="59">
        <v>3.7</v>
      </c>
      <c r="L91" s="6"/>
      <c r="M91" s="6">
        <v>0.752</v>
      </c>
      <c r="N91" s="60"/>
    </row>
    <row r="92" spans="7:14" x14ac:dyDescent="0.3">
      <c r="G92" s="59" t="s">
        <v>194</v>
      </c>
      <c r="H92" s="6">
        <v>10</v>
      </c>
      <c r="I92" s="131">
        <v>53.142762392665503</v>
      </c>
      <c r="J92" s="60"/>
      <c r="K92" s="59">
        <v>4.7969999999999997</v>
      </c>
      <c r="L92" s="6"/>
      <c r="M92" s="6">
        <v>0.85099999999999998</v>
      </c>
      <c r="N92" s="60"/>
    </row>
    <row r="93" spans="7:14" x14ac:dyDescent="0.3">
      <c r="G93" s="59" t="s">
        <v>193</v>
      </c>
      <c r="H93" s="6">
        <v>2</v>
      </c>
      <c r="I93" s="131">
        <v>75.541899999999998</v>
      </c>
      <c r="J93" s="60"/>
      <c r="K93" s="59">
        <v>3.12</v>
      </c>
      <c r="L93" s="6"/>
      <c r="M93" s="6">
        <v>0.86499999999999999</v>
      </c>
      <c r="N93" s="60"/>
    </row>
    <row r="94" spans="7:14" x14ac:dyDescent="0.3">
      <c r="G94" s="59" t="s">
        <v>193</v>
      </c>
      <c r="H94" s="6">
        <v>3</v>
      </c>
      <c r="I94" s="131">
        <v>86.333600000000004</v>
      </c>
      <c r="J94" s="60"/>
      <c r="K94" s="59">
        <v>3.661</v>
      </c>
      <c r="L94" s="6"/>
      <c r="M94" s="6">
        <v>0.81299999999999994</v>
      </c>
      <c r="N94" s="60"/>
    </row>
    <row r="95" spans="7:14" x14ac:dyDescent="0.3">
      <c r="G95" s="59" t="s">
        <v>193</v>
      </c>
      <c r="H95" s="6">
        <v>4</v>
      </c>
      <c r="I95" s="131">
        <v>68.252703650478196</v>
      </c>
      <c r="J95" s="60"/>
      <c r="K95" s="59">
        <v>4.2460000000000004</v>
      </c>
      <c r="L95" s="6"/>
      <c r="M95" s="6">
        <v>0.80100000000000005</v>
      </c>
      <c r="N95" s="60"/>
    </row>
    <row r="96" spans="7:14" x14ac:dyDescent="0.3">
      <c r="G96" s="59" t="s">
        <v>193</v>
      </c>
      <c r="H96" s="6">
        <v>5</v>
      </c>
      <c r="I96" s="131">
        <v>65.643348398219302</v>
      </c>
      <c r="J96" s="60"/>
      <c r="K96" s="59">
        <v>4.1269999999999998</v>
      </c>
      <c r="L96" s="6"/>
      <c r="M96" s="6">
        <v>0.84899999999999998</v>
      </c>
      <c r="N96" s="60"/>
    </row>
    <row r="97" spans="7:14" x14ac:dyDescent="0.3">
      <c r="G97" s="59" t="s">
        <v>193</v>
      </c>
      <c r="H97" s="6">
        <v>6</v>
      </c>
      <c r="I97" s="131">
        <v>62.925883563602</v>
      </c>
      <c r="J97" s="60"/>
      <c r="K97" s="59">
        <v>4.0540000000000003</v>
      </c>
      <c r="L97" s="6"/>
      <c r="M97" s="6">
        <v>0.82799999999999996</v>
      </c>
      <c r="N97" s="60"/>
    </row>
    <row r="98" spans="7:14" x14ac:dyDescent="0.3">
      <c r="G98" s="59" t="s">
        <v>193</v>
      </c>
      <c r="H98" s="6">
        <v>7</v>
      </c>
      <c r="I98" s="131">
        <v>53.958500000000001</v>
      </c>
      <c r="J98" s="60"/>
      <c r="K98" s="59">
        <v>3.5510000000000002</v>
      </c>
      <c r="L98" s="6"/>
      <c r="M98" s="6">
        <v>0.98799999999999999</v>
      </c>
      <c r="N98" s="60"/>
    </row>
    <row r="99" spans="7:14" x14ac:dyDescent="0.3">
      <c r="G99" s="59" t="s">
        <v>193</v>
      </c>
      <c r="H99" s="6">
        <v>8</v>
      </c>
      <c r="I99" s="131">
        <v>87.005466942313504</v>
      </c>
      <c r="J99" s="60"/>
      <c r="K99" s="59">
        <v>3.6829999999999998</v>
      </c>
      <c r="L99" s="6"/>
      <c r="M99" s="6">
        <v>0.90400000000000003</v>
      </c>
      <c r="N99" s="60"/>
    </row>
    <row r="100" spans="7:14" x14ac:dyDescent="0.3">
      <c r="G100" s="59" t="s">
        <v>193</v>
      </c>
      <c r="H100" s="6">
        <v>9</v>
      </c>
      <c r="I100" s="131">
        <v>77.820055398849505</v>
      </c>
      <c r="J100" s="60"/>
      <c r="K100" s="59">
        <v>3.9460000000000002</v>
      </c>
      <c r="L100" s="6"/>
      <c r="M100" s="6">
        <v>0.83699999999999997</v>
      </c>
      <c r="N100" s="60"/>
    </row>
    <row r="101" spans="7:14" x14ac:dyDescent="0.3">
      <c r="G101" s="59" t="s">
        <v>193</v>
      </c>
      <c r="H101" s="6">
        <v>10</v>
      </c>
      <c r="I101" s="131">
        <v>72.392924378353399</v>
      </c>
      <c r="J101" s="60"/>
      <c r="K101" s="59">
        <v>4.3</v>
      </c>
      <c r="L101" s="6"/>
      <c r="M101" s="6">
        <v>0.85099999999999998</v>
      </c>
      <c r="N101" s="60"/>
    </row>
    <row r="102" spans="7:14" x14ac:dyDescent="0.3">
      <c r="G102" s="59" t="s">
        <v>195</v>
      </c>
      <c r="H102" s="6">
        <v>1</v>
      </c>
      <c r="I102" s="131">
        <v>107.917</v>
      </c>
      <c r="J102" s="60"/>
      <c r="K102" s="59">
        <v>4.2709999999999999</v>
      </c>
      <c r="L102" s="6"/>
      <c r="M102" s="6">
        <v>0.85699999999999998</v>
      </c>
      <c r="N102" s="60"/>
    </row>
    <row r="103" spans="7:14" x14ac:dyDescent="0.3">
      <c r="G103" s="59" t="s">
        <v>195</v>
      </c>
      <c r="H103" s="6">
        <v>2</v>
      </c>
      <c r="I103" s="131">
        <v>87.005466942313504</v>
      </c>
      <c r="J103" s="60"/>
      <c r="K103" s="59"/>
      <c r="L103" s="6"/>
      <c r="M103" s="6"/>
      <c r="N103" s="60"/>
    </row>
    <row r="104" spans="7:14" x14ac:dyDescent="0.3">
      <c r="G104" s="59" t="s">
        <v>195</v>
      </c>
      <c r="H104" s="6">
        <v>3</v>
      </c>
      <c r="I104" s="131">
        <v>114.717344567289</v>
      </c>
      <c r="J104" s="60"/>
      <c r="K104" s="59"/>
      <c r="L104" s="6"/>
      <c r="M104" s="6"/>
      <c r="N104" s="60"/>
    </row>
    <row r="105" spans="7:14" x14ac:dyDescent="0.3">
      <c r="G105" s="59" t="s">
        <v>195</v>
      </c>
      <c r="H105" s="6">
        <v>4</v>
      </c>
      <c r="I105" s="131">
        <v>84.285871427481794</v>
      </c>
      <c r="J105" s="60"/>
      <c r="K105" s="137" t="s">
        <v>205</v>
      </c>
      <c r="L105" s="138" t="s">
        <v>180</v>
      </c>
      <c r="M105" s="103" t="s">
        <v>206</v>
      </c>
      <c r="N105" s="139" t="s">
        <v>180</v>
      </c>
    </row>
    <row r="106" spans="7:14" x14ac:dyDescent="0.3">
      <c r="G106" s="59" t="s">
        <v>195</v>
      </c>
      <c r="H106" s="6">
        <v>5</v>
      </c>
      <c r="I106" s="131">
        <v>110.054177769679</v>
      </c>
      <c r="J106" s="60"/>
      <c r="K106" s="140" t="s">
        <v>1</v>
      </c>
      <c r="L106" s="141" t="s">
        <v>200</v>
      </c>
      <c r="M106" s="141" t="s">
        <v>1</v>
      </c>
      <c r="N106" s="77" t="s">
        <v>207</v>
      </c>
    </row>
    <row r="107" spans="7:14" x14ac:dyDescent="0.3">
      <c r="G107" s="59" t="s">
        <v>195</v>
      </c>
      <c r="H107" s="6">
        <v>6</v>
      </c>
      <c r="I107" s="131">
        <v>140.706553192451</v>
      </c>
      <c r="J107" s="60"/>
      <c r="K107" s="140" t="s">
        <v>201</v>
      </c>
      <c r="L107" s="141" t="s">
        <v>202</v>
      </c>
      <c r="M107" s="141" t="s">
        <v>201</v>
      </c>
      <c r="N107" s="77" t="s">
        <v>208</v>
      </c>
    </row>
    <row r="108" spans="7:14" x14ac:dyDescent="0.3">
      <c r="G108" s="59" t="s">
        <v>195</v>
      </c>
      <c r="H108" s="6">
        <v>7</v>
      </c>
      <c r="I108" s="131">
        <v>150.310987770888</v>
      </c>
      <c r="J108" s="60"/>
      <c r="K108" s="140" t="s">
        <v>36</v>
      </c>
      <c r="L108" s="141" t="s">
        <v>203</v>
      </c>
      <c r="M108" s="141" t="s">
        <v>36</v>
      </c>
      <c r="N108" s="77" t="s">
        <v>209</v>
      </c>
    </row>
    <row r="109" spans="7:14" x14ac:dyDescent="0.3">
      <c r="G109" s="59" t="s">
        <v>195</v>
      </c>
      <c r="H109" s="6">
        <v>8</v>
      </c>
      <c r="I109" s="131">
        <v>130.39660723324101</v>
      </c>
      <c r="J109" s="60"/>
      <c r="K109" s="140" t="s">
        <v>37</v>
      </c>
      <c r="L109" s="141" t="s">
        <v>204</v>
      </c>
      <c r="M109" s="141" t="s">
        <v>37</v>
      </c>
      <c r="N109" s="77" t="s">
        <v>210</v>
      </c>
    </row>
    <row r="110" spans="7:14" x14ac:dyDescent="0.3">
      <c r="G110" s="59" t="s">
        <v>195</v>
      </c>
      <c r="H110" s="6">
        <v>9</v>
      </c>
      <c r="I110" s="131">
        <v>150.310987770888</v>
      </c>
      <c r="J110" s="60"/>
      <c r="K110" s="59"/>
      <c r="L110" s="6"/>
      <c r="M110" s="6"/>
      <c r="N110" s="60"/>
    </row>
    <row r="111" spans="7:14" x14ac:dyDescent="0.3">
      <c r="G111" s="59" t="s">
        <v>195</v>
      </c>
      <c r="H111" s="6">
        <v>10</v>
      </c>
      <c r="I111" s="131">
        <v>157.12952378429699</v>
      </c>
      <c r="J111" s="60"/>
      <c r="K111" s="80"/>
      <c r="L111" s="81"/>
      <c r="M111" s="81"/>
      <c r="N111" s="82"/>
    </row>
    <row r="112" spans="7:14" x14ac:dyDescent="0.3">
      <c r="G112" s="59" t="s">
        <v>196</v>
      </c>
      <c r="H112" s="6">
        <v>1</v>
      </c>
      <c r="I112" s="131">
        <v>59.721005014450299</v>
      </c>
      <c r="J112" s="60"/>
    </row>
    <row r="113" spans="7:10" x14ac:dyDescent="0.3">
      <c r="G113" s="59" t="s">
        <v>196</v>
      </c>
      <c r="H113" s="6">
        <v>2</v>
      </c>
      <c r="I113" s="131">
        <v>68.252577159371796</v>
      </c>
      <c r="J113" s="60"/>
    </row>
    <row r="114" spans="7:10" x14ac:dyDescent="0.3">
      <c r="G114" s="59" t="s">
        <v>196</v>
      </c>
      <c r="H114" s="6">
        <v>3</v>
      </c>
      <c r="I114" s="131">
        <v>61.640239733317102</v>
      </c>
      <c r="J114" s="60"/>
    </row>
    <row r="115" spans="7:10" x14ac:dyDescent="0.3">
      <c r="G115" s="59" t="s">
        <v>196</v>
      </c>
      <c r="H115" s="6">
        <v>4</v>
      </c>
      <c r="I115" s="131">
        <v>68.252577159371796</v>
      </c>
      <c r="J115" s="60"/>
    </row>
    <row r="116" spans="7:10" x14ac:dyDescent="0.3">
      <c r="G116" s="59" t="s">
        <v>196</v>
      </c>
      <c r="H116" s="6">
        <v>5</v>
      </c>
      <c r="I116" s="131">
        <v>64.128826314037596</v>
      </c>
      <c r="J116" s="60"/>
    </row>
    <row r="117" spans="7:10" x14ac:dyDescent="0.3">
      <c r="G117" s="59" t="s">
        <v>196</v>
      </c>
      <c r="H117" s="6">
        <v>6</v>
      </c>
      <c r="I117" s="131">
        <v>56.334223473039899</v>
      </c>
      <c r="J117" s="60"/>
    </row>
    <row r="118" spans="7:10" x14ac:dyDescent="0.3">
      <c r="G118" s="59" t="s">
        <v>196</v>
      </c>
      <c r="H118" s="6">
        <v>7</v>
      </c>
      <c r="I118" s="131">
        <v>42.657860724607403</v>
      </c>
      <c r="J118" s="60"/>
    </row>
    <row r="119" spans="7:10" x14ac:dyDescent="0.3">
      <c r="G119" s="59" t="s">
        <v>196</v>
      </c>
      <c r="H119" s="6">
        <v>8</v>
      </c>
      <c r="I119" s="131">
        <v>64.128826314037596</v>
      </c>
      <c r="J119" s="60"/>
    </row>
    <row r="120" spans="7:10" x14ac:dyDescent="0.3">
      <c r="G120" s="59" t="s">
        <v>196</v>
      </c>
      <c r="H120" s="6">
        <v>9</v>
      </c>
      <c r="I120" s="131">
        <v>74.229580701259493</v>
      </c>
      <c r="J120" s="60"/>
    </row>
    <row r="121" spans="7:10" x14ac:dyDescent="0.3">
      <c r="G121" s="59" t="s">
        <v>196</v>
      </c>
      <c r="H121" s="6">
        <v>10</v>
      </c>
      <c r="I121" s="131">
        <v>94.234294384836403</v>
      </c>
      <c r="J121" s="60"/>
    </row>
    <row r="122" spans="7:10" x14ac:dyDescent="0.3">
      <c r="G122" s="59" t="s">
        <v>197</v>
      </c>
      <c r="H122" s="6">
        <v>1</v>
      </c>
      <c r="I122" s="131">
        <v>75.541619999999995</v>
      </c>
      <c r="J122" s="60"/>
    </row>
    <row r="123" spans="7:10" x14ac:dyDescent="0.3">
      <c r="G123" s="59" t="s">
        <v>197</v>
      </c>
      <c r="H123" s="6">
        <v>2</v>
      </c>
      <c r="I123" s="131">
        <v>70.353015828129202</v>
      </c>
      <c r="J123" s="60"/>
    </row>
    <row r="124" spans="7:10" x14ac:dyDescent="0.3">
      <c r="G124" s="59" t="s">
        <v>197</v>
      </c>
      <c r="H124" s="6">
        <v>3</v>
      </c>
      <c r="I124" s="131">
        <v>70.353015828129202</v>
      </c>
      <c r="J124" s="60"/>
    </row>
    <row r="125" spans="7:10" x14ac:dyDescent="0.3">
      <c r="G125" s="59" t="s">
        <v>197</v>
      </c>
      <c r="H125" s="6">
        <v>4</v>
      </c>
      <c r="I125" s="131">
        <v>70.971062978369602</v>
      </c>
      <c r="J125" s="60"/>
    </row>
    <row r="126" spans="7:10" x14ac:dyDescent="0.3">
      <c r="G126" s="59" t="s">
        <v>197</v>
      </c>
      <c r="H126" s="6">
        <v>5</v>
      </c>
      <c r="I126" s="131">
        <v>75.734083038043707</v>
      </c>
      <c r="J126" s="60"/>
    </row>
    <row r="127" spans="7:10" x14ac:dyDescent="0.3">
      <c r="G127" s="59" t="s">
        <v>197</v>
      </c>
      <c r="H127" s="6">
        <v>6</v>
      </c>
      <c r="I127" s="131">
        <v>70.353015828129202</v>
      </c>
      <c r="J127" s="60"/>
    </row>
    <row r="128" spans="7:10" x14ac:dyDescent="0.3">
      <c r="G128" s="59" t="s">
        <v>197</v>
      </c>
      <c r="H128" s="6">
        <v>7</v>
      </c>
      <c r="I128" s="131">
        <v>76.308559662596195</v>
      </c>
      <c r="J128" s="60"/>
    </row>
    <row r="129" spans="7:10" x14ac:dyDescent="0.3">
      <c r="G129" s="59" t="s">
        <v>197</v>
      </c>
      <c r="H129" s="6">
        <v>8</v>
      </c>
      <c r="I129" s="131">
        <v>70.353015828129202</v>
      </c>
      <c r="J129" s="60"/>
    </row>
    <row r="130" spans="7:10" x14ac:dyDescent="0.3">
      <c r="G130" s="59" t="s">
        <v>197</v>
      </c>
      <c r="H130" s="6">
        <v>9</v>
      </c>
      <c r="I130" s="131">
        <v>75.734083038043707</v>
      </c>
      <c r="J130" s="60"/>
    </row>
    <row r="131" spans="7:10" x14ac:dyDescent="0.3">
      <c r="G131" s="59" t="s">
        <v>197</v>
      </c>
      <c r="H131" s="6">
        <v>10</v>
      </c>
      <c r="I131" s="131">
        <v>64.974397276084801</v>
      </c>
      <c r="J131" s="60"/>
    </row>
    <row r="132" spans="7:10" x14ac:dyDescent="0.3">
      <c r="G132" s="59" t="s">
        <v>198</v>
      </c>
      <c r="H132" s="6">
        <v>1</v>
      </c>
      <c r="I132" s="131">
        <v>114.463051625929</v>
      </c>
      <c r="J132" s="60"/>
    </row>
    <row r="133" spans="7:10" x14ac:dyDescent="0.3">
      <c r="G133" s="59" t="s">
        <v>198</v>
      </c>
      <c r="H133" s="6">
        <v>2</v>
      </c>
      <c r="I133" s="131">
        <v>157.31441736140999</v>
      </c>
      <c r="J133" s="60"/>
    </row>
    <row r="134" spans="7:10" x14ac:dyDescent="0.3">
      <c r="G134" s="59" t="s">
        <v>198</v>
      </c>
      <c r="H134" s="6">
        <v>3</v>
      </c>
      <c r="I134" s="131">
        <v>80.937600000000003</v>
      </c>
      <c r="J134" s="60"/>
    </row>
    <row r="135" spans="7:10" x14ac:dyDescent="0.3">
      <c r="G135" s="59" t="s">
        <v>198</v>
      </c>
      <c r="H135" s="6">
        <v>4</v>
      </c>
      <c r="I135" s="131">
        <v>152.617402167905</v>
      </c>
      <c r="J135" s="60"/>
    </row>
    <row r="136" spans="7:10" x14ac:dyDescent="0.3">
      <c r="G136" s="59" t="s">
        <v>198</v>
      </c>
      <c r="H136" s="6">
        <v>5</v>
      </c>
      <c r="I136" s="131">
        <v>107.91679999999999</v>
      </c>
      <c r="J136" s="60"/>
    </row>
    <row r="137" spans="7:10" x14ac:dyDescent="0.3">
      <c r="G137" s="59" t="s">
        <v>198</v>
      </c>
      <c r="H137" s="6">
        <v>6</v>
      </c>
      <c r="I137" s="131">
        <v>111.238091294664</v>
      </c>
      <c r="J137" s="60"/>
    </row>
    <row r="138" spans="7:10" x14ac:dyDescent="0.3">
      <c r="G138" s="59" t="s">
        <v>198</v>
      </c>
      <c r="H138" s="6">
        <v>7</v>
      </c>
      <c r="I138" s="131">
        <v>53.958399999999997</v>
      </c>
      <c r="J138" s="60"/>
    </row>
    <row r="139" spans="7:10" x14ac:dyDescent="0.3">
      <c r="G139" s="59" t="s">
        <v>198</v>
      </c>
      <c r="H139" s="6">
        <v>8</v>
      </c>
      <c r="I139" s="131">
        <v>107.91679999999999</v>
      </c>
      <c r="J139" s="60"/>
    </row>
    <row r="140" spans="7:10" x14ac:dyDescent="0.3">
      <c r="G140" s="59" t="s">
        <v>198</v>
      </c>
      <c r="H140" s="6">
        <v>9</v>
      </c>
      <c r="I140" s="131">
        <v>85.315721449214706</v>
      </c>
      <c r="J140" s="60"/>
    </row>
    <row r="141" spans="7:10" x14ac:dyDescent="0.3">
      <c r="G141" s="59" t="s">
        <v>198</v>
      </c>
      <c r="H141" s="6">
        <v>10</v>
      </c>
      <c r="I141" s="131">
        <v>120.65465035712501</v>
      </c>
      <c r="J141" s="60"/>
    </row>
    <row r="142" spans="7:10" x14ac:dyDescent="0.3">
      <c r="G142" s="59"/>
      <c r="H142" s="6"/>
      <c r="I142" s="6"/>
      <c r="J142" s="60"/>
    </row>
    <row r="143" spans="7:10" x14ac:dyDescent="0.3">
      <c r="G143" s="136" t="s">
        <v>1</v>
      </c>
      <c r="H143" s="142">
        <v>76.888102261305903</v>
      </c>
      <c r="I143" s="6"/>
      <c r="J143" s="60"/>
    </row>
    <row r="144" spans="7:10" x14ac:dyDescent="0.3">
      <c r="G144" s="136" t="s">
        <v>0</v>
      </c>
      <c r="H144" s="142">
        <v>1.9403446777327717</v>
      </c>
      <c r="I144" s="6"/>
      <c r="J144" s="60"/>
    </row>
    <row r="145" spans="7:10" x14ac:dyDescent="0.3">
      <c r="G145" s="136" t="s">
        <v>64</v>
      </c>
      <c r="H145" s="142">
        <v>42.657860724607403</v>
      </c>
      <c r="I145" s="6"/>
      <c r="J145" s="60"/>
    </row>
    <row r="146" spans="7:10" x14ac:dyDescent="0.3">
      <c r="G146" s="136" t="s">
        <v>65</v>
      </c>
      <c r="H146" s="142">
        <v>157.31441736140999</v>
      </c>
      <c r="I146" s="6"/>
      <c r="J146" s="60"/>
    </row>
    <row r="147" spans="7:10" x14ac:dyDescent="0.3">
      <c r="G147" s="80"/>
      <c r="H147" s="81"/>
      <c r="I147" s="81"/>
      <c r="J147" s="8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F32" sqref="F32"/>
    </sheetView>
  </sheetViews>
  <sheetFormatPr defaultRowHeight="14.4" x14ac:dyDescent="0.3"/>
  <sheetData>
    <row r="1" spans="1:18" x14ac:dyDescent="0.3">
      <c r="A1" s="18" t="s">
        <v>226</v>
      </c>
      <c r="B1" s="17"/>
      <c r="C1" s="17"/>
      <c r="D1" s="17"/>
      <c r="E1" s="17"/>
      <c r="F1" s="16"/>
      <c r="G1" s="18" t="s">
        <v>226</v>
      </c>
      <c r="H1" s="17"/>
      <c r="I1" s="17"/>
      <c r="J1" s="17"/>
      <c r="K1" s="17"/>
      <c r="L1" s="16"/>
      <c r="M1" s="18" t="s">
        <v>226</v>
      </c>
      <c r="N1" s="17"/>
      <c r="O1" s="17"/>
      <c r="P1" s="17"/>
      <c r="Q1" s="17"/>
      <c r="R1" s="16"/>
    </row>
    <row r="2" spans="1:18" x14ac:dyDescent="0.3">
      <c r="A2" s="113" t="s">
        <v>232</v>
      </c>
      <c r="B2" s="6"/>
      <c r="C2" s="6"/>
      <c r="D2" s="6"/>
      <c r="E2" s="6"/>
      <c r="F2" s="5"/>
      <c r="G2" s="113" t="s">
        <v>231</v>
      </c>
      <c r="H2" s="6"/>
      <c r="I2" s="6"/>
      <c r="J2" s="6"/>
      <c r="K2" s="6"/>
      <c r="L2" s="5"/>
      <c r="M2" s="113" t="s">
        <v>230</v>
      </c>
      <c r="N2" s="6"/>
      <c r="O2" s="6"/>
      <c r="P2" s="6"/>
      <c r="Q2" s="6"/>
      <c r="R2" s="5"/>
    </row>
    <row r="3" spans="1:18" x14ac:dyDescent="0.3">
      <c r="A3" s="10" t="s">
        <v>217</v>
      </c>
      <c r="B3" s="6"/>
      <c r="C3" s="6">
        <v>0</v>
      </c>
      <c r="D3" s="6">
        <v>30</v>
      </c>
      <c r="E3" s="6">
        <v>60</v>
      </c>
      <c r="F3" s="5">
        <v>90</v>
      </c>
      <c r="G3" s="10" t="s">
        <v>217</v>
      </c>
      <c r="H3" s="6"/>
      <c r="I3" s="6">
        <v>0</v>
      </c>
      <c r="J3" s="6">
        <v>30</v>
      </c>
      <c r="K3" s="6">
        <v>60</v>
      </c>
      <c r="L3" s="5">
        <v>90</v>
      </c>
      <c r="M3" s="10" t="s">
        <v>217</v>
      </c>
      <c r="N3" s="6"/>
      <c r="O3" s="6">
        <v>0</v>
      </c>
      <c r="P3" s="6">
        <v>30</v>
      </c>
      <c r="Q3" s="6">
        <v>60</v>
      </c>
      <c r="R3" s="5">
        <v>90</v>
      </c>
    </row>
    <row r="4" spans="1:18" x14ac:dyDescent="0.3">
      <c r="A4" s="10" t="s">
        <v>216</v>
      </c>
      <c r="B4" s="6"/>
      <c r="C4" s="6">
        <v>21</v>
      </c>
      <c r="D4" s="6">
        <v>44</v>
      </c>
      <c r="E4" s="6">
        <v>92</v>
      </c>
      <c r="F4" s="5">
        <v>205</v>
      </c>
      <c r="G4" s="10" t="s">
        <v>216</v>
      </c>
      <c r="H4" s="6"/>
      <c r="I4" s="6">
        <v>21</v>
      </c>
      <c r="J4" s="6">
        <v>37</v>
      </c>
      <c r="K4" s="6">
        <v>74</v>
      </c>
      <c r="L4" s="5">
        <v>163</v>
      </c>
      <c r="M4" s="10" t="s">
        <v>216</v>
      </c>
      <c r="N4" s="6"/>
      <c r="O4" s="6">
        <v>18</v>
      </c>
      <c r="P4" s="6">
        <v>43</v>
      </c>
      <c r="Q4" s="6">
        <v>96</v>
      </c>
      <c r="R4" s="5">
        <v>182</v>
      </c>
    </row>
    <row r="5" spans="1:18" x14ac:dyDescent="0.3">
      <c r="A5" s="10" t="s">
        <v>215</v>
      </c>
      <c r="B5" s="6"/>
      <c r="C5" s="6">
        <v>0</v>
      </c>
      <c r="D5" s="6">
        <v>0</v>
      </c>
      <c r="E5" s="6">
        <v>0</v>
      </c>
      <c r="F5" s="5">
        <v>0</v>
      </c>
      <c r="G5" s="10" t="s">
        <v>215</v>
      </c>
      <c r="H5" s="6"/>
      <c r="I5" s="6">
        <v>0</v>
      </c>
      <c r="J5" s="6">
        <v>0</v>
      </c>
      <c r="K5" s="6">
        <v>0</v>
      </c>
      <c r="L5" s="5">
        <v>0</v>
      </c>
      <c r="M5" s="10" t="s">
        <v>215</v>
      </c>
      <c r="N5" s="6"/>
      <c r="O5" s="6">
        <v>0</v>
      </c>
      <c r="P5" s="6">
        <v>0</v>
      </c>
      <c r="Q5" s="6">
        <v>0</v>
      </c>
      <c r="R5" s="5">
        <v>4</v>
      </c>
    </row>
    <row r="6" spans="1:18" x14ac:dyDescent="0.3">
      <c r="A6" s="10" t="s">
        <v>214</v>
      </c>
      <c r="B6" s="6"/>
      <c r="C6" s="6">
        <v>0</v>
      </c>
      <c r="D6" s="6">
        <v>0</v>
      </c>
      <c r="E6" s="6">
        <v>0</v>
      </c>
      <c r="F6" s="5">
        <v>0</v>
      </c>
      <c r="G6" s="10" t="s">
        <v>214</v>
      </c>
      <c r="H6" s="6"/>
      <c r="I6" s="6">
        <v>0</v>
      </c>
      <c r="J6" s="6">
        <v>0</v>
      </c>
      <c r="K6" s="6">
        <v>0</v>
      </c>
      <c r="L6" s="5">
        <v>0</v>
      </c>
      <c r="M6" s="10" t="s">
        <v>214</v>
      </c>
      <c r="N6" s="6"/>
      <c r="O6" s="6">
        <v>0</v>
      </c>
      <c r="P6" s="6">
        <v>0</v>
      </c>
      <c r="Q6" s="6">
        <v>0</v>
      </c>
      <c r="R6" s="5">
        <v>0</v>
      </c>
    </row>
    <row r="7" spans="1:18" ht="15" thickBot="1" x14ac:dyDescent="0.35">
      <c r="A7" s="4" t="s">
        <v>215</v>
      </c>
      <c r="B7" s="3" t="s">
        <v>222</v>
      </c>
      <c r="C7" s="3">
        <v>0</v>
      </c>
      <c r="D7" s="3">
        <v>0</v>
      </c>
      <c r="E7" s="3">
        <v>0</v>
      </c>
      <c r="F7" s="2">
        <v>0</v>
      </c>
      <c r="G7" s="4" t="s">
        <v>215</v>
      </c>
      <c r="H7" s="3" t="s">
        <v>222</v>
      </c>
      <c r="I7" s="3">
        <v>0</v>
      </c>
      <c r="J7" s="3">
        <v>0</v>
      </c>
      <c r="K7" s="3">
        <v>0</v>
      </c>
      <c r="L7" s="2">
        <v>0</v>
      </c>
      <c r="M7" s="4" t="s">
        <v>215</v>
      </c>
      <c r="N7" s="3" t="s">
        <v>222</v>
      </c>
      <c r="O7" s="3">
        <v>0</v>
      </c>
      <c r="P7" s="3">
        <v>0</v>
      </c>
      <c r="Q7" s="3">
        <v>0</v>
      </c>
      <c r="R7" s="2">
        <v>0</v>
      </c>
    </row>
    <row r="8" spans="1:18" x14ac:dyDescent="0.3">
      <c r="A8" s="18" t="s">
        <v>226</v>
      </c>
      <c r="B8" s="17"/>
      <c r="C8" s="17"/>
      <c r="D8" s="17"/>
      <c r="E8" s="17"/>
      <c r="F8" s="16"/>
      <c r="G8" s="18" t="s">
        <v>226</v>
      </c>
      <c r="H8" s="17"/>
      <c r="I8" s="17"/>
      <c r="J8" s="17"/>
      <c r="K8" s="17"/>
      <c r="L8" s="16"/>
      <c r="M8" s="18" t="s">
        <v>226</v>
      </c>
      <c r="N8" s="17"/>
      <c r="O8" s="17"/>
      <c r="P8" s="17"/>
      <c r="Q8" s="17"/>
      <c r="R8" s="16"/>
    </row>
    <row r="9" spans="1:18" x14ac:dyDescent="0.3">
      <c r="A9" s="113" t="s">
        <v>229</v>
      </c>
      <c r="B9" s="6"/>
      <c r="C9" s="6"/>
      <c r="D9" s="6"/>
      <c r="E9" s="6"/>
      <c r="F9" s="5"/>
      <c r="G9" s="113" t="s">
        <v>228</v>
      </c>
      <c r="H9" s="6"/>
      <c r="I9" s="6"/>
      <c r="J9" s="6"/>
      <c r="K9" s="6"/>
      <c r="L9" s="5"/>
      <c r="M9" s="113" t="s">
        <v>227</v>
      </c>
      <c r="N9" s="6"/>
      <c r="O9" s="6"/>
      <c r="P9" s="6"/>
      <c r="Q9" s="6"/>
      <c r="R9" s="5"/>
    </row>
    <row r="10" spans="1:18" x14ac:dyDescent="0.3">
      <c r="A10" s="10" t="s">
        <v>217</v>
      </c>
      <c r="B10" s="6"/>
      <c r="C10" s="6">
        <v>0</v>
      </c>
      <c r="D10" s="6">
        <v>30</v>
      </c>
      <c r="E10" s="6">
        <v>60</v>
      </c>
      <c r="F10" s="5">
        <v>90</v>
      </c>
      <c r="G10" s="10" t="s">
        <v>217</v>
      </c>
      <c r="H10" s="6"/>
      <c r="I10" s="6">
        <v>0</v>
      </c>
      <c r="J10" s="6">
        <v>30</v>
      </c>
      <c r="K10" s="6">
        <v>60</v>
      </c>
      <c r="L10" s="5">
        <v>90</v>
      </c>
      <c r="M10" s="10" t="s">
        <v>217</v>
      </c>
      <c r="N10" s="6"/>
      <c r="O10" s="6">
        <v>0</v>
      </c>
      <c r="P10" s="6">
        <v>30</v>
      </c>
      <c r="Q10" s="6">
        <v>60</v>
      </c>
      <c r="R10" s="5">
        <v>90</v>
      </c>
    </row>
    <row r="11" spans="1:18" x14ac:dyDescent="0.3">
      <c r="A11" s="10" t="s">
        <v>216</v>
      </c>
      <c r="B11" s="6"/>
      <c r="C11" s="6">
        <v>13</v>
      </c>
      <c r="D11" s="6">
        <v>16</v>
      </c>
      <c r="E11" s="6">
        <v>31</v>
      </c>
      <c r="F11" s="5">
        <v>63</v>
      </c>
      <c r="G11" s="10" t="s">
        <v>216</v>
      </c>
      <c r="H11" s="6"/>
      <c r="I11" s="6">
        <v>18</v>
      </c>
      <c r="J11" s="6">
        <v>23</v>
      </c>
      <c r="K11" s="6">
        <v>40</v>
      </c>
      <c r="L11" s="5">
        <v>88</v>
      </c>
      <c r="M11" s="10" t="s">
        <v>216</v>
      </c>
      <c r="N11" s="6"/>
      <c r="O11" s="6">
        <v>14</v>
      </c>
      <c r="P11" s="6">
        <v>25</v>
      </c>
      <c r="Q11" s="6">
        <v>53</v>
      </c>
      <c r="R11" s="5">
        <v>145</v>
      </c>
    </row>
    <row r="12" spans="1:18" x14ac:dyDescent="0.3">
      <c r="A12" s="10" t="s">
        <v>215</v>
      </c>
      <c r="B12" s="6"/>
      <c r="C12" s="6">
        <v>0</v>
      </c>
      <c r="D12" s="6">
        <v>0</v>
      </c>
      <c r="E12" s="6">
        <v>0</v>
      </c>
      <c r="F12" s="5">
        <v>3</v>
      </c>
      <c r="G12" s="10" t="s">
        <v>215</v>
      </c>
      <c r="H12" s="6"/>
      <c r="I12" s="6">
        <v>0</v>
      </c>
      <c r="J12" s="6">
        <v>0</v>
      </c>
      <c r="K12" s="6">
        <v>0</v>
      </c>
      <c r="L12" s="5">
        <v>2</v>
      </c>
      <c r="M12" s="10" t="s">
        <v>215</v>
      </c>
      <c r="N12" s="6"/>
      <c r="O12" s="6">
        <v>0</v>
      </c>
      <c r="P12" s="6">
        <v>0</v>
      </c>
      <c r="Q12" s="6">
        <v>0</v>
      </c>
      <c r="R12" s="5">
        <v>1</v>
      </c>
    </row>
    <row r="13" spans="1:18" x14ac:dyDescent="0.3">
      <c r="A13" s="10" t="s">
        <v>214</v>
      </c>
      <c r="B13" s="6"/>
      <c r="C13" s="6">
        <v>0</v>
      </c>
      <c r="D13" s="6">
        <v>0</v>
      </c>
      <c r="E13" s="6">
        <v>0</v>
      </c>
      <c r="F13" s="5">
        <v>0</v>
      </c>
      <c r="G13" s="10" t="s">
        <v>214</v>
      </c>
      <c r="H13" s="6"/>
      <c r="I13" s="6">
        <v>0</v>
      </c>
      <c r="J13" s="6">
        <v>0</v>
      </c>
      <c r="K13" s="6">
        <v>0</v>
      </c>
      <c r="L13" s="5">
        <v>0</v>
      </c>
      <c r="M13" s="10" t="s">
        <v>214</v>
      </c>
      <c r="N13" s="6"/>
      <c r="O13" s="6">
        <v>0</v>
      </c>
      <c r="P13" s="6">
        <v>0</v>
      </c>
      <c r="Q13" s="6">
        <v>0</v>
      </c>
      <c r="R13" s="5">
        <v>0</v>
      </c>
    </row>
    <row r="14" spans="1:18" ht="15" thickBot="1" x14ac:dyDescent="0.35">
      <c r="A14" s="4" t="s">
        <v>215</v>
      </c>
      <c r="B14" s="3" t="s">
        <v>222</v>
      </c>
      <c r="C14" s="3">
        <v>0</v>
      </c>
      <c r="D14" s="3">
        <v>0</v>
      </c>
      <c r="E14" s="3">
        <v>0</v>
      </c>
      <c r="F14" s="2">
        <v>0</v>
      </c>
      <c r="G14" s="4" t="s">
        <v>215</v>
      </c>
      <c r="H14" s="3" t="s">
        <v>222</v>
      </c>
      <c r="I14" s="3">
        <v>0</v>
      </c>
      <c r="J14" s="3">
        <v>0</v>
      </c>
      <c r="K14" s="3">
        <v>0</v>
      </c>
      <c r="L14" s="2">
        <v>0</v>
      </c>
      <c r="M14" s="4" t="s">
        <v>215</v>
      </c>
      <c r="N14" s="3" t="s">
        <v>222</v>
      </c>
      <c r="O14" s="3">
        <v>0</v>
      </c>
      <c r="P14" s="3">
        <v>0</v>
      </c>
      <c r="Q14" s="3">
        <v>0</v>
      </c>
      <c r="R14" s="2">
        <v>0</v>
      </c>
    </row>
    <row r="15" spans="1:18" x14ac:dyDescent="0.3">
      <c r="A15" s="18" t="s">
        <v>226</v>
      </c>
      <c r="B15" s="17"/>
      <c r="C15" s="17"/>
      <c r="D15" s="17"/>
      <c r="E15" s="17"/>
      <c r="F15" s="16"/>
      <c r="G15" s="18" t="s">
        <v>226</v>
      </c>
      <c r="H15" s="17"/>
      <c r="I15" s="17"/>
      <c r="J15" s="17"/>
      <c r="K15" s="17"/>
      <c r="L15" s="16"/>
      <c r="M15" s="18" t="s">
        <v>226</v>
      </c>
      <c r="N15" s="17"/>
      <c r="O15" s="17"/>
      <c r="P15" s="17"/>
      <c r="Q15" s="17"/>
      <c r="R15" s="16"/>
    </row>
    <row r="16" spans="1:18" x14ac:dyDescent="0.3">
      <c r="A16" s="113" t="s">
        <v>225</v>
      </c>
      <c r="B16" s="6"/>
      <c r="C16" s="6"/>
      <c r="D16" s="6"/>
      <c r="E16" s="6"/>
      <c r="F16" s="5"/>
      <c r="G16" s="113" t="s">
        <v>224</v>
      </c>
      <c r="H16" s="6"/>
      <c r="I16" s="6"/>
      <c r="J16" s="6"/>
      <c r="K16" s="6"/>
      <c r="L16" s="5"/>
      <c r="M16" s="113" t="s">
        <v>223</v>
      </c>
      <c r="N16" s="6"/>
      <c r="O16" s="6"/>
      <c r="P16" s="6"/>
      <c r="Q16" s="6"/>
      <c r="R16" s="5"/>
    </row>
    <row r="17" spans="1:25" x14ac:dyDescent="0.3">
      <c r="A17" s="10" t="s">
        <v>217</v>
      </c>
      <c r="B17" s="6"/>
      <c r="C17" s="6">
        <v>0</v>
      </c>
      <c r="D17" s="6">
        <v>30</v>
      </c>
      <c r="E17" s="6">
        <v>60</v>
      </c>
      <c r="F17" s="5">
        <v>90</v>
      </c>
      <c r="G17" s="10" t="s">
        <v>217</v>
      </c>
      <c r="H17" s="6"/>
      <c r="I17" s="6">
        <v>0</v>
      </c>
      <c r="J17" s="6">
        <v>30</v>
      </c>
      <c r="K17" s="6">
        <v>60</v>
      </c>
      <c r="L17" s="5">
        <v>90</v>
      </c>
      <c r="M17" s="10" t="s">
        <v>217</v>
      </c>
      <c r="N17" s="6"/>
      <c r="O17" s="6">
        <v>0</v>
      </c>
      <c r="P17" s="6">
        <v>30</v>
      </c>
      <c r="Q17" s="6">
        <v>60</v>
      </c>
      <c r="R17" s="5">
        <v>90</v>
      </c>
    </row>
    <row r="18" spans="1:25" x14ac:dyDescent="0.3">
      <c r="A18" s="10" t="s">
        <v>216</v>
      </c>
      <c r="B18" s="6"/>
      <c r="C18" s="6">
        <v>19</v>
      </c>
      <c r="D18" s="6">
        <v>23</v>
      </c>
      <c r="E18" s="6">
        <v>48</v>
      </c>
      <c r="F18" s="5">
        <v>131</v>
      </c>
      <c r="G18" s="10" t="s">
        <v>216</v>
      </c>
      <c r="H18" s="6"/>
      <c r="I18" s="6">
        <v>19</v>
      </c>
      <c r="J18" s="6">
        <v>28</v>
      </c>
      <c r="K18" s="6">
        <v>71</v>
      </c>
      <c r="L18" s="5">
        <v>135</v>
      </c>
      <c r="M18" s="10" t="s">
        <v>216</v>
      </c>
      <c r="N18" s="6"/>
      <c r="O18" s="6">
        <v>16</v>
      </c>
      <c r="P18" s="6">
        <v>23</v>
      </c>
      <c r="Q18" s="6">
        <v>52</v>
      </c>
      <c r="R18" s="5">
        <v>133</v>
      </c>
    </row>
    <row r="19" spans="1:25" x14ac:dyDescent="0.3">
      <c r="A19" s="10" t="s">
        <v>215</v>
      </c>
      <c r="B19" s="6"/>
      <c r="C19" s="6">
        <v>0</v>
      </c>
      <c r="D19" s="6">
        <v>2</v>
      </c>
      <c r="E19" s="6">
        <v>3</v>
      </c>
      <c r="F19" s="5">
        <v>4</v>
      </c>
      <c r="G19" s="10" t="s">
        <v>215</v>
      </c>
      <c r="H19" s="6"/>
      <c r="I19" s="6">
        <v>0</v>
      </c>
      <c r="J19" s="6">
        <v>3</v>
      </c>
      <c r="K19" s="6">
        <v>4</v>
      </c>
      <c r="L19" s="5">
        <v>7</v>
      </c>
      <c r="M19" s="10" t="s">
        <v>215</v>
      </c>
      <c r="N19" s="6"/>
      <c r="O19" s="6">
        <v>0</v>
      </c>
      <c r="P19" s="6">
        <v>2</v>
      </c>
      <c r="Q19" s="6">
        <v>2</v>
      </c>
      <c r="R19" s="5">
        <v>2</v>
      </c>
    </row>
    <row r="20" spans="1:25" x14ac:dyDescent="0.3">
      <c r="A20" s="10" t="s">
        <v>214</v>
      </c>
      <c r="B20" s="6"/>
      <c r="C20" s="6">
        <v>0</v>
      </c>
      <c r="D20" s="6">
        <v>0</v>
      </c>
      <c r="E20" s="6">
        <v>0</v>
      </c>
      <c r="F20" s="5">
        <v>0</v>
      </c>
      <c r="G20" s="10" t="s">
        <v>214</v>
      </c>
      <c r="H20" s="6"/>
      <c r="I20" s="6">
        <v>0</v>
      </c>
      <c r="J20" s="6">
        <v>0</v>
      </c>
      <c r="K20" s="6">
        <v>0</v>
      </c>
      <c r="L20" s="5">
        <v>0</v>
      </c>
      <c r="M20" s="10" t="s">
        <v>214</v>
      </c>
      <c r="N20" s="6"/>
      <c r="O20" s="6">
        <v>0</v>
      </c>
      <c r="P20" s="6">
        <v>0</v>
      </c>
      <c r="Q20" s="6">
        <v>0</v>
      </c>
      <c r="R20" s="5">
        <v>0</v>
      </c>
    </row>
    <row r="21" spans="1:25" ht="15" thickBot="1" x14ac:dyDescent="0.35">
      <c r="A21" s="4" t="s">
        <v>215</v>
      </c>
      <c r="B21" s="3" t="s">
        <v>222</v>
      </c>
      <c r="C21" s="3">
        <v>0</v>
      </c>
      <c r="D21" s="3">
        <v>0</v>
      </c>
      <c r="E21" s="3">
        <v>0</v>
      </c>
      <c r="F21" s="2">
        <v>0</v>
      </c>
      <c r="G21" s="4" t="s">
        <v>215</v>
      </c>
      <c r="H21" s="3" t="s">
        <v>222</v>
      </c>
      <c r="I21" s="3">
        <v>0</v>
      </c>
      <c r="J21" s="3">
        <v>0</v>
      </c>
      <c r="K21" s="3">
        <v>0</v>
      </c>
      <c r="L21" s="2">
        <v>0</v>
      </c>
      <c r="M21" s="4" t="s">
        <v>215</v>
      </c>
      <c r="N21" s="3" t="s">
        <v>222</v>
      </c>
      <c r="O21" s="3">
        <v>0</v>
      </c>
      <c r="P21" s="3">
        <v>0</v>
      </c>
      <c r="Q21" s="3">
        <v>0</v>
      </c>
      <c r="R21" s="2">
        <v>0</v>
      </c>
    </row>
    <row r="24" spans="1:25" ht="15" thickBot="1" x14ac:dyDescent="0.35"/>
    <row r="25" spans="1:25" x14ac:dyDescent="0.3">
      <c r="A25" s="22" t="s">
        <v>221</v>
      </c>
      <c r="B25" s="17"/>
      <c r="C25" s="17"/>
      <c r="D25" s="17"/>
      <c r="E25" s="17"/>
      <c r="F25" s="16"/>
      <c r="G25" s="22" t="s">
        <v>220</v>
      </c>
      <c r="H25" s="17"/>
      <c r="I25" s="17"/>
      <c r="J25" s="17"/>
      <c r="K25" s="17"/>
      <c r="L25" s="16"/>
      <c r="M25" s="22" t="s">
        <v>219</v>
      </c>
      <c r="N25" s="17"/>
      <c r="O25" s="17"/>
      <c r="P25" s="17"/>
      <c r="Q25" s="17"/>
      <c r="R25" s="16"/>
      <c r="T25" s="148" t="s">
        <v>218</v>
      </c>
      <c r="U25" s="116"/>
      <c r="V25" s="116"/>
      <c r="W25" s="116"/>
      <c r="X25" s="116"/>
      <c r="Y25" s="147"/>
    </row>
    <row r="26" spans="1:25" x14ac:dyDescent="0.3">
      <c r="A26" s="10" t="s">
        <v>217</v>
      </c>
      <c r="B26" s="6"/>
      <c r="C26" s="6">
        <v>0</v>
      </c>
      <c r="D26" s="6">
        <v>30</v>
      </c>
      <c r="E26" s="6">
        <v>60</v>
      </c>
      <c r="F26" s="5">
        <v>90</v>
      </c>
      <c r="G26" s="10" t="s">
        <v>217</v>
      </c>
      <c r="H26" s="6"/>
      <c r="I26" s="6">
        <v>0</v>
      </c>
      <c r="J26" s="6">
        <v>30</v>
      </c>
      <c r="K26" s="6">
        <v>60</v>
      </c>
      <c r="L26" s="5">
        <v>90</v>
      </c>
      <c r="M26" s="10" t="s">
        <v>217</v>
      </c>
      <c r="N26" s="6"/>
      <c r="O26" s="6">
        <v>0</v>
      </c>
      <c r="P26" s="6">
        <v>30</v>
      </c>
      <c r="Q26" s="6">
        <v>60</v>
      </c>
      <c r="R26" s="5">
        <v>90</v>
      </c>
      <c r="T26" s="146" t="s">
        <v>217</v>
      </c>
      <c r="U26" s="35"/>
      <c r="V26" s="35">
        <v>0</v>
      </c>
      <c r="W26" s="35">
        <v>30</v>
      </c>
      <c r="X26" s="35">
        <v>60</v>
      </c>
      <c r="Y26" s="36">
        <v>90</v>
      </c>
    </row>
    <row r="27" spans="1:25" x14ac:dyDescent="0.3">
      <c r="A27" s="10" t="s">
        <v>216</v>
      </c>
      <c r="B27" s="6"/>
      <c r="C27" s="6">
        <f t="shared" ref="C27:F30" si="0">C4+I4+O4</f>
        <v>60</v>
      </c>
      <c r="D27" s="6">
        <f t="shared" si="0"/>
        <v>124</v>
      </c>
      <c r="E27" s="6">
        <f t="shared" si="0"/>
        <v>262</v>
      </c>
      <c r="F27" s="5">
        <f t="shared" si="0"/>
        <v>550</v>
      </c>
      <c r="G27" s="10" t="s">
        <v>216</v>
      </c>
      <c r="H27" s="6"/>
      <c r="I27" s="6">
        <f t="shared" ref="I27:L30" si="1">C11+I11+O11</f>
        <v>45</v>
      </c>
      <c r="J27" s="6">
        <f t="shared" si="1"/>
        <v>64</v>
      </c>
      <c r="K27" s="6">
        <f t="shared" si="1"/>
        <v>124</v>
      </c>
      <c r="L27" s="5">
        <f t="shared" si="1"/>
        <v>296</v>
      </c>
      <c r="M27" s="10" t="s">
        <v>216</v>
      </c>
      <c r="N27" s="6"/>
      <c r="O27" s="6">
        <f t="shared" ref="O27:R30" si="2">C18+I18+O18</f>
        <v>54</v>
      </c>
      <c r="P27" s="6">
        <f t="shared" si="2"/>
        <v>74</v>
      </c>
      <c r="Q27" s="6">
        <f t="shared" si="2"/>
        <v>171</v>
      </c>
      <c r="R27" s="5">
        <f t="shared" si="2"/>
        <v>399</v>
      </c>
      <c r="T27" s="146" t="s">
        <v>216</v>
      </c>
      <c r="U27" s="35"/>
      <c r="V27" s="35">
        <f t="shared" ref="V27:Y30" si="3">C27+I27+O27</f>
        <v>159</v>
      </c>
      <c r="W27" s="35">
        <f t="shared" si="3"/>
        <v>262</v>
      </c>
      <c r="X27" s="35">
        <f t="shared" si="3"/>
        <v>557</v>
      </c>
      <c r="Y27" s="36">
        <f t="shared" si="3"/>
        <v>1245</v>
      </c>
    </row>
    <row r="28" spans="1:25" x14ac:dyDescent="0.3">
      <c r="A28" s="10" t="s">
        <v>215</v>
      </c>
      <c r="B28" s="6"/>
      <c r="C28" s="6">
        <f t="shared" si="0"/>
        <v>0</v>
      </c>
      <c r="D28" s="6">
        <f t="shared" si="0"/>
        <v>0</v>
      </c>
      <c r="E28" s="6">
        <f t="shared" si="0"/>
        <v>0</v>
      </c>
      <c r="F28" s="5">
        <f t="shared" si="0"/>
        <v>4</v>
      </c>
      <c r="G28" s="10" t="s">
        <v>215</v>
      </c>
      <c r="H28" s="6"/>
      <c r="I28" s="6">
        <f t="shared" si="1"/>
        <v>0</v>
      </c>
      <c r="J28" s="6">
        <f t="shared" si="1"/>
        <v>0</v>
      </c>
      <c r="K28" s="6">
        <f t="shared" si="1"/>
        <v>0</v>
      </c>
      <c r="L28" s="5">
        <f t="shared" si="1"/>
        <v>6</v>
      </c>
      <c r="M28" s="10" t="s">
        <v>215</v>
      </c>
      <c r="N28" s="6"/>
      <c r="O28" s="6">
        <f t="shared" si="2"/>
        <v>0</v>
      </c>
      <c r="P28" s="6">
        <f t="shared" si="2"/>
        <v>7</v>
      </c>
      <c r="Q28" s="6">
        <f t="shared" si="2"/>
        <v>9</v>
      </c>
      <c r="R28" s="5">
        <f t="shared" si="2"/>
        <v>13</v>
      </c>
      <c r="T28" s="146" t="s">
        <v>215</v>
      </c>
      <c r="U28" s="35"/>
      <c r="V28" s="35">
        <f t="shared" si="3"/>
        <v>0</v>
      </c>
      <c r="W28" s="35">
        <f t="shared" si="3"/>
        <v>7</v>
      </c>
      <c r="X28" s="35">
        <f t="shared" si="3"/>
        <v>9</v>
      </c>
      <c r="Y28" s="36">
        <f t="shared" si="3"/>
        <v>23</v>
      </c>
    </row>
    <row r="29" spans="1:25" x14ac:dyDescent="0.3">
      <c r="A29" s="10" t="s">
        <v>214</v>
      </c>
      <c r="B29" s="6"/>
      <c r="C29" s="6">
        <f t="shared" si="0"/>
        <v>0</v>
      </c>
      <c r="D29" s="6">
        <f t="shared" si="0"/>
        <v>0</v>
      </c>
      <c r="E29" s="6">
        <f t="shared" si="0"/>
        <v>0</v>
      </c>
      <c r="F29" s="5">
        <f t="shared" si="0"/>
        <v>0</v>
      </c>
      <c r="G29" s="10" t="s">
        <v>214</v>
      </c>
      <c r="H29" s="6"/>
      <c r="I29" s="6">
        <f t="shared" si="1"/>
        <v>0</v>
      </c>
      <c r="J29" s="6">
        <f t="shared" si="1"/>
        <v>0</v>
      </c>
      <c r="K29" s="6">
        <f t="shared" si="1"/>
        <v>0</v>
      </c>
      <c r="L29" s="5">
        <f t="shared" si="1"/>
        <v>0</v>
      </c>
      <c r="M29" s="10" t="s">
        <v>214</v>
      </c>
      <c r="N29" s="6"/>
      <c r="O29" s="6">
        <f t="shared" si="2"/>
        <v>0</v>
      </c>
      <c r="P29" s="6">
        <f t="shared" si="2"/>
        <v>0</v>
      </c>
      <c r="Q29" s="6">
        <f t="shared" si="2"/>
        <v>0</v>
      </c>
      <c r="R29" s="5">
        <f t="shared" si="2"/>
        <v>0</v>
      </c>
      <c r="T29" s="146" t="s">
        <v>214</v>
      </c>
      <c r="U29" s="35"/>
      <c r="V29" s="35">
        <f t="shared" si="3"/>
        <v>0</v>
      </c>
      <c r="W29" s="35">
        <f t="shared" si="3"/>
        <v>0</v>
      </c>
      <c r="X29" s="35">
        <f t="shared" si="3"/>
        <v>0</v>
      </c>
      <c r="Y29" s="36">
        <f t="shared" si="3"/>
        <v>0</v>
      </c>
    </row>
    <row r="30" spans="1:25" ht="15" thickBot="1" x14ac:dyDescent="0.35">
      <c r="A30" s="4" t="s">
        <v>213</v>
      </c>
      <c r="B30" s="3"/>
      <c r="C30" s="3">
        <f t="shared" si="0"/>
        <v>0</v>
      </c>
      <c r="D30" s="3">
        <f t="shared" si="0"/>
        <v>0</v>
      </c>
      <c r="E30" s="3">
        <f t="shared" si="0"/>
        <v>0</v>
      </c>
      <c r="F30" s="2">
        <f t="shared" si="0"/>
        <v>0</v>
      </c>
      <c r="G30" s="4" t="s">
        <v>213</v>
      </c>
      <c r="H30" s="3"/>
      <c r="I30" s="3">
        <f t="shared" si="1"/>
        <v>0</v>
      </c>
      <c r="J30" s="3">
        <f t="shared" si="1"/>
        <v>0</v>
      </c>
      <c r="K30" s="3">
        <f t="shared" si="1"/>
        <v>0</v>
      </c>
      <c r="L30" s="2">
        <f t="shared" si="1"/>
        <v>0</v>
      </c>
      <c r="M30" s="4" t="s">
        <v>213</v>
      </c>
      <c r="N30" s="3"/>
      <c r="O30" s="3">
        <f t="shared" si="2"/>
        <v>0</v>
      </c>
      <c r="P30" s="3">
        <f t="shared" si="2"/>
        <v>0</v>
      </c>
      <c r="Q30" s="3">
        <f t="shared" si="2"/>
        <v>0</v>
      </c>
      <c r="R30" s="2">
        <f t="shared" si="2"/>
        <v>0</v>
      </c>
      <c r="T30" s="145" t="s">
        <v>213</v>
      </c>
      <c r="U30" s="144"/>
      <c r="V30" s="144">
        <f t="shared" si="3"/>
        <v>0</v>
      </c>
      <c r="W30" s="144">
        <f t="shared" si="3"/>
        <v>0</v>
      </c>
      <c r="X30" s="144">
        <f t="shared" si="3"/>
        <v>0</v>
      </c>
      <c r="Y30" s="143">
        <f t="shared" si="3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L36" sqref="L36"/>
    </sheetView>
  </sheetViews>
  <sheetFormatPr defaultRowHeight="14.4" x14ac:dyDescent="0.3"/>
  <sheetData>
    <row r="1" spans="1:30" x14ac:dyDescent="0.3">
      <c r="A1" s="18" t="s">
        <v>238</v>
      </c>
      <c r="B1" s="17"/>
      <c r="C1" s="17"/>
      <c r="D1" s="17"/>
      <c r="E1" s="17"/>
      <c r="F1" s="16"/>
      <c r="G1" s="18" t="s">
        <v>238</v>
      </c>
      <c r="H1" s="17"/>
      <c r="I1" s="17"/>
      <c r="J1" s="17"/>
      <c r="K1" s="17"/>
      <c r="L1" s="16"/>
      <c r="M1" s="18" t="s">
        <v>238</v>
      </c>
      <c r="N1" s="17"/>
      <c r="O1" s="17"/>
      <c r="P1" s="17"/>
      <c r="Q1" s="17"/>
      <c r="R1" s="16"/>
      <c r="S1" s="18" t="s">
        <v>238</v>
      </c>
      <c r="T1" s="17"/>
      <c r="U1" s="17"/>
      <c r="V1" s="17"/>
      <c r="W1" s="17"/>
      <c r="X1" s="16"/>
      <c r="Y1" s="18" t="s">
        <v>238</v>
      </c>
      <c r="Z1" s="17"/>
      <c r="AA1" s="17"/>
      <c r="AB1" s="17"/>
      <c r="AC1" s="17"/>
      <c r="AD1" s="16"/>
    </row>
    <row r="2" spans="1:30" x14ac:dyDescent="0.3">
      <c r="A2" s="113" t="s">
        <v>248</v>
      </c>
      <c r="B2" s="6"/>
      <c r="C2" s="6"/>
      <c r="D2" s="6"/>
      <c r="E2" s="6"/>
      <c r="F2" s="5"/>
      <c r="G2" s="113" t="s">
        <v>247</v>
      </c>
      <c r="H2" s="6"/>
      <c r="I2" s="6"/>
      <c r="J2" s="6"/>
      <c r="K2" s="6"/>
      <c r="L2" s="5"/>
      <c r="M2" s="113" t="s">
        <v>246</v>
      </c>
      <c r="N2" s="6"/>
      <c r="O2" s="6"/>
      <c r="P2" s="6"/>
      <c r="Q2" s="6"/>
      <c r="R2" s="5"/>
      <c r="S2" s="113" t="s">
        <v>245</v>
      </c>
      <c r="T2" s="6"/>
      <c r="U2" s="6"/>
      <c r="V2" s="6"/>
      <c r="W2" s="6"/>
      <c r="X2" s="5"/>
      <c r="Y2" s="113" t="s">
        <v>244</v>
      </c>
      <c r="Z2" s="6"/>
      <c r="AA2" s="6"/>
      <c r="AB2" s="6"/>
      <c r="AC2" s="6"/>
      <c r="AD2" s="5"/>
    </row>
    <row r="3" spans="1:30" x14ac:dyDescent="0.3">
      <c r="A3" s="10" t="s">
        <v>217</v>
      </c>
      <c r="B3" s="6"/>
      <c r="C3" s="6">
        <v>0</v>
      </c>
      <c r="D3" s="6">
        <v>30</v>
      </c>
      <c r="E3" s="6">
        <v>60</v>
      </c>
      <c r="F3" s="5">
        <v>90</v>
      </c>
      <c r="G3" s="10" t="s">
        <v>217</v>
      </c>
      <c r="H3" s="6"/>
      <c r="I3" s="6">
        <v>0</v>
      </c>
      <c r="J3" s="6">
        <v>30</v>
      </c>
      <c r="K3" s="6">
        <v>60</v>
      </c>
      <c r="L3" s="5">
        <v>90</v>
      </c>
      <c r="M3" s="10" t="s">
        <v>217</v>
      </c>
      <c r="N3" s="6"/>
      <c r="O3" s="6">
        <v>0</v>
      </c>
      <c r="P3" s="6">
        <v>30</v>
      </c>
      <c r="Q3" s="6">
        <v>60</v>
      </c>
      <c r="R3" s="5">
        <v>90</v>
      </c>
      <c r="S3" s="10" t="s">
        <v>217</v>
      </c>
      <c r="T3" s="6"/>
      <c r="U3" s="6">
        <v>0</v>
      </c>
      <c r="V3" s="6">
        <v>30</v>
      </c>
      <c r="W3" s="6">
        <v>60</v>
      </c>
      <c r="X3" s="5">
        <v>90</v>
      </c>
      <c r="Y3" s="10" t="s">
        <v>217</v>
      </c>
      <c r="Z3" s="6"/>
      <c r="AA3" s="6">
        <v>0</v>
      </c>
      <c r="AB3" s="6">
        <v>30</v>
      </c>
      <c r="AC3" s="6">
        <v>60</v>
      </c>
      <c r="AD3" s="5">
        <v>90</v>
      </c>
    </row>
    <row r="4" spans="1:30" x14ac:dyDescent="0.3">
      <c r="A4" s="10" t="s">
        <v>216</v>
      </c>
      <c r="B4" s="6"/>
      <c r="C4" s="6">
        <v>23</v>
      </c>
      <c r="D4" s="6">
        <v>0</v>
      </c>
      <c r="E4" s="6">
        <v>0</v>
      </c>
      <c r="F4" s="5">
        <v>0</v>
      </c>
      <c r="G4" s="10" t="s">
        <v>216</v>
      </c>
      <c r="H4" s="6"/>
      <c r="I4" s="6">
        <v>31</v>
      </c>
      <c r="J4" s="6">
        <v>0</v>
      </c>
      <c r="K4" s="6">
        <v>0</v>
      </c>
      <c r="L4" s="5">
        <v>0</v>
      </c>
      <c r="M4" s="10" t="s">
        <v>216</v>
      </c>
      <c r="N4" s="6"/>
      <c r="O4" s="6">
        <v>51</v>
      </c>
      <c r="P4" s="6">
        <v>0</v>
      </c>
      <c r="Q4" s="6">
        <v>0</v>
      </c>
      <c r="R4" s="5">
        <v>0</v>
      </c>
      <c r="S4" s="10" t="s">
        <v>216</v>
      </c>
      <c r="T4" s="6"/>
      <c r="U4" s="6">
        <v>36</v>
      </c>
      <c r="V4" s="6">
        <v>0</v>
      </c>
      <c r="W4" s="6">
        <v>0</v>
      </c>
      <c r="X4" s="5">
        <v>0</v>
      </c>
      <c r="Y4" s="10" t="s">
        <v>216</v>
      </c>
      <c r="Z4" s="6"/>
      <c r="AA4" s="6">
        <v>44</v>
      </c>
      <c r="AB4" s="6">
        <v>0</v>
      </c>
      <c r="AC4" s="6">
        <v>0</v>
      </c>
      <c r="AD4" s="5">
        <v>0</v>
      </c>
    </row>
    <row r="5" spans="1:30" x14ac:dyDescent="0.3">
      <c r="A5" s="10" t="s">
        <v>215</v>
      </c>
      <c r="B5" s="6"/>
      <c r="C5" s="6">
        <v>0</v>
      </c>
      <c r="D5" s="6">
        <v>23</v>
      </c>
      <c r="E5" s="6">
        <v>23</v>
      </c>
      <c r="F5" s="5">
        <v>23</v>
      </c>
      <c r="G5" s="10" t="s">
        <v>215</v>
      </c>
      <c r="H5" s="6"/>
      <c r="I5" s="6">
        <v>3</v>
      </c>
      <c r="J5" s="6">
        <v>34</v>
      </c>
      <c r="K5" s="6">
        <v>34</v>
      </c>
      <c r="L5" s="5">
        <v>34</v>
      </c>
      <c r="M5" s="10" t="s">
        <v>215</v>
      </c>
      <c r="N5" s="6"/>
      <c r="O5" s="6">
        <v>3</v>
      </c>
      <c r="P5" s="6">
        <v>54</v>
      </c>
      <c r="Q5" s="6">
        <v>54</v>
      </c>
      <c r="R5" s="5">
        <v>54</v>
      </c>
      <c r="S5" s="10" t="s">
        <v>215</v>
      </c>
      <c r="T5" s="6"/>
      <c r="U5" s="6">
        <v>2</v>
      </c>
      <c r="V5" s="6">
        <v>38</v>
      </c>
      <c r="W5" s="6">
        <v>38</v>
      </c>
      <c r="X5" s="5">
        <v>38</v>
      </c>
      <c r="Y5" s="10" t="s">
        <v>215</v>
      </c>
      <c r="Z5" s="6"/>
      <c r="AA5" s="6">
        <v>0</v>
      </c>
      <c r="AB5" s="6">
        <v>44</v>
      </c>
      <c r="AC5" s="6">
        <v>44</v>
      </c>
      <c r="AD5" s="5">
        <v>44</v>
      </c>
    </row>
    <row r="6" spans="1:30" x14ac:dyDescent="0.3">
      <c r="A6" s="10" t="s">
        <v>214</v>
      </c>
      <c r="B6" s="6"/>
      <c r="C6" s="6">
        <v>0</v>
      </c>
      <c r="D6" s="6">
        <v>0</v>
      </c>
      <c r="E6" s="6">
        <v>0</v>
      </c>
      <c r="F6" s="5">
        <v>0</v>
      </c>
      <c r="G6" s="10" t="s">
        <v>214</v>
      </c>
      <c r="H6" s="6"/>
      <c r="I6" s="6">
        <v>0</v>
      </c>
      <c r="J6" s="6">
        <v>0</v>
      </c>
      <c r="K6" s="6">
        <v>0</v>
      </c>
      <c r="L6" s="5">
        <v>0</v>
      </c>
      <c r="M6" s="10" t="s">
        <v>214</v>
      </c>
      <c r="N6" s="6"/>
      <c r="O6" s="6">
        <v>0</v>
      </c>
      <c r="P6" s="6">
        <v>0</v>
      </c>
      <c r="Q6" s="6">
        <v>0</v>
      </c>
      <c r="R6" s="5">
        <v>0</v>
      </c>
      <c r="S6" s="10" t="s">
        <v>214</v>
      </c>
      <c r="T6" s="6"/>
      <c r="U6" s="6">
        <v>0</v>
      </c>
      <c r="V6" s="6">
        <v>0</v>
      </c>
      <c r="W6" s="6">
        <v>0</v>
      </c>
      <c r="X6" s="5">
        <v>0</v>
      </c>
      <c r="Y6" s="10" t="s">
        <v>214</v>
      </c>
      <c r="Z6" s="6"/>
      <c r="AA6" s="6">
        <v>0</v>
      </c>
      <c r="AB6" s="6">
        <v>0</v>
      </c>
      <c r="AC6" s="6">
        <v>0</v>
      </c>
      <c r="AD6" s="5">
        <v>0</v>
      </c>
    </row>
    <row r="7" spans="1:30" ht="15" thickBot="1" x14ac:dyDescent="0.35">
      <c r="A7" s="4" t="s">
        <v>215</v>
      </c>
      <c r="B7" s="3" t="s">
        <v>222</v>
      </c>
      <c r="C7" s="3">
        <v>0</v>
      </c>
      <c r="D7" s="3">
        <v>0</v>
      </c>
      <c r="E7" s="3">
        <v>0</v>
      </c>
      <c r="F7" s="2">
        <v>0</v>
      </c>
      <c r="G7" s="4" t="s">
        <v>215</v>
      </c>
      <c r="H7" s="3" t="s">
        <v>222</v>
      </c>
      <c r="I7" s="3">
        <v>0</v>
      </c>
      <c r="J7" s="3">
        <v>0</v>
      </c>
      <c r="K7" s="3">
        <v>0</v>
      </c>
      <c r="L7" s="2">
        <v>0</v>
      </c>
      <c r="M7" s="4" t="s">
        <v>215</v>
      </c>
      <c r="N7" s="3" t="s">
        <v>222</v>
      </c>
      <c r="O7" s="3">
        <v>0</v>
      </c>
      <c r="P7" s="3">
        <v>1</v>
      </c>
      <c r="Q7" s="3">
        <v>1</v>
      </c>
      <c r="R7" s="2">
        <v>1</v>
      </c>
      <c r="S7" s="4" t="s">
        <v>215</v>
      </c>
      <c r="T7" s="3" t="s">
        <v>222</v>
      </c>
      <c r="U7" s="3">
        <v>0</v>
      </c>
      <c r="V7" s="3">
        <v>0</v>
      </c>
      <c r="W7" s="3">
        <v>1</v>
      </c>
      <c r="X7" s="2">
        <v>1</v>
      </c>
      <c r="Y7" s="4" t="s">
        <v>215</v>
      </c>
      <c r="Z7" s="3" t="s">
        <v>222</v>
      </c>
      <c r="AA7" s="3">
        <v>0</v>
      </c>
      <c r="AB7" s="3">
        <v>1</v>
      </c>
      <c r="AC7" s="3">
        <v>1</v>
      </c>
      <c r="AD7" s="2">
        <v>1</v>
      </c>
    </row>
    <row r="8" spans="1:30" x14ac:dyDescent="0.3">
      <c r="A8" s="18" t="s">
        <v>238</v>
      </c>
      <c r="B8" s="17"/>
      <c r="C8" s="17"/>
      <c r="D8" s="17"/>
      <c r="E8" s="17"/>
      <c r="F8" s="16"/>
      <c r="G8" s="18" t="s">
        <v>238</v>
      </c>
      <c r="H8" s="17"/>
      <c r="I8" s="17"/>
      <c r="J8" s="17"/>
      <c r="K8" s="17"/>
      <c r="L8" s="16"/>
      <c r="M8" s="18" t="s">
        <v>238</v>
      </c>
      <c r="N8" s="17"/>
      <c r="O8" s="17"/>
      <c r="P8" s="17"/>
      <c r="Q8" s="17"/>
      <c r="R8" s="16"/>
      <c r="S8" s="18" t="s">
        <v>238</v>
      </c>
      <c r="T8" s="17"/>
      <c r="U8" s="17"/>
      <c r="V8" s="17"/>
      <c r="W8" s="17"/>
      <c r="X8" s="16"/>
      <c r="Y8" s="18" t="s">
        <v>238</v>
      </c>
      <c r="Z8" s="17"/>
      <c r="AA8" s="17"/>
      <c r="AB8" s="17"/>
      <c r="AC8" s="17"/>
      <c r="AD8" s="16"/>
    </row>
    <row r="9" spans="1:30" x14ac:dyDescent="0.3">
      <c r="A9" s="113" t="s">
        <v>243</v>
      </c>
      <c r="B9" s="6"/>
      <c r="C9" s="6"/>
      <c r="D9" s="6"/>
      <c r="E9" s="6"/>
      <c r="F9" s="5"/>
      <c r="G9" s="113" t="s">
        <v>242</v>
      </c>
      <c r="H9" s="6"/>
      <c r="I9" s="6"/>
      <c r="J9" s="6"/>
      <c r="K9" s="6"/>
      <c r="L9" s="5"/>
      <c r="M9" s="113" t="s">
        <v>241</v>
      </c>
      <c r="N9" s="6"/>
      <c r="O9" s="6"/>
      <c r="P9" s="6"/>
      <c r="Q9" s="6"/>
      <c r="R9" s="5"/>
      <c r="S9" s="113" t="s">
        <v>240</v>
      </c>
      <c r="T9" s="6"/>
      <c r="U9" s="6"/>
      <c r="V9" s="6"/>
      <c r="W9" s="6"/>
      <c r="X9" s="5"/>
      <c r="Y9" s="113" t="s">
        <v>239</v>
      </c>
      <c r="Z9" s="6"/>
      <c r="AA9" s="6"/>
      <c r="AB9" s="6"/>
      <c r="AC9" s="6"/>
      <c r="AD9" s="5"/>
    </row>
    <row r="10" spans="1:30" x14ac:dyDescent="0.3">
      <c r="A10" s="10" t="s">
        <v>217</v>
      </c>
      <c r="B10" s="6"/>
      <c r="C10" s="6">
        <v>0</v>
      </c>
      <c r="D10" s="6">
        <v>30</v>
      </c>
      <c r="E10" s="6">
        <v>60</v>
      </c>
      <c r="F10" s="5">
        <v>90</v>
      </c>
      <c r="G10" s="10" t="s">
        <v>217</v>
      </c>
      <c r="H10" s="6"/>
      <c r="I10" s="6">
        <v>0</v>
      </c>
      <c r="J10" s="6">
        <v>30</v>
      </c>
      <c r="K10" s="6">
        <v>60</v>
      </c>
      <c r="L10" s="5">
        <v>90</v>
      </c>
      <c r="M10" s="10" t="s">
        <v>217</v>
      </c>
      <c r="N10" s="6"/>
      <c r="O10" s="6">
        <v>0</v>
      </c>
      <c r="P10" s="6">
        <v>30</v>
      </c>
      <c r="Q10" s="6">
        <v>60</v>
      </c>
      <c r="R10" s="5">
        <v>90</v>
      </c>
      <c r="S10" s="10" t="s">
        <v>217</v>
      </c>
      <c r="T10" s="6"/>
      <c r="U10" s="6">
        <v>0</v>
      </c>
      <c r="V10" s="6">
        <v>30</v>
      </c>
      <c r="W10" s="6">
        <v>60</v>
      </c>
      <c r="X10" s="5">
        <v>90</v>
      </c>
      <c r="Y10" s="10" t="s">
        <v>217</v>
      </c>
      <c r="Z10" s="6"/>
      <c r="AA10" s="6">
        <v>0</v>
      </c>
      <c r="AB10" s="6">
        <v>30</v>
      </c>
      <c r="AC10" s="6">
        <v>60</v>
      </c>
      <c r="AD10" s="5">
        <v>90</v>
      </c>
    </row>
    <row r="11" spans="1:30" x14ac:dyDescent="0.3">
      <c r="A11" s="10" t="s">
        <v>216</v>
      </c>
      <c r="B11" s="6"/>
      <c r="C11" s="6">
        <v>53</v>
      </c>
      <c r="D11" s="6">
        <v>0</v>
      </c>
      <c r="E11" s="6">
        <v>0</v>
      </c>
      <c r="F11" s="5">
        <v>0</v>
      </c>
      <c r="G11" s="10" t="s">
        <v>216</v>
      </c>
      <c r="H11" s="6"/>
      <c r="I11" s="6">
        <v>34</v>
      </c>
      <c r="J11" s="6">
        <v>0</v>
      </c>
      <c r="K11" s="6">
        <v>0</v>
      </c>
      <c r="L11" s="5">
        <v>0</v>
      </c>
      <c r="M11" s="10" t="s">
        <v>216</v>
      </c>
      <c r="N11" s="6"/>
      <c r="O11" s="6">
        <v>75</v>
      </c>
      <c r="P11" s="6">
        <v>0</v>
      </c>
      <c r="Q11" s="6">
        <v>0</v>
      </c>
      <c r="R11" s="5">
        <v>0</v>
      </c>
      <c r="S11" s="10" t="s">
        <v>216</v>
      </c>
      <c r="T11" s="6"/>
      <c r="U11" s="6">
        <v>57</v>
      </c>
      <c r="V11" s="6">
        <v>0</v>
      </c>
      <c r="W11" s="6">
        <v>0</v>
      </c>
      <c r="X11" s="5">
        <v>0</v>
      </c>
      <c r="Y11" s="10" t="s">
        <v>216</v>
      </c>
      <c r="Z11" s="6"/>
      <c r="AA11" s="6">
        <v>35</v>
      </c>
      <c r="AB11" s="6">
        <v>0</v>
      </c>
      <c r="AC11" s="6">
        <v>0</v>
      </c>
      <c r="AD11" s="5">
        <v>0</v>
      </c>
    </row>
    <row r="12" spans="1:30" x14ac:dyDescent="0.3">
      <c r="A12" s="10" t="s">
        <v>215</v>
      </c>
      <c r="B12" s="6"/>
      <c r="C12" s="6">
        <v>0</v>
      </c>
      <c r="D12" s="6">
        <v>53</v>
      </c>
      <c r="E12" s="6">
        <v>53</v>
      </c>
      <c r="F12" s="5">
        <v>53</v>
      </c>
      <c r="G12" s="10" t="s">
        <v>215</v>
      </c>
      <c r="H12" s="6"/>
      <c r="I12" s="6">
        <v>0</v>
      </c>
      <c r="J12" s="6">
        <v>34</v>
      </c>
      <c r="K12" s="6">
        <v>34</v>
      </c>
      <c r="L12" s="5">
        <v>34</v>
      </c>
      <c r="M12" s="10" t="s">
        <v>215</v>
      </c>
      <c r="N12" s="6"/>
      <c r="O12" s="6">
        <v>0</v>
      </c>
      <c r="P12" s="6">
        <v>75</v>
      </c>
      <c r="Q12" s="6">
        <v>75</v>
      </c>
      <c r="R12" s="5">
        <v>75</v>
      </c>
      <c r="S12" s="10" t="s">
        <v>215</v>
      </c>
      <c r="T12" s="6"/>
      <c r="U12" s="6">
        <v>0</v>
      </c>
      <c r="V12" s="6">
        <v>57</v>
      </c>
      <c r="W12" s="6">
        <v>57</v>
      </c>
      <c r="X12" s="5">
        <v>57</v>
      </c>
      <c r="Y12" s="10" t="s">
        <v>215</v>
      </c>
      <c r="Z12" s="6"/>
      <c r="AA12" s="6">
        <v>0</v>
      </c>
      <c r="AB12" s="6">
        <v>35</v>
      </c>
      <c r="AC12" s="6">
        <v>35</v>
      </c>
      <c r="AD12" s="5">
        <v>35</v>
      </c>
    </row>
    <row r="13" spans="1:30" x14ac:dyDescent="0.3">
      <c r="A13" s="10" t="s">
        <v>214</v>
      </c>
      <c r="B13" s="6"/>
      <c r="C13" s="6">
        <v>0</v>
      </c>
      <c r="D13" s="6">
        <v>0</v>
      </c>
      <c r="E13" s="6">
        <v>0</v>
      </c>
      <c r="F13" s="5">
        <v>0</v>
      </c>
      <c r="G13" s="10" t="s">
        <v>214</v>
      </c>
      <c r="H13" s="6"/>
      <c r="I13" s="6">
        <v>0</v>
      </c>
      <c r="J13" s="6">
        <v>0</v>
      </c>
      <c r="K13" s="6">
        <v>0</v>
      </c>
      <c r="L13" s="5">
        <v>0</v>
      </c>
      <c r="M13" s="10" t="s">
        <v>214</v>
      </c>
      <c r="N13" s="6"/>
      <c r="O13" s="6">
        <v>0</v>
      </c>
      <c r="P13" s="6">
        <v>0</v>
      </c>
      <c r="Q13" s="6">
        <v>0</v>
      </c>
      <c r="R13" s="5">
        <v>0</v>
      </c>
      <c r="S13" s="10" t="s">
        <v>214</v>
      </c>
      <c r="T13" s="6"/>
      <c r="U13" s="6">
        <v>0</v>
      </c>
      <c r="V13" s="6">
        <v>0</v>
      </c>
      <c r="W13" s="6">
        <v>0</v>
      </c>
      <c r="X13" s="5">
        <v>0</v>
      </c>
      <c r="Y13" s="10" t="s">
        <v>214</v>
      </c>
      <c r="Z13" s="6"/>
      <c r="AA13" s="6">
        <v>0</v>
      </c>
      <c r="AB13" s="6">
        <v>0</v>
      </c>
      <c r="AC13" s="6">
        <v>0</v>
      </c>
      <c r="AD13" s="5">
        <v>0</v>
      </c>
    </row>
    <row r="14" spans="1:30" ht="15" thickBot="1" x14ac:dyDescent="0.35">
      <c r="A14" s="4" t="s">
        <v>215</v>
      </c>
      <c r="B14" s="3" t="s">
        <v>222</v>
      </c>
      <c r="C14" s="3">
        <v>0</v>
      </c>
      <c r="D14" s="3">
        <v>1</v>
      </c>
      <c r="E14" s="3">
        <v>5</v>
      </c>
      <c r="F14" s="2">
        <v>6</v>
      </c>
      <c r="G14" s="4" t="s">
        <v>215</v>
      </c>
      <c r="H14" s="3" t="s">
        <v>222</v>
      </c>
      <c r="I14" s="3">
        <v>0</v>
      </c>
      <c r="J14" s="3">
        <v>1</v>
      </c>
      <c r="K14" s="3">
        <v>1</v>
      </c>
      <c r="L14" s="2">
        <v>1</v>
      </c>
      <c r="M14" s="4" t="s">
        <v>215</v>
      </c>
      <c r="N14" s="3" t="s">
        <v>222</v>
      </c>
      <c r="O14" s="3">
        <v>0</v>
      </c>
      <c r="P14" s="3">
        <v>0</v>
      </c>
      <c r="Q14" s="3">
        <v>0</v>
      </c>
      <c r="R14" s="2">
        <v>0</v>
      </c>
      <c r="S14" s="4" t="s">
        <v>215</v>
      </c>
      <c r="T14" s="3" t="s">
        <v>222</v>
      </c>
      <c r="U14" s="3">
        <v>0</v>
      </c>
      <c r="V14" s="3">
        <v>1</v>
      </c>
      <c r="W14" s="3">
        <v>2</v>
      </c>
      <c r="X14" s="2">
        <v>2</v>
      </c>
      <c r="Y14" s="4" t="s">
        <v>215</v>
      </c>
      <c r="Z14" s="3" t="s">
        <v>222</v>
      </c>
      <c r="AA14" s="3">
        <v>0</v>
      </c>
      <c r="AB14" s="3">
        <v>0</v>
      </c>
      <c r="AC14" s="3">
        <v>2</v>
      </c>
      <c r="AD14" s="2">
        <v>2</v>
      </c>
    </row>
    <row r="15" spans="1:30" x14ac:dyDescent="0.3">
      <c r="A15" s="18" t="s">
        <v>238</v>
      </c>
      <c r="B15" s="17"/>
      <c r="C15" s="17"/>
      <c r="D15" s="17"/>
      <c r="E15" s="17"/>
      <c r="F15" s="16"/>
      <c r="G15" s="18" t="s">
        <v>238</v>
      </c>
      <c r="H15" s="17"/>
      <c r="I15" s="17"/>
      <c r="J15" s="17"/>
      <c r="K15" s="17"/>
      <c r="L15" s="16"/>
      <c r="M15" s="18" t="s">
        <v>238</v>
      </c>
      <c r="N15" s="17"/>
      <c r="O15" s="17"/>
      <c r="P15" s="17"/>
      <c r="Q15" s="17"/>
      <c r="R15" s="16"/>
      <c r="S15" s="18" t="s">
        <v>238</v>
      </c>
      <c r="T15" s="17"/>
      <c r="U15" s="17"/>
      <c r="V15" s="17"/>
      <c r="W15" s="17"/>
      <c r="X15" s="16"/>
      <c r="Y15" s="18" t="s">
        <v>238</v>
      </c>
      <c r="Z15" s="17"/>
      <c r="AA15" s="17"/>
      <c r="AB15" s="17"/>
      <c r="AC15" s="17"/>
      <c r="AD15" s="16"/>
    </row>
    <row r="16" spans="1:30" x14ac:dyDescent="0.3">
      <c r="A16" s="113" t="s">
        <v>237</v>
      </c>
      <c r="B16" s="6"/>
      <c r="C16" s="6"/>
      <c r="D16" s="6"/>
      <c r="E16" s="6"/>
      <c r="F16" s="5"/>
      <c r="G16" s="113" t="s">
        <v>236</v>
      </c>
      <c r="H16" s="6"/>
      <c r="I16" s="6"/>
      <c r="J16" s="6"/>
      <c r="K16" s="6"/>
      <c r="L16" s="5"/>
      <c r="M16" s="113" t="s">
        <v>235</v>
      </c>
      <c r="N16" s="6"/>
      <c r="O16" s="6"/>
      <c r="P16" s="6"/>
      <c r="Q16" s="6"/>
      <c r="R16" s="5"/>
      <c r="S16" s="113" t="s">
        <v>234</v>
      </c>
      <c r="T16" s="6"/>
      <c r="U16" s="6"/>
      <c r="V16" s="6"/>
      <c r="W16" s="6"/>
      <c r="X16" s="5"/>
      <c r="Y16" s="113" t="s">
        <v>233</v>
      </c>
      <c r="Z16" s="6"/>
      <c r="AA16" s="6"/>
      <c r="AB16" s="6"/>
      <c r="AC16" s="6"/>
      <c r="AD16" s="5"/>
    </row>
    <row r="17" spans="1:30" x14ac:dyDescent="0.3">
      <c r="A17" s="10" t="s">
        <v>217</v>
      </c>
      <c r="B17" s="6"/>
      <c r="C17" s="6">
        <v>0</v>
      </c>
      <c r="D17" s="6">
        <v>30</v>
      </c>
      <c r="E17" s="6">
        <v>60</v>
      </c>
      <c r="F17" s="5">
        <v>90</v>
      </c>
      <c r="G17" s="10" t="s">
        <v>217</v>
      </c>
      <c r="H17" s="6"/>
      <c r="I17" s="6">
        <v>0</v>
      </c>
      <c r="J17" s="6">
        <v>30</v>
      </c>
      <c r="K17" s="6">
        <v>60</v>
      </c>
      <c r="L17" s="5">
        <v>90</v>
      </c>
      <c r="M17" s="10" t="s">
        <v>217</v>
      </c>
      <c r="N17" s="6"/>
      <c r="O17" s="6">
        <v>0</v>
      </c>
      <c r="P17" s="6">
        <v>30</v>
      </c>
      <c r="Q17" s="6">
        <v>60</v>
      </c>
      <c r="R17" s="5">
        <v>90</v>
      </c>
      <c r="S17" s="10" t="s">
        <v>217</v>
      </c>
      <c r="T17" s="6"/>
      <c r="U17" s="6">
        <v>0</v>
      </c>
      <c r="V17" s="6">
        <v>30</v>
      </c>
      <c r="W17" s="6">
        <v>60</v>
      </c>
      <c r="X17" s="5">
        <v>90</v>
      </c>
      <c r="Y17" s="10" t="s">
        <v>217</v>
      </c>
      <c r="Z17" s="6"/>
      <c r="AA17" s="6">
        <v>0</v>
      </c>
      <c r="AB17" s="6">
        <v>30</v>
      </c>
      <c r="AC17" s="6">
        <v>60</v>
      </c>
      <c r="AD17" s="5">
        <v>90</v>
      </c>
    </row>
    <row r="18" spans="1:30" x14ac:dyDescent="0.3">
      <c r="A18" s="10" t="s">
        <v>216</v>
      </c>
      <c r="B18" s="6"/>
      <c r="C18" s="6">
        <v>24</v>
      </c>
      <c r="D18" s="6">
        <v>0</v>
      </c>
      <c r="E18" s="6">
        <v>0</v>
      </c>
      <c r="F18" s="5">
        <v>0</v>
      </c>
      <c r="G18" s="10" t="s">
        <v>216</v>
      </c>
      <c r="H18" s="6"/>
      <c r="I18" s="6">
        <v>30</v>
      </c>
      <c r="J18" s="6">
        <v>0</v>
      </c>
      <c r="K18" s="6">
        <v>0</v>
      </c>
      <c r="L18" s="5">
        <v>0</v>
      </c>
      <c r="M18" s="10" t="s">
        <v>216</v>
      </c>
      <c r="N18" s="6"/>
      <c r="O18" s="6">
        <v>35</v>
      </c>
      <c r="P18" s="6">
        <v>0</v>
      </c>
      <c r="Q18" s="6">
        <v>0</v>
      </c>
      <c r="R18" s="5">
        <v>0</v>
      </c>
      <c r="S18" s="10" t="s">
        <v>216</v>
      </c>
      <c r="T18" s="6"/>
      <c r="U18" s="6">
        <v>25</v>
      </c>
      <c r="V18" s="6">
        <v>0</v>
      </c>
      <c r="W18" s="6">
        <v>0</v>
      </c>
      <c r="X18" s="5">
        <v>0</v>
      </c>
      <c r="Y18" s="10" t="s">
        <v>216</v>
      </c>
      <c r="Z18" s="6"/>
      <c r="AA18" s="6">
        <v>52</v>
      </c>
      <c r="AB18" s="6">
        <v>0</v>
      </c>
      <c r="AC18" s="6">
        <v>0</v>
      </c>
      <c r="AD18" s="5">
        <v>0</v>
      </c>
    </row>
    <row r="19" spans="1:30" x14ac:dyDescent="0.3">
      <c r="A19" s="10" t="s">
        <v>215</v>
      </c>
      <c r="B19" s="6"/>
      <c r="C19" s="6">
        <v>0</v>
      </c>
      <c r="D19" s="6">
        <v>24</v>
      </c>
      <c r="E19" s="6">
        <v>24</v>
      </c>
      <c r="F19" s="5">
        <v>24</v>
      </c>
      <c r="G19" s="10" t="s">
        <v>215</v>
      </c>
      <c r="H19" s="6"/>
      <c r="I19" s="6">
        <v>0</v>
      </c>
      <c r="J19" s="6">
        <v>30</v>
      </c>
      <c r="K19" s="6">
        <v>30</v>
      </c>
      <c r="L19" s="5">
        <v>30</v>
      </c>
      <c r="M19" s="10" t="s">
        <v>215</v>
      </c>
      <c r="N19" s="6"/>
      <c r="O19" s="6">
        <v>0</v>
      </c>
      <c r="P19" s="6">
        <v>35</v>
      </c>
      <c r="Q19" s="6">
        <v>35</v>
      </c>
      <c r="R19" s="5">
        <v>35</v>
      </c>
      <c r="S19" s="10" t="s">
        <v>215</v>
      </c>
      <c r="T19" s="6"/>
      <c r="U19" s="6">
        <v>1</v>
      </c>
      <c r="V19" s="6">
        <v>26</v>
      </c>
      <c r="W19" s="6">
        <v>26</v>
      </c>
      <c r="X19" s="5">
        <v>26</v>
      </c>
      <c r="Y19" s="10" t="s">
        <v>215</v>
      </c>
      <c r="Z19" s="6"/>
      <c r="AA19" s="6">
        <v>0</v>
      </c>
      <c r="AB19" s="6">
        <v>52</v>
      </c>
      <c r="AC19" s="6">
        <v>52</v>
      </c>
      <c r="AD19" s="5">
        <v>52</v>
      </c>
    </row>
    <row r="20" spans="1:30" x14ac:dyDescent="0.3">
      <c r="A20" s="10" t="s">
        <v>214</v>
      </c>
      <c r="B20" s="6"/>
      <c r="C20" s="6">
        <v>0</v>
      </c>
      <c r="D20" s="6">
        <v>0</v>
      </c>
      <c r="E20" s="6">
        <v>0</v>
      </c>
      <c r="F20" s="5">
        <v>0</v>
      </c>
      <c r="G20" s="10" t="s">
        <v>214</v>
      </c>
      <c r="H20" s="6"/>
      <c r="I20" s="6">
        <v>0</v>
      </c>
      <c r="J20" s="6">
        <v>0</v>
      </c>
      <c r="K20" s="6">
        <v>0</v>
      </c>
      <c r="L20" s="5">
        <v>0</v>
      </c>
      <c r="M20" s="10" t="s">
        <v>214</v>
      </c>
      <c r="N20" s="6"/>
      <c r="O20" s="6">
        <v>0</v>
      </c>
      <c r="P20" s="6">
        <v>0</v>
      </c>
      <c r="Q20" s="6">
        <v>0</v>
      </c>
      <c r="R20" s="5">
        <v>0</v>
      </c>
      <c r="S20" s="10" t="s">
        <v>214</v>
      </c>
      <c r="T20" s="6"/>
      <c r="U20" s="6">
        <v>0</v>
      </c>
      <c r="V20" s="6">
        <v>0</v>
      </c>
      <c r="W20" s="6">
        <v>0</v>
      </c>
      <c r="X20" s="5">
        <v>0</v>
      </c>
      <c r="Y20" s="10" t="s">
        <v>214</v>
      </c>
      <c r="Z20" s="6"/>
      <c r="AA20" s="6">
        <v>0</v>
      </c>
      <c r="AB20" s="6">
        <v>0</v>
      </c>
      <c r="AC20" s="6">
        <v>0</v>
      </c>
      <c r="AD20" s="5">
        <v>0</v>
      </c>
    </row>
    <row r="21" spans="1:30" ht="15" thickBot="1" x14ac:dyDescent="0.35">
      <c r="A21" s="4" t="s">
        <v>215</v>
      </c>
      <c r="B21" s="3" t="s">
        <v>222</v>
      </c>
      <c r="C21" s="3">
        <v>0</v>
      </c>
      <c r="D21" s="3">
        <v>0</v>
      </c>
      <c r="E21" s="3">
        <v>0</v>
      </c>
      <c r="F21" s="2">
        <v>1</v>
      </c>
      <c r="G21" s="4" t="s">
        <v>215</v>
      </c>
      <c r="H21" s="3" t="s">
        <v>222</v>
      </c>
      <c r="I21" s="3">
        <v>0</v>
      </c>
      <c r="J21" s="3">
        <v>0</v>
      </c>
      <c r="K21" s="3">
        <v>2</v>
      </c>
      <c r="L21" s="2">
        <v>3</v>
      </c>
      <c r="M21" s="4" t="s">
        <v>215</v>
      </c>
      <c r="N21" s="3" t="s">
        <v>222</v>
      </c>
      <c r="O21" s="3">
        <v>0</v>
      </c>
      <c r="P21" s="3">
        <v>0</v>
      </c>
      <c r="Q21" s="3">
        <v>4</v>
      </c>
      <c r="R21" s="2">
        <v>5</v>
      </c>
      <c r="S21" s="4" t="s">
        <v>215</v>
      </c>
      <c r="T21" s="3" t="s">
        <v>222</v>
      </c>
      <c r="U21" s="3">
        <v>0</v>
      </c>
      <c r="V21" s="3">
        <v>0</v>
      </c>
      <c r="W21" s="3">
        <v>0</v>
      </c>
      <c r="X21" s="2">
        <v>0</v>
      </c>
      <c r="Y21" s="4" t="s">
        <v>215</v>
      </c>
      <c r="Z21" s="3" t="s">
        <v>222</v>
      </c>
      <c r="AA21" s="3">
        <v>0</v>
      </c>
      <c r="AB21" s="3">
        <v>0</v>
      </c>
      <c r="AC21" s="3">
        <v>0</v>
      </c>
      <c r="AD21" s="2">
        <v>0</v>
      </c>
    </row>
    <row r="24" spans="1:30" ht="15" thickBot="1" x14ac:dyDescent="0.35"/>
    <row r="25" spans="1:30" x14ac:dyDescent="0.3">
      <c r="A25" s="22" t="s">
        <v>221</v>
      </c>
      <c r="B25" s="17"/>
      <c r="C25" s="17"/>
      <c r="D25" s="17"/>
      <c r="E25" s="17"/>
      <c r="F25" s="16"/>
      <c r="G25" s="22" t="s">
        <v>220</v>
      </c>
      <c r="H25" s="17"/>
      <c r="I25" s="17"/>
      <c r="J25" s="17"/>
      <c r="K25" s="17"/>
      <c r="L25" s="16"/>
      <c r="M25" s="22" t="s">
        <v>219</v>
      </c>
      <c r="N25" s="17"/>
      <c r="O25" s="17"/>
      <c r="P25" s="17"/>
      <c r="Q25" s="17"/>
      <c r="R25" s="16"/>
      <c r="T25" s="148" t="s">
        <v>218</v>
      </c>
      <c r="U25" s="116"/>
      <c r="V25" s="116"/>
      <c r="W25" s="116"/>
      <c r="X25" s="116"/>
      <c r="Y25" s="147"/>
    </row>
    <row r="26" spans="1:30" x14ac:dyDescent="0.3">
      <c r="A26" s="10" t="s">
        <v>217</v>
      </c>
      <c r="B26" s="6"/>
      <c r="C26" s="6">
        <v>0</v>
      </c>
      <c r="D26" s="6">
        <v>30</v>
      </c>
      <c r="E26" s="6">
        <v>60</v>
      </c>
      <c r="F26" s="5">
        <v>90</v>
      </c>
      <c r="G26" s="10" t="s">
        <v>217</v>
      </c>
      <c r="H26" s="6"/>
      <c r="I26" s="6">
        <v>0</v>
      </c>
      <c r="J26" s="6">
        <v>30</v>
      </c>
      <c r="K26" s="6">
        <v>60</v>
      </c>
      <c r="L26" s="5">
        <v>90</v>
      </c>
      <c r="M26" s="10" t="s">
        <v>217</v>
      </c>
      <c r="N26" s="6"/>
      <c r="O26" s="6">
        <v>0</v>
      </c>
      <c r="P26" s="6">
        <v>30</v>
      </c>
      <c r="Q26" s="6">
        <v>60</v>
      </c>
      <c r="R26" s="5">
        <v>90</v>
      </c>
      <c r="T26" s="146" t="s">
        <v>217</v>
      </c>
      <c r="U26" s="35"/>
      <c r="V26" s="35">
        <v>0</v>
      </c>
      <c r="W26" s="35">
        <v>30</v>
      </c>
      <c r="X26" s="35">
        <v>60</v>
      </c>
      <c r="Y26" s="36">
        <v>90</v>
      </c>
    </row>
    <row r="27" spans="1:30" x14ac:dyDescent="0.3">
      <c r="A27" s="10" t="s">
        <v>216</v>
      </c>
      <c r="B27" s="6"/>
      <c r="C27" s="6">
        <f t="shared" ref="C27:F30" si="0">C4+I4+O4+U4+AA4</f>
        <v>185</v>
      </c>
      <c r="D27" s="6">
        <f t="shared" si="0"/>
        <v>0</v>
      </c>
      <c r="E27" s="6">
        <f t="shared" si="0"/>
        <v>0</v>
      </c>
      <c r="F27" s="5">
        <f t="shared" si="0"/>
        <v>0</v>
      </c>
      <c r="G27" s="10" t="s">
        <v>216</v>
      </c>
      <c r="H27" s="6"/>
      <c r="I27" s="6">
        <f t="shared" ref="I27:L30" si="1">C11+I11+O11+U11+AA11</f>
        <v>254</v>
      </c>
      <c r="J27" s="6">
        <f t="shared" si="1"/>
        <v>0</v>
      </c>
      <c r="K27" s="6">
        <f t="shared" si="1"/>
        <v>0</v>
      </c>
      <c r="L27" s="5">
        <f t="shared" si="1"/>
        <v>0</v>
      </c>
      <c r="M27" s="10" t="s">
        <v>216</v>
      </c>
      <c r="N27" s="6"/>
      <c r="O27" s="6">
        <f t="shared" ref="O27:R30" si="2">C18+I18+O18+U18+AA18</f>
        <v>166</v>
      </c>
      <c r="P27" s="6">
        <f t="shared" si="2"/>
        <v>0</v>
      </c>
      <c r="Q27" s="6">
        <f t="shared" si="2"/>
        <v>0</v>
      </c>
      <c r="R27" s="5">
        <f t="shared" si="2"/>
        <v>0</v>
      </c>
      <c r="T27" s="146" t="s">
        <v>216</v>
      </c>
      <c r="U27" s="35"/>
      <c r="V27" s="35">
        <f t="shared" ref="V27:Y30" si="3">C27+I27+O27</f>
        <v>605</v>
      </c>
      <c r="W27" s="35">
        <f t="shared" si="3"/>
        <v>0</v>
      </c>
      <c r="X27" s="35">
        <f t="shared" si="3"/>
        <v>0</v>
      </c>
      <c r="Y27" s="36">
        <f t="shared" si="3"/>
        <v>0</v>
      </c>
    </row>
    <row r="28" spans="1:30" x14ac:dyDescent="0.3">
      <c r="A28" s="10" t="s">
        <v>215</v>
      </c>
      <c r="B28" s="6"/>
      <c r="C28" s="6">
        <f t="shared" si="0"/>
        <v>8</v>
      </c>
      <c r="D28" s="6">
        <f t="shared" si="0"/>
        <v>193</v>
      </c>
      <c r="E28" s="6">
        <f t="shared" si="0"/>
        <v>193</v>
      </c>
      <c r="F28" s="5">
        <f t="shared" si="0"/>
        <v>193</v>
      </c>
      <c r="G28" s="10" t="s">
        <v>215</v>
      </c>
      <c r="H28" s="6"/>
      <c r="I28" s="6">
        <f t="shared" si="1"/>
        <v>0</v>
      </c>
      <c r="J28" s="6">
        <f t="shared" si="1"/>
        <v>254</v>
      </c>
      <c r="K28" s="6">
        <f t="shared" si="1"/>
        <v>254</v>
      </c>
      <c r="L28" s="5">
        <f t="shared" si="1"/>
        <v>254</v>
      </c>
      <c r="M28" s="10" t="s">
        <v>215</v>
      </c>
      <c r="N28" s="6"/>
      <c r="O28" s="6">
        <f t="shared" si="2"/>
        <v>1</v>
      </c>
      <c r="P28" s="6">
        <f t="shared" si="2"/>
        <v>167</v>
      </c>
      <c r="Q28" s="6">
        <f t="shared" si="2"/>
        <v>167</v>
      </c>
      <c r="R28" s="5">
        <f t="shared" si="2"/>
        <v>167</v>
      </c>
      <c r="T28" s="146" t="s">
        <v>215</v>
      </c>
      <c r="U28" s="35"/>
      <c r="V28" s="35">
        <f t="shared" si="3"/>
        <v>9</v>
      </c>
      <c r="W28" s="35">
        <f t="shared" si="3"/>
        <v>614</v>
      </c>
      <c r="X28" s="35">
        <f t="shared" si="3"/>
        <v>614</v>
      </c>
      <c r="Y28" s="36">
        <f t="shared" si="3"/>
        <v>614</v>
      </c>
    </row>
    <row r="29" spans="1:30" x14ac:dyDescent="0.3">
      <c r="A29" s="10" t="s">
        <v>214</v>
      </c>
      <c r="B29" s="6"/>
      <c r="C29" s="6">
        <f t="shared" si="0"/>
        <v>0</v>
      </c>
      <c r="D29" s="6">
        <f t="shared" si="0"/>
        <v>0</v>
      </c>
      <c r="E29" s="6">
        <f t="shared" si="0"/>
        <v>0</v>
      </c>
      <c r="F29" s="5">
        <f t="shared" si="0"/>
        <v>0</v>
      </c>
      <c r="G29" s="10" t="s">
        <v>214</v>
      </c>
      <c r="H29" s="6"/>
      <c r="I29" s="6">
        <f t="shared" si="1"/>
        <v>0</v>
      </c>
      <c r="J29" s="6">
        <f t="shared" si="1"/>
        <v>0</v>
      </c>
      <c r="K29" s="6">
        <f t="shared" si="1"/>
        <v>0</v>
      </c>
      <c r="L29" s="5">
        <f t="shared" si="1"/>
        <v>0</v>
      </c>
      <c r="M29" s="10" t="s">
        <v>214</v>
      </c>
      <c r="N29" s="6"/>
      <c r="O29" s="6">
        <f t="shared" si="2"/>
        <v>0</v>
      </c>
      <c r="P29" s="6">
        <f t="shared" si="2"/>
        <v>0</v>
      </c>
      <c r="Q29" s="6">
        <f t="shared" si="2"/>
        <v>0</v>
      </c>
      <c r="R29" s="5">
        <f t="shared" si="2"/>
        <v>0</v>
      </c>
      <c r="T29" s="146" t="s">
        <v>214</v>
      </c>
      <c r="U29" s="35"/>
      <c r="V29" s="35">
        <f t="shared" si="3"/>
        <v>0</v>
      </c>
      <c r="W29" s="35">
        <f t="shared" si="3"/>
        <v>0</v>
      </c>
      <c r="X29" s="35">
        <f t="shared" si="3"/>
        <v>0</v>
      </c>
      <c r="Y29" s="36">
        <f t="shared" si="3"/>
        <v>0</v>
      </c>
    </row>
    <row r="30" spans="1:30" ht="15" thickBot="1" x14ac:dyDescent="0.35">
      <c r="A30" s="4" t="s">
        <v>213</v>
      </c>
      <c r="B30" s="3"/>
      <c r="C30" s="3">
        <f t="shared" si="0"/>
        <v>0</v>
      </c>
      <c r="D30" s="3">
        <f t="shared" si="0"/>
        <v>2</v>
      </c>
      <c r="E30" s="3">
        <f t="shared" si="0"/>
        <v>3</v>
      </c>
      <c r="F30" s="2">
        <f t="shared" si="0"/>
        <v>3</v>
      </c>
      <c r="G30" s="4" t="s">
        <v>213</v>
      </c>
      <c r="H30" s="3"/>
      <c r="I30" s="3">
        <f t="shared" si="1"/>
        <v>0</v>
      </c>
      <c r="J30" s="3">
        <f t="shared" si="1"/>
        <v>3</v>
      </c>
      <c r="K30" s="3">
        <f t="shared" si="1"/>
        <v>10</v>
      </c>
      <c r="L30" s="2">
        <f t="shared" si="1"/>
        <v>11</v>
      </c>
      <c r="M30" s="4" t="s">
        <v>213</v>
      </c>
      <c r="N30" s="3"/>
      <c r="O30" s="3">
        <f t="shared" si="2"/>
        <v>0</v>
      </c>
      <c r="P30" s="3">
        <f t="shared" si="2"/>
        <v>0</v>
      </c>
      <c r="Q30" s="3">
        <f t="shared" si="2"/>
        <v>6</v>
      </c>
      <c r="R30" s="2">
        <f t="shared" si="2"/>
        <v>9</v>
      </c>
      <c r="T30" s="145" t="s">
        <v>213</v>
      </c>
      <c r="U30" s="144"/>
      <c r="V30" s="144">
        <f t="shared" si="3"/>
        <v>0</v>
      </c>
      <c r="W30" s="144">
        <f t="shared" si="3"/>
        <v>5</v>
      </c>
      <c r="X30" s="144">
        <f t="shared" si="3"/>
        <v>19</v>
      </c>
      <c r="Y30" s="143">
        <f t="shared" si="3"/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K8" sqref="K8"/>
    </sheetView>
  </sheetViews>
  <sheetFormatPr defaultRowHeight="14.4" x14ac:dyDescent="0.3"/>
  <sheetData>
    <row r="1" spans="1:5" x14ac:dyDescent="0.3">
      <c r="A1" s="1" t="s">
        <v>354</v>
      </c>
      <c r="E1" s="1" t="s">
        <v>250</v>
      </c>
    </row>
    <row r="2" spans="1:5" x14ac:dyDescent="0.3">
      <c r="A2" t="s">
        <v>27</v>
      </c>
      <c r="B2">
        <v>0</v>
      </c>
    </row>
    <row r="3" spans="1:5" x14ac:dyDescent="0.3">
      <c r="A3" t="s">
        <v>28</v>
      </c>
      <c r="B3">
        <v>6</v>
      </c>
    </row>
    <row r="4" spans="1:5" x14ac:dyDescent="0.3">
      <c r="A4" t="s">
        <v>249</v>
      </c>
      <c r="B4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L32" sqref="L32"/>
    </sheetView>
  </sheetViews>
  <sheetFormatPr defaultRowHeight="14.4" x14ac:dyDescent="0.3"/>
  <sheetData>
    <row r="1" spans="1:12" x14ac:dyDescent="0.3">
      <c r="A1" s="18" t="s">
        <v>253</v>
      </c>
      <c r="B1" s="17"/>
      <c r="C1" s="17"/>
      <c r="D1" s="17"/>
      <c r="E1" s="17"/>
      <c r="F1" s="16"/>
      <c r="G1" s="18" t="s">
        <v>253</v>
      </c>
      <c r="H1" s="17"/>
      <c r="I1" s="17"/>
      <c r="J1" s="17"/>
      <c r="K1" s="17"/>
      <c r="L1" s="16"/>
    </row>
    <row r="2" spans="1:12" x14ac:dyDescent="0.3">
      <c r="A2" s="113" t="s">
        <v>257</v>
      </c>
      <c r="B2" s="6"/>
      <c r="C2" s="6"/>
      <c r="D2" s="6"/>
      <c r="E2" s="6"/>
      <c r="F2" s="5"/>
      <c r="G2" s="113" t="s">
        <v>256</v>
      </c>
      <c r="H2" s="6"/>
      <c r="I2" s="6"/>
      <c r="J2" s="6"/>
      <c r="K2" s="6"/>
      <c r="L2" s="5"/>
    </row>
    <row r="3" spans="1:12" x14ac:dyDescent="0.3">
      <c r="A3" s="10" t="s">
        <v>217</v>
      </c>
      <c r="B3" s="6"/>
      <c r="C3" s="6">
        <v>0</v>
      </c>
      <c r="D3" s="6">
        <v>30</v>
      </c>
      <c r="E3" s="6">
        <v>60</v>
      </c>
      <c r="F3" s="5">
        <v>90</v>
      </c>
      <c r="G3" s="10" t="s">
        <v>217</v>
      </c>
      <c r="H3" s="6"/>
      <c r="I3" s="6">
        <v>0</v>
      </c>
      <c r="J3" s="6">
        <v>30</v>
      </c>
      <c r="K3" s="6">
        <v>60</v>
      </c>
      <c r="L3" s="5">
        <v>90</v>
      </c>
    </row>
    <row r="4" spans="1:12" x14ac:dyDescent="0.3">
      <c r="A4" s="10" t="s">
        <v>216</v>
      </c>
      <c r="B4" s="6"/>
      <c r="C4" s="6">
        <v>175</v>
      </c>
      <c r="D4" s="6">
        <v>172</v>
      </c>
      <c r="E4" s="6">
        <v>168</v>
      </c>
      <c r="F4" s="5">
        <v>115</v>
      </c>
      <c r="G4" s="10" t="s">
        <v>216</v>
      </c>
      <c r="H4" s="6"/>
      <c r="I4" s="6">
        <v>221</v>
      </c>
      <c r="J4" s="6">
        <v>220</v>
      </c>
      <c r="K4" s="6">
        <v>220</v>
      </c>
      <c r="L4" s="5">
        <v>219</v>
      </c>
    </row>
    <row r="5" spans="1:12" x14ac:dyDescent="0.3">
      <c r="A5" s="10" t="s">
        <v>215</v>
      </c>
      <c r="B5" s="6"/>
      <c r="C5" s="6">
        <v>0</v>
      </c>
      <c r="D5" s="6">
        <v>3</v>
      </c>
      <c r="E5" s="6">
        <v>7</v>
      </c>
      <c r="F5" s="5">
        <v>60</v>
      </c>
      <c r="G5" s="10" t="s">
        <v>215</v>
      </c>
      <c r="H5" s="6"/>
      <c r="I5" s="6">
        <v>0</v>
      </c>
      <c r="J5" s="6">
        <v>1</v>
      </c>
      <c r="K5" s="6">
        <v>1</v>
      </c>
      <c r="L5" s="5">
        <v>2</v>
      </c>
    </row>
    <row r="6" spans="1:12" x14ac:dyDescent="0.3">
      <c r="A6" s="10" t="s">
        <v>214</v>
      </c>
      <c r="B6" s="6"/>
      <c r="C6" s="6">
        <v>0</v>
      </c>
      <c r="D6" s="6">
        <v>0</v>
      </c>
      <c r="E6" s="6">
        <v>0</v>
      </c>
      <c r="F6" s="5">
        <v>0</v>
      </c>
      <c r="G6" s="10" t="s">
        <v>214</v>
      </c>
      <c r="H6" s="6"/>
      <c r="I6" s="6">
        <v>0</v>
      </c>
      <c r="J6" s="6">
        <v>0</v>
      </c>
      <c r="K6" s="6">
        <v>0</v>
      </c>
      <c r="L6" s="5">
        <v>0</v>
      </c>
    </row>
    <row r="7" spans="1:12" ht="15" thickBot="1" x14ac:dyDescent="0.35">
      <c r="A7" s="4" t="s">
        <v>215</v>
      </c>
      <c r="B7" s="3" t="s">
        <v>222</v>
      </c>
      <c r="C7" s="3">
        <v>0</v>
      </c>
      <c r="D7" s="3">
        <v>0</v>
      </c>
      <c r="E7" s="3">
        <v>0</v>
      </c>
      <c r="F7" s="2">
        <v>0</v>
      </c>
      <c r="G7" s="4" t="s">
        <v>215</v>
      </c>
      <c r="H7" s="3" t="s">
        <v>222</v>
      </c>
      <c r="I7" s="3">
        <v>0</v>
      </c>
      <c r="J7" s="3">
        <v>0</v>
      </c>
      <c r="K7" s="3">
        <v>0</v>
      </c>
      <c r="L7" s="2">
        <v>0</v>
      </c>
    </row>
    <row r="8" spans="1:12" x14ac:dyDescent="0.3">
      <c r="A8" s="18" t="s">
        <v>253</v>
      </c>
      <c r="B8" s="17"/>
      <c r="C8" s="17"/>
      <c r="D8" s="17"/>
      <c r="E8" s="17"/>
      <c r="F8" s="16"/>
      <c r="G8" s="18" t="s">
        <v>253</v>
      </c>
      <c r="H8" s="17"/>
      <c r="I8" s="17"/>
      <c r="J8" s="17"/>
      <c r="K8" s="17"/>
      <c r="L8" s="16"/>
    </row>
    <row r="9" spans="1:12" x14ac:dyDescent="0.3">
      <c r="A9" s="113" t="s">
        <v>255</v>
      </c>
      <c r="B9" s="6"/>
      <c r="C9" s="6"/>
      <c r="D9" s="6"/>
      <c r="E9" s="6"/>
      <c r="F9" s="5"/>
      <c r="G9" s="113" t="s">
        <v>254</v>
      </c>
      <c r="H9" s="6"/>
      <c r="I9" s="6"/>
      <c r="J9" s="6"/>
      <c r="K9" s="6"/>
      <c r="L9" s="5"/>
    </row>
    <row r="10" spans="1:12" x14ac:dyDescent="0.3">
      <c r="A10" s="10" t="s">
        <v>217</v>
      </c>
      <c r="B10" s="6"/>
      <c r="C10" s="6">
        <v>0</v>
      </c>
      <c r="D10" s="6">
        <v>30</v>
      </c>
      <c r="E10" s="6">
        <v>60</v>
      </c>
      <c r="F10" s="5">
        <v>90</v>
      </c>
      <c r="G10" s="10" t="s">
        <v>217</v>
      </c>
      <c r="H10" s="6"/>
      <c r="I10" s="6">
        <v>0</v>
      </c>
      <c r="J10" s="6">
        <v>30</v>
      </c>
      <c r="K10" s="6">
        <v>60</v>
      </c>
      <c r="L10" s="5">
        <v>90</v>
      </c>
    </row>
    <row r="11" spans="1:12" x14ac:dyDescent="0.3">
      <c r="A11" s="10" t="s">
        <v>216</v>
      </c>
      <c r="B11" s="6"/>
      <c r="C11" s="6">
        <v>67</v>
      </c>
      <c r="D11" s="6">
        <v>67</v>
      </c>
      <c r="E11" s="6">
        <v>67</v>
      </c>
      <c r="F11" s="5">
        <v>65</v>
      </c>
      <c r="G11" s="10" t="s">
        <v>216</v>
      </c>
      <c r="H11" s="6"/>
      <c r="I11" s="6">
        <v>50</v>
      </c>
      <c r="J11" s="6">
        <v>50</v>
      </c>
      <c r="K11" s="6">
        <v>50</v>
      </c>
      <c r="L11" s="5">
        <v>50</v>
      </c>
    </row>
    <row r="12" spans="1:12" x14ac:dyDescent="0.3">
      <c r="A12" s="10" t="s">
        <v>215</v>
      </c>
      <c r="B12" s="6"/>
      <c r="C12" s="6">
        <v>0</v>
      </c>
      <c r="D12" s="6">
        <v>0</v>
      </c>
      <c r="E12" s="6">
        <v>0</v>
      </c>
      <c r="F12" s="5">
        <v>2</v>
      </c>
      <c r="G12" s="10" t="s">
        <v>215</v>
      </c>
      <c r="H12" s="6"/>
      <c r="I12" s="6">
        <v>0</v>
      </c>
      <c r="J12" s="6">
        <v>0</v>
      </c>
      <c r="K12" s="6">
        <v>0</v>
      </c>
      <c r="L12" s="5">
        <v>0</v>
      </c>
    </row>
    <row r="13" spans="1:12" x14ac:dyDescent="0.3">
      <c r="A13" s="10" t="s">
        <v>214</v>
      </c>
      <c r="B13" s="6"/>
      <c r="C13" s="6">
        <v>0</v>
      </c>
      <c r="D13" s="6">
        <v>0</v>
      </c>
      <c r="E13" s="6">
        <v>0</v>
      </c>
      <c r="F13" s="5">
        <v>0</v>
      </c>
      <c r="G13" s="10" t="s">
        <v>214</v>
      </c>
      <c r="H13" s="6"/>
      <c r="I13" s="6">
        <v>0</v>
      </c>
      <c r="J13" s="6">
        <v>0</v>
      </c>
      <c r="K13" s="6">
        <v>0</v>
      </c>
      <c r="L13" s="5">
        <v>0</v>
      </c>
    </row>
    <row r="14" spans="1:12" ht="15" thickBot="1" x14ac:dyDescent="0.35">
      <c r="A14" s="4" t="s">
        <v>215</v>
      </c>
      <c r="B14" s="3" t="s">
        <v>222</v>
      </c>
      <c r="C14" s="3">
        <v>0</v>
      </c>
      <c r="D14" s="3">
        <v>0</v>
      </c>
      <c r="E14" s="3">
        <v>0</v>
      </c>
      <c r="F14" s="2">
        <v>0</v>
      </c>
      <c r="G14" s="4" t="s">
        <v>215</v>
      </c>
      <c r="H14" s="3" t="s">
        <v>222</v>
      </c>
      <c r="I14" s="3">
        <v>0</v>
      </c>
      <c r="J14" s="3">
        <v>0</v>
      </c>
      <c r="K14" s="3">
        <v>0</v>
      </c>
      <c r="L14" s="2">
        <v>0</v>
      </c>
    </row>
    <row r="15" spans="1:12" x14ac:dyDescent="0.3">
      <c r="A15" s="18" t="s">
        <v>253</v>
      </c>
      <c r="B15" s="17"/>
      <c r="C15" s="17"/>
      <c r="D15" s="17"/>
      <c r="E15" s="17"/>
      <c r="F15" s="16"/>
      <c r="G15" s="18" t="s">
        <v>253</v>
      </c>
      <c r="H15" s="17"/>
      <c r="I15" s="17"/>
      <c r="J15" s="17"/>
      <c r="K15" s="17"/>
      <c r="L15" s="16"/>
    </row>
    <row r="16" spans="1:12" x14ac:dyDescent="0.3">
      <c r="A16" s="113" t="s">
        <v>252</v>
      </c>
      <c r="B16" s="6"/>
      <c r="C16" s="6"/>
      <c r="D16" s="6"/>
      <c r="E16" s="6"/>
      <c r="F16" s="5"/>
      <c r="G16" s="113" t="s">
        <v>251</v>
      </c>
      <c r="H16" s="6"/>
      <c r="I16" s="6"/>
      <c r="J16" s="6"/>
      <c r="K16" s="6"/>
      <c r="L16" s="5"/>
    </row>
    <row r="17" spans="1:25" x14ac:dyDescent="0.3">
      <c r="A17" s="10" t="s">
        <v>217</v>
      </c>
      <c r="B17" s="6"/>
      <c r="C17" s="6">
        <v>0</v>
      </c>
      <c r="D17" s="6">
        <v>30</v>
      </c>
      <c r="E17" s="6">
        <v>60</v>
      </c>
      <c r="F17" s="5">
        <v>90</v>
      </c>
      <c r="G17" s="10" t="s">
        <v>217</v>
      </c>
      <c r="H17" s="6"/>
      <c r="I17" s="6">
        <v>0</v>
      </c>
      <c r="J17" s="6">
        <v>30</v>
      </c>
      <c r="K17" s="6">
        <v>60</v>
      </c>
      <c r="L17" s="5">
        <v>90</v>
      </c>
    </row>
    <row r="18" spans="1:25" x14ac:dyDescent="0.3">
      <c r="A18" s="10" t="s">
        <v>216</v>
      </c>
      <c r="B18" s="6"/>
      <c r="C18" s="6">
        <v>64</v>
      </c>
      <c r="D18" s="6">
        <v>63</v>
      </c>
      <c r="E18" s="6">
        <v>60</v>
      </c>
      <c r="F18" s="5">
        <v>56</v>
      </c>
      <c r="G18" s="10" t="s">
        <v>216</v>
      </c>
      <c r="H18" s="6"/>
      <c r="I18" s="6">
        <v>52</v>
      </c>
      <c r="J18" s="6">
        <v>50</v>
      </c>
      <c r="K18" s="6">
        <v>40</v>
      </c>
      <c r="L18" s="5">
        <v>34</v>
      </c>
    </row>
    <row r="19" spans="1:25" x14ac:dyDescent="0.3">
      <c r="A19" s="10" t="s">
        <v>215</v>
      </c>
      <c r="B19" s="6"/>
      <c r="C19" s="6">
        <v>0</v>
      </c>
      <c r="D19" s="6">
        <v>1</v>
      </c>
      <c r="E19" s="6">
        <v>4</v>
      </c>
      <c r="F19" s="5">
        <v>8</v>
      </c>
      <c r="G19" s="10" t="s">
        <v>215</v>
      </c>
      <c r="H19" s="6"/>
      <c r="I19" s="6">
        <v>0</v>
      </c>
      <c r="J19" s="6">
        <v>2</v>
      </c>
      <c r="K19" s="6">
        <v>12</v>
      </c>
      <c r="L19" s="5">
        <v>18</v>
      </c>
    </row>
    <row r="20" spans="1:25" x14ac:dyDescent="0.3">
      <c r="A20" s="10" t="s">
        <v>214</v>
      </c>
      <c r="B20" s="6"/>
      <c r="C20" s="6">
        <v>0</v>
      </c>
      <c r="D20" s="6">
        <v>0</v>
      </c>
      <c r="E20" s="6">
        <v>0</v>
      </c>
      <c r="F20" s="5">
        <v>0</v>
      </c>
      <c r="G20" s="10" t="s">
        <v>214</v>
      </c>
      <c r="H20" s="6"/>
      <c r="I20" s="6">
        <v>0</v>
      </c>
      <c r="J20" s="6">
        <v>0</v>
      </c>
      <c r="K20" s="6">
        <v>0</v>
      </c>
      <c r="L20" s="5">
        <v>0</v>
      </c>
    </row>
    <row r="21" spans="1:25" ht="15" thickBot="1" x14ac:dyDescent="0.35">
      <c r="A21" s="4" t="s">
        <v>215</v>
      </c>
      <c r="B21" s="3" t="s">
        <v>222</v>
      </c>
      <c r="C21" s="3">
        <v>0</v>
      </c>
      <c r="D21" s="3">
        <v>0</v>
      </c>
      <c r="E21" s="3">
        <v>0</v>
      </c>
      <c r="F21" s="2">
        <v>0</v>
      </c>
      <c r="G21" s="4" t="s">
        <v>215</v>
      </c>
      <c r="H21" s="3" t="s">
        <v>222</v>
      </c>
      <c r="I21" s="3">
        <v>0</v>
      </c>
      <c r="J21" s="3">
        <v>0</v>
      </c>
      <c r="K21" s="3">
        <v>0</v>
      </c>
      <c r="L21" s="2">
        <v>1</v>
      </c>
    </row>
    <row r="24" spans="1:25" ht="15" thickBot="1" x14ac:dyDescent="0.35"/>
    <row r="25" spans="1:25" x14ac:dyDescent="0.3">
      <c r="A25" s="22" t="s">
        <v>221</v>
      </c>
      <c r="B25" s="17"/>
      <c r="C25" s="17"/>
      <c r="D25" s="17"/>
      <c r="E25" s="17"/>
      <c r="F25" s="16"/>
      <c r="G25" s="22" t="s">
        <v>220</v>
      </c>
      <c r="H25" s="17"/>
      <c r="I25" s="17"/>
      <c r="J25" s="17"/>
      <c r="K25" s="17"/>
      <c r="L25" s="16"/>
      <c r="M25" s="22" t="s">
        <v>219</v>
      </c>
      <c r="N25" s="17"/>
      <c r="O25" s="17"/>
      <c r="P25" s="17"/>
      <c r="Q25" s="17"/>
      <c r="R25" s="16"/>
      <c r="T25" s="148" t="s">
        <v>218</v>
      </c>
      <c r="U25" s="116"/>
      <c r="V25" s="116"/>
      <c r="W25" s="116"/>
      <c r="X25" s="116"/>
      <c r="Y25" s="147"/>
    </row>
    <row r="26" spans="1:25" x14ac:dyDescent="0.3">
      <c r="A26" s="10" t="s">
        <v>217</v>
      </c>
      <c r="B26" s="6"/>
      <c r="C26" s="6">
        <v>0</v>
      </c>
      <c r="D26" s="6">
        <v>30</v>
      </c>
      <c r="E26" s="6">
        <v>60</v>
      </c>
      <c r="F26" s="5">
        <v>90</v>
      </c>
      <c r="G26" s="10" t="s">
        <v>217</v>
      </c>
      <c r="H26" s="6"/>
      <c r="I26" s="6">
        <v>0</v>
      </c>
      <c r="J26" s="6">
        <v>30</v>
      </c>
      <c r="K26" s="6">
        <v>60</v>
      </c>
      <c r="L26" s="5">
        <v>90</v>
      </c>
      <c r="M26" s="10" t="s">
        <v>217</v>
      </c>
      <c r="N26" s="6"/>
      <c r="O26" s="6">
        <v>0</v>
      </c>
      <c r="P26" s="6">
        <v>30</v>
      </c>
      <c r="Q26" s="6">
        <v>60</v>
      </c>
      <c r="R26" s="5">
        <v>90</v>
      </c>
      <c r="T26" s="146" t="s">
        <v>217</v>
      </c>
      <c r="U26" s="35"/>
      <c r="V26" s="35">
        <v>0</v>
      </c>
      <c r="W26" s="35">
        <v>30</v>
      </c>
      <c r="X26" s="35">
        <v>60</v>
      </c>
      <c r="Y26" s="36">
        <v>90</v>
      </c>
    </row>
    <row r="27" spans="1:25" x14ac:dyDescent="0.3">
      <c r="A27" s="10" t="s">
        <v>216</v>
      </c>
      <c r="B27" s="6"/>
      <c r="C27" s="6">
        <f t="shared" ref="C27:F30" si="0">C4+I4</f>
        <v>396</v>
      </c>
      <c r="D27" s="6">
        <f t="shared" si="0"/>
        <v>392</v>
      </c>
      <c r="E27" s="6">
        <f t="shared" si="0"/>
        <v>388</v>
      </c>
      <c r="F27" s="5">
        <f t="shared" si="0"/>
        <v>334</v>
      </c>
      <c r="G27" s="10" t="s">
        <v>216</v>
      </c>
      <c r="H27" s="6"/>
      <c r="I27" s="6">
        <f t="shared" ref="I27:L30" si="1">C11+I11</f>
        <v>117</v>
      </c>
      <c r="J27" s="6">
        <f t="shared" si="1"/>
        <v>117</v>
      </c>
      <c r="K27" s="6">
        <f t="shared" si="1"/>
        <v>117</v>
      </c>
      <c r="L27" s="5">
        <f t="shared" si="1"/>
        <v>115</v>
      </c>
      <c r="M27" s="10" t="s">
        <v>216</v>
      </c>
      <c r="N27" s="6"/>
      <c r="O27" s="6">
        <f t="shared" ref="O27:R30" si="2">C18+I18</f>
        <v>116</v>
      </c>
      <c r="P27" s="6">
        <f t="shared" si="2"/>
        <v>113</v>
      </c>
      <c r="Q27" s="6">
        <f t="shared" si="2"/>
        <v>100</v>
      </c>
      <c r="R27" s="5">
        <f t="shared" si="2"/>
        <v>90</v>
      </c>
      <c r="T27" s="146" t="s">
        <v>216</v>
      </c>
      <c r="U27" s="35"/>
      <c r="V27" s="35">
        <f t="shared" ref="V27:Y30" si="3">C27+I27+O27</f>
        <v>629</v>
      </c>
      <c r="W27" s="35">
        <f t="shared" si="3"/>
        <v>622</v>
      </c>
      <c r="X27" s="35">
        <f t="shared" si="3"/>
        <v>605</v>
      </c>
      <c r="Y27" s="36">
        <f t="shared" si="3"/>
        <v>539</v>
      </c>
    </row>
    <row r="28" spans="1:25" x14ac:dyDescent="0.3">
      <c r="A28" s="10" t="s">
        <v>215</v>
      </c>
      <c r="B28" s="6"/>
      <c r="C28" s="6">
        <f t="shared" si="0"/>
        <v>0</v>
      </c>
      <c r="D28" s="6">
        <f t="shared" si="0"/>
        <v>4</v>
      </c>
      <c r="E28" s="6">
        <f t="shared" si="0"/>
        <v>8</v>
      </c>
      <c r="F28" s="5">
        <f t="shared" si="0"/>
        <v>62</v>
      </c>
      <c r="G28" s="10" t="s">
        <v>215</v>
      </c>
      <c r="H28" s="6"/>
      <c r="I28" s="6">
        <f t="shared" si="1"/>
        <v>0</v>
      </c>
      <c r="J28" s="6">
        <f t="shared" si="1"/>
        <v>0</v>
      </c>
      <c r="K28" s="6">
        <f t="shared" si="1"/>
        <v>0</v>
      </c>
      <c r="L28" s="5">
        <f t="shared" si="1"/>
        <v>2</v>
      </c>
      <c r="M28" s="10" t="s">
        <v>215</v>
      </c>
      <c r="N28" s="6"/>
      <c r="O28" s="6">
        <f t="shared" si="2"/>
        <v>0</v>
      </c>
      <c r="P28" s="6">
        <f t="shared" si="2"/>
        <v>3</v>
      </c>
      <c r="Q28" s="6">
        <f t="shared" si="2"/>
        <v>16</v>
      </c>
      <c r="R28" s="5">
        <f t="shared" si="2"/>
        <v>26</v>
      </c>
      <c r="T28" s="146" t="s">
        <v>215</v>
      </c>
      <c r="U28" s="35"/>
      <c r="V28" s="35">
        <f t="shared" si="3"/>
        <v>0</v>
      </c>
      <c r="W28" s="35">
        <f t="shared" si="3"/>
        <v>7</v>
      </c>
      <c r="X28" s="35">
        <f t="shared" si="3"/>
        <v>24</v>
      </c>
      <c r="Y28" s="36">
        <f t="shared" si="3"/>
        <v>90</v>
      </c>
    </row>
    <row r="29" spans="1:25" x14ac:dyDescent="0.3">
      <c r="A29" s="10" t="s">
        <v>214</v>
      </c>
      <c r="B29" s="6"/>
      <c r="C29" s="6">
        <f t="shared" si="0"/>
        <v>0</v>
      </c>
      <c r="D29" s="6">
        <f t="shared" si="0"/>
        <v>0</v>
      </c>
      <c r="E29" s="6">
        <f t="shared" si="0"/>
        <v>0</v>
      </c>
      <c r="F29" s="5">
        <f t="shared" si="0"/>
        <v>0</v>
      </c>
      <c r="G29" s="10" t="s">
        <v>214</v>
      </c>
      <c r="H29" s="6"/>
      <c r="I29" s="6">
        <f t="shared" si="1"/>
        <v>0</v>
      </c>
      <c r="J29" s="6">
        <f t="shared" si="1"/>
        <v>0</v>
      </c>
      <c r="K29" s="6">
        <f t="shared" si="1"/>
        <v>0</v>
      </c>
      <c r="L29" s="5">
        <f t="shared" si="1"/>
        <v>0</v>
      </c>
      <c r="M29" s="10" t="s">
        <v>214</v>
      </c>
      <c r="N29" s="6"/>
      <c r="O29" s="6">
        <f t="shared" si="2"/>
        <v>0</v>
      </c>
      <c r="P29" s="6">
        <f t="shared" si="2"/>
        <v>0</v>
      </c>
      <c r="Q29" s="6">
        <f t="shared" si="2"/>
        <v>0</v>
      </c>
      <c r="R29" s="5">
        <f t="shared" si="2"/>
        <v>0</v>
      </c>
      <c r="T29" s="146" t="s">
        <v>214</v>
      </c>
      <c r="U29" s="35"/>
      <c r="V29" s="35">
        <f t="shared" si="3"/>
        <v>0</v>
      </c>
      <c r="W29" s="35">
        <f t="shared" si="3"/>
        <v>0</v>
      </c>
      <c r="X29" s="35">
        <f t="shared" si="3"/>
        <v>0</v>
      </c>
      <c r="Y29" s="36">
        <f t="shared" si="3"/>
        <v>0</v>
      </c>
    </row>
    <row r="30" spans="1:25" ht="15" thickBot="1" x14ac:dyDescent="0.35">
      <c r="A30" s="4" t="s">
        <v>213</v>
      </c>
      <c r="B30" s="3"/>
      <c r="C30" s="3">
        <f t="shared" si="0"/>
        <v>0</v>
      </c>
      <c r="D30" s="3">
        <f t="shared" si="0"/>
        <v>0</v>
      </c>
      <c r="E30" s="3">
        <f t="shared" si="0"/>
        <v>0</v>
      </c>
      <c r="F30" s="2">
        <f t="shared" si="0"/>
        <v>0</v>
      </c>
      <c r="G30" s="4" t="s">
        <v>213</v>
      </c>
      <c r="H30" s="3"/>
      <c r="I30" s="3">
        <f t="shared" si="1"/>
        <v>0</v>
      </c>
      <c r="J30" s="3">
        <f t="shared" si="1"/>
        <v>0</v>
      </c>
      <c r="K30" s="3">
        <f t="shared" si="1"/>
        <v>0</v>
      </c>
      <c r="L30" s="2">
        <f t="shared" si="1"/>
        <v>0</v>
      </c>
      <c r="M30" s="4" t="s">
        <v>213</v>
      </c>
      <c r="N30" s="3"/>
      <c r="O30" s="3">
        <f t="shared" si="2"/>
        <v>0</v>
      </c>
      <c r="P30" s="3">
        <f t="shared" si="2"/>
        <v>0</v>
      </c>
      <c r="Q30" s="3">
        <f t="shared" si="2"/>
        <v>0</v>
      </c>
      <c r="R30" s="2">
        <f t="shared" si="2"/>
        <v>1</v>
      </c>
      <c r="T30" s="145" t="s">
        <v>213</v>
      </c>
      <c r="U30" s="144"/>
      <c r="V30" s="144">
        <f t="shared" si="3"/>
        <v>0</v>
      </c>
      <c r="W30" s="144">
        <f t="shared" si="3"/>
        <v>0</v>
      </c>
      <c r="X30" s="144">
        <f t="shared" si="3"/>
        <v>0</v>
      </c>
      <c r="Y30" s="143">
        <f t="shared" si="3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O19" sqref="O19"/>
    </sheetView>
  </sheetViews>
  <sheetFormatPr defaultRowHeight="14.4" x14ac:dyDescent="0.3"/>
  <sheetData>
    <row r="1" spans="1:18" x14ac:dyDescent="0.3">
      <c r="A1" s="18" t="s">
        <v>260</v>
      </c>
      <c r="B1" s="17"/>
      <c r="C1" s="17"/>
      <c r="D1" s="17"/>
      <c r="E1" s="17"/>
      <c r="F1" s="16"/>
      <c r="G1" s="18" t="s">
        <v>260</v>
      </c>
      <c r="H1" s="17"/>
      <c r="I1" s="17"/>
      <c r="J1" s="17"/>
      <c r="K1" s="17"/>
      <c r="L1" s="16"/>
      <c r="M1" s="18" t="s">
        <v>260</v>
      </c>
      <c r="N1" s="17"/>
      <c r="O1" s="17"/>
      <c r="P1" s="17"/>
      <c r="Q1" s="17"/>
      <c r="R1" s="16"/>
    </row>
    <row r="2" spans="1:18" x14ac:dyDescent="0.3">
      <c r="A2" s="113" t="s">
        <v>265</v>
      </c>
      <c r="B2" s="6"/>
      <c r="C2" s="6"/>
      <c r="D2" s="6"/>
      <c r="E2" s="6"/>
      <c r="F2" s="5"/>
      <c r="G2" s="113" t="s">
        <v>264</v>
      </c>
      <c r="H2" s="6"/>
      <c r="I2" s="6"/>
      <c r="J2" s="6"/>
      <c r="K2" s="6"/>
      <c r="L2" s="5"/>
      <c r="M2" s="113" t="s">
        <v>263</v>
      </c>
      <c r="N2" s="6"/>
      <c r="O2" s="6"/>
      <c r="P2" s="6"/>
      <c r="Q2" s="6"/>
      <c r="R2" s="5"/>
    </row>
    <row r="3" spans="1:18" x14ac:dyDescent="0.3">
      <c r="A3" s="10" t="s">
        <v>217</v>
      </c>
      <c r="B3" s="6"/>
      <c r="C3" s="6">
        <v>0</v>
      </c>
      <c r="D3" s="6">
        <v>30</v>
      </c>
      <c r="E3" s="6">
        <v>60</v>
      </c>
      <c r="F3" s="5">
        <v>90</v>
      </c>
      <c r="G3" s="10" t="s">
        <v>217</v>
      </c>
      <c r="H3" s="6"/>
      <c r="I3" s="6">
        <v>0</v>
      </c>
      <c r="J3" s="6">
        <v>30</v>
      </c>
      <c r="K3" s="6">
        <v>60</v>
      </c>
      <c r="L3" s="5">
        <v>90</v>
      </c>
      <c r="M3" s="10" t="s">
        <v>217</v>
      </c>
      <c r="N3" s="6"/>
      <c r="O3" s="6">
        <v>0</v>
      </c>
      <c r="P3" s="6">
        <v>30</v>
      </c>
      <c r="Q3" s="6">
        <v>60</v>
      </c>
      <c r="R3" s="5">
        <v>90</v>
      </c>
    </row>
    <row r="4" spans="1:18" x14ac:dyDescent="0.3">
      <c r="A4" s="10" t="s">
        <v>216</v>
      </c>
      <c r="B4" s="6"/>
      <c r="C4" s="6">
        <v>44</v>
      </c>
      <c r="D4" s="6">
        <v>44</v>
      </c>
      <c r="E4" s="6">
        <v>44</v>
      </c>
      <c r="F4" s="5">
        <v>44</v>
      </c>
      <c r="G4" s="10" t="s">
        <v>216</v>
      </c>
      <c r="H4" s="6"/>
      <c r="I4" s="6">
        <v>52</v>
      </c>
      <c r="J4" s="6">
        <v>52</v>
      </c>
      <c r="K4" s="6">
        <v>52</v>
      </c>
      <c r="L4" s="5">
        <v>52</v>
      </c>
      <c r="M4" s="10" t="s">
        <v>216</v>
      </c>
      <c r="N4" s="6"/>
      <c r="O4" s="6">
        <v>101</v>
      </c>
      <c r="P4" s="6">
        <v>101</v>
      </c>
      <c r="Q4" s="6">
        <v>101</v>
      </c>
      <c r="R4" s="5">
        <v>100</v>
      </c>
    </row>
    <row r="5" spans="1:18" x14ac:dyDescent="0.3">
      <c r="A5" s="10" t="s">
        <v>215</v>
      </c>
      <c r="B5" s="6"/>
      <c r="C5" s="6">
        <v>0</v>
      </c>
      <c r="D5" s="6">
        <v>0</v>
      </c>
      <c r="E5" s="6">
        <v>0</v>
      </c>
      <c r="F5" s="5">
        <v>0</v>
      </c>
      <c r="G5" s="10" t="s">
        <v>215</v>
      </c>
      <c r="H5" s="6"/>
      <c r="I5" s="6">
        <v>0</v>
      </c>
      <c r="J5" s="6">
        <v>0</v>
      </c>
      <c r="K5" s="6">
        <v>0</v>
      </c>
      <c r="L5" s="5">
        <v>0</v>
      </c>
      <c r="M5" s="10" t="s">
        <v>215</v>
      </c>
      <c r="N5" s="6"/>
      <c r="O5" s="6">
        <v>0</v>
      </c>
      <c r="P5" s="6">
        <v>0</v>
      </c>
      <c r="Q5" s="6">
        <v>0</v>
      </c>
      <c r="R5" s="5">
        <v>1</v>
      </c>
    </row>
    <row r="6" spans="1:18" x14ac:dyDescent="0.3">
      <c r="A6" s="10" t="s">
        <v>214</v>
      </c>
      <c r="B6" s="6"/>
      <c r="C6" s="6">
        <v>0</v>
      </c>
      <c r="D6" s="6">
        <v>0</v>
      </c>
      <c r="E6" s="6">
        <v>0</v>
      </c>
      <c r="F6" s="5">
        <v>0</v>
      </c>
      <c r="G6" s="10" t="s">
        <v>214</v>
      </c>
      <c r="H6" s="6"/>
      <c r="I6" s="6">
        <v>0</v>
      </c>
      <c r="J6" s="6">
        <v>0</v>
      </c>
      <c r="K6" s="6">
        <v>0</v>
      </c>
      <c r="L6" s="5">
        <v>0</v>
      </c>
      <c r="M6" s="10" t="s">
        <v>214</v>
      </c>
      <c r="N6" s="6"/>
      <c r="O6" s="6">
        <v>0</v>
      </c>
      <c r="P6" s="6">
        <v>0</v>
      </c>
      <c r="Q6" s="6">
        <v>0</v>
      </c>
      <c r="R6" s="5">
        <v>0</v>
      </c>
    </row>
    <row r="7" spans="1:18" ht="15" thickBot="1" x14ac:dyDescent="0.35">
      <c r="A7" s="4" t="s">
        <v>215</v>
      </c>
      <c r="B7" s="3" t="s">
        <v>222</v>
      </c>
      <c r="C7" s="3">
        <v>0</v>
      </c>
      <c r="D7" s="3">
        <v>0</v>
      </c>
      <c r="E7" s="3">
        <v>0</v>
      </c>
      <c r="F7" s="2">
        <v>0</v>
      </c>
      <c r="G7" s="4" t="s">
        <v>215</v>
      </c>
      <c r="H7" s="3" t="s">
        <v>222</v>
      </c>
      <c r="I7" s="3">
        <v>0</v>
      </c>
      <c r="J7" s="3">
        <v>0</v>
      </c>
      <c r="K7" s="3">
        <v>0</v>
      </c>
      <c r="L7" s="2">
        <v>0</v>
      </c>
      <c r="M7" s="4" t="s">
        <v>215</v>
      </c>
      <c r="N7" s="3" t="s">
        <v>222</v>
      </c>
      <c r="O7" s="3">
        <v>0</v>
      </c>
      <c r="P7" s="3">
        <v>0</v>
      </c>
      <c r="Q7" s="3">
        <v>0</v>
      </c>
      <c r="R7" s="2">
        <v>0</v>
      </c>
    </row>
    <row r="8" spans="1:18" x14ac:dyDescent="0.3">
      <c r="A8" s="149" t="s">
        <v>260</v>
      </c>
      <c r="B8" s="49"/>
      <c r="C8" s="49"/>
      <c r="D8" s="49"/>
      <c r="E8" s="49"/>
      <c r="F8" s="24"/>
      <c r="G8" s="149" t="s">
        <v>260</v>
      </c>
      <c r="H8" s="49"/>
      <c r="I8" s="49"/>
      <c r="J8" s="49"/>
      <c r="K8" s="49"/>
      <c r="L8" s="24"/>
    </row>
    <row r="9" spans="1:18" x14ac:dyDescent="0.3">
      <c r="A9" s="125" t="s">
        <v>262</v>
      </c>
      <c r="B9" s="51"/>
      <c r="C9" s="51"/>
      <c r="D9" s="51"/>
      <c r="E9" s="51"/>
      <c r="F9" s="12"/>
      <c r="G9" s="125" t="s">
        <v>261</v>
      </c>
      <c r="H9" s="51"/>
      <c r="I9" s="51"/>
      <c r="J9" s="51"/>
      <c r="K9" s="51"/>
      <c r="L9" s="12"/>
    </row>
    <row r="10" spans="1:18" x14ac:dyDescent="0.3">
      <c r="A10" s="50" t="s">
        <v>217</v>
      </c>
      <c r="B10" s="51"/>
      <c r="C10" s="51">
        <v>0</v>
      </c>
      <c r="D10" s="51">
        <v>30</v>
      </c>
      <c r="E10" s="51">
        <v>60</v>
      </c>
      <c r="F10" s="12">
        <v>90</v>
      </c>
      <c r="G10" s="50" t="s">
        <v>217</v>
      </c>
      <c r="H10" s="51"/>
      <c r="I10" s="51">
        <v>0</v>
      </c>
      <c r="J10" s="51">
        <v>30</v>
      </c>
      <c r="K10" s="51">
        <v>60</v>
      </c>
      <c r="L10" s="12">
        <v>90</v>
      </c>
    </row>
    <row r="11" spans="1:18" x14ac:dyDescent="0.3">
      <c r="A11" s="50" t="s">
        <v>216</v>
      </c>
      <c r="B11" s="51"/>
      <c r="C11" s="51">
        <v>114</v>
      </c>
      <c r="D11" s="51">
        <v>110</v>
      </c>
      <c r="E11" s="51">
        <v>107</v>
      </c>
      <c r="F11" s="12">
        <v>97</v>
      </c>
      <c r="G11" s="50" t="s">
        <v>216</v>
      </c>
      <c r="H11" s="51"/>
      <c r="I11" s="51">
        <v>150</v>
      </c>
      <c r="J11" s="51">
        <v>149</v>
      </c>
      <c r="K11" s="51">
        <v>144</v>
      </c>
      <c r="L11" s="12">
        <v>127</v>
      </c>
    </row>
    <row r="12" spans="1:18" x14ac:dyDescent="0.3">
      <c r="A12" s="50" t="s">
        <v>215</v>
      </c>
      <c r="B12" s="51"/>
      <c r="C12" s="51">
        <v>0</v>
      </c>
      <c r="D12" s="51">
        <v>4</v>
      </c>
      <c r="E12" s="51">
        <v>7</v>
      </c>
      <c r="F12" s="12">
        <v>17</v>
      </c>
      <c r="G12" s="50" t="s">
        <v>215</v>
      </c>
      <c r="H12" s="51"/>
      <c r="I12" s="51">
        <v>0</v>
      </c>
      <c r="J12" s="51">
        <v>1</v>
      </c>
      <c r="K12" s="51">
        <v>6</v>
      </c>
      <c r="L12" s="12">
        <v>23</v>
      </c>
    </row>
    <row r="13" spans="1:18" x14ac:dyDescent="0.3">
      <c r="A13" s="50" t="s">
        <v>214</v>
      </c>
      <c r="B13" s="51"/>
      <c r="C13" s="51">
        <v>0</v>
      </c>
      <c r="D13" s="51">
        <v>0</v>
      </c>
      <c r="E13" s="51">
        <v>0</v>
      </c>
      <c r="F13" s="12">
        <v>0</v>
      </c>
      <c r="G13" s="50" t="s">
        <v>214</v>
      </c>
      <c r="H13" s="51"/>
      <c r="I13" s="51">
        <v>0</v>
      </c>
      <c r="J13" s="51">
        <v>0</v>
      </c>
      <c r="K13" s="51">
        <v>0</v>
      </c>
      <c r="L13" s="12">
        <v>0</v>
      </c>
    </row>
    <row r="14" spans="1:18" ht="15" thickBot="1" x14ac:dyDescent="0.35">
      <c r="A14" s="98" t="s">
        <v>215</v>
      </c>
      <c r="B14" s="99" t="s">
        <v>222</v>
      </c>
      <c r="C14" s="99">
        <v>0</v>
      </c>
      <c r="D14" s="99">
        <v>0</v>
      </c>
      <c r="E14" s="99">
        <v>0</v>
      </c>
      <c r="F14" s="25">
        <v>0</v>
      </c>
      <c r="G14" s="98" t="s">
        <v>215</v>
      </c>
      <c r="H14" s="99" t="s">
        <v>222</v>
      </c>
      <c r="I14" s="99">
        <v>0</v>
      </c>
      <c r="J14" s="99">
        <v>0</v>
      </c>
      <c r="K14" s="51">
        <v>0</v>
      </c>
      <c r="L14" s="25">
        <v>1</v>
      </c>
    </row>
    <row r="15" spans="1:18" x14ac:dyDescent="0.3">
      <c r="A15" s="18" t="s">
        <v>260</v>
      </c>
      <c r="B15" s="17"/>
      <c r="C15" s="17"/>
      <c r="D15" s="17"/>
      <c r="E15" s="17"/>
      <c r="F15" s="16"/>
      <c r="G15" s="18" t="s">
        <v>260</v>
      </c>
      <c r="H15" s="17"/>
      <c r="I15" s="17"/>
      <c r="J15" s="17"/>
      <c r="K15" s="17"/>
      <c r="L15" s="16"/>
    </row>
    <row r="16" spans="1:18" x14ac:dyDescent="0.3">
      <c r="A16" s="113" t="s">
        <v>259</v>
      </c>
      <c r="B16" s="6"/>
      <c r="C16" s="6"/>
      <c r="D16" s="6"/>
      <c r="E16" s="6"/>
      <c r="F16" s="5"/>
      <c r="G16" s="113" t="s">
        <v>258</v>
      </c>
      <c r="H16" s="6"/>
      <c r="I16" s="6"/>
      <c r="J16" s="6"/>
      <c r="K16" s="6"/>
      <c r="L16" s="5"/>
    </row>
    <row r="17" spans="1:25" x14ac:dyDescent="0.3">
      <c r="A17" s="10" t="s">
        <v>217</v>
      </c>
      <c r="B17" s="6"/>
      <c r="C17" s="6">
        <v>0</v>
      </c>
      <c r="D17" s="6">
        <v>30</v>
      </c>
      <c r="E17" s="6">
        <v>60</v>
      </c>
      <c r="F17" s="5">
        <v>90</v>
      </c>
      <c r="G17" s="10" t="s">
        <v>217</v>
      </c>
      <c r="H17" s="6"/>
      <c r="I17" s="6">
        <v>0</v>
      </c>
      <c r="J17" s="6">
        <v>30</v>
      </c>
      <c r="K17" s="6">
        <v>60</v>
      </c>
      <c r="L17" s="5">
        <v>90</v>
      </c>
    </row>
    <row r="18" spans="1:25" x14ac:dyDescent="0.3">
      <c r="A18" s="10" t="s">
        <v>216</v>
      </c>
      <c r="B18" s="6"/>
      <c r="C18" s="6">
        <v>109</v>
      </c>
      <c r="D18" s="6">
        <v>104</v>
      </c>
      <c r="E18" s="6">
        <v>102</v>
      </c>
      <c r="F18" s="5">
        <v>95</v>
      </c>
      <c r="G18" s="10" t="s">
        <v>216</v>
      </c>
      <c r="H18" s="6"/>
      <c r="I18" s="6">
        <v>179</v>
      </c>
      <c r="J18" s="6">
        <v>179</v>
      </c>
      <c r="K18" s="6">
        <v>179</v>
      </c>
      <c r="L18" s="5">
        <v>178</v>
      </c>
    </row>
    <row r="19" spans="1:25" x14ac:dyDescent="0.3">
      <c r="A19" s="10" t="s">
        <v>215</v>
      </c>
      <c r="B19" s="6"/>
      <c r="C19" s="6">
        <v>0</v>
      </c>
      <c r="D19" s="6">
        <v>5</v>
      </c>
      <c r="E19" s="6">
        <v>7</v>
      </c>
      <c r="F19" s="5">
        <v>14</v>
      </c>
      <c r="G19" s="10" t="s">
        <v>215</v>
      </c>
      <c r="H19" s="6"/>
      <c r="I19" s="6">
        <v>0</v>
      </c>
      <c r="J19" s="6">
        <v>0</v>
      </c>
      <c r="K19" s="6">
        <v>0</v>
      </c>
      <c r="L19" s="5">
        <v>1</v>
      </c>
    </row>
    <row r="20" spans="1:25" x14ac:dyDescent="0.3">
      <c r="A20" s="10" t="s">
        <v>214</v>
      </c>
      <c r="B20" s="6"/>
      <c r="C20" s="6">
        <v>0</v>
      </c>
      <c r="D20" s="6">
        <v>0</v>
      </c>
      <c r="E20" s="6">
        <v>0</v>
      </c>
      <c r="F20" s="5">
        <v>0</v>
      </c>
      <c r="G20" s="10" t="s">
        <v>214</v>
      </c>
      <c r="H20" s="6"/>
      <c r="I20" s="6">
        <v>0</v>
      </c>
      <c r="J20" s="6">
        <v>0</v>
      </c>
      <c r="K20" s="6">
        <v>0</v>
      </c>
      <c r="L20" s="5">
        <v>0</v>
      </c>
    </row>
    <row r="21" spans="1:25" ht="15" thickBot="1" x14ac:dyDescent="0.35">
      <c r="A21" s="4" t="s">
        <v>215</v>
      </c>
      <c r="B21" s="3" t="s">
        <v>222</v>
      </c>
      <c r="C21" s="3">
        <v>0</v>
      </c>
      <c r="D21" s="3">
        <v>0</v>
      </c>
      <c r="E21" s="3">
        <v>0</v>
      </c>
      <c r="F21" s="2">
        <v>0</v>
      </c>
      <c r="G21" s="4" t="s">
        <v>215</v>
      </c>
      <c r="H21" s="3" t="s">
        <v>222</v>
      </c>
      <c r="I21" s="3">
        <v>0</v>
      </c>
      <c r="J21" s="3">
        <v>0</v>
      </c>
      <c r="K21" s="3">
        <v>0</v>
      </c>
      <c r="L21" s="2">
        <v>0</v>
      </c>
    </row>
    <row r="24" spans="1:25" ht="15" thickBot="1" x14ac:dyDescent="0.35"/>
    <row r="25" spans="1:25" x14ac:dyDescent="0.3">
      <c r="A25" s="22" t="s">
        <v>221</v>
      </c>
      <c r="B25" s="17"/>
      <c r="C25" s="17"/>
      <c r="D25" s="17"/>
      <c r="E25" s="17"/>
      <c r="F25" s="16"/>
      <c r="G25" s="48" t="s">
        <v>220</v>
      </c>
      <c r="H25" s="49"/>
      <c r="I25" s="49"/>
      <c r="J25" s="49"/>
      <c r="K25" s="49"/>
      <c r="L25" s="24"/>
      <c r="M25" s="22" t="s">
        <v>219</v>
      </c>
      <c r="N25" s="17"/>
      <c r="O25" s="17"/>
      <c r="P25" s="17"/>
      <c r="Q25" s="17"/>
      <c r="R25" s="16"/>
      <c r="T25" s="148" t="s">
        <v>218</v>
      </c>
      <c r="U25" s="116"/>
      <c r="V25" s="116"/>
      <c r="W25" s="116"/>
      <c r="X25" s="116"/>
      <c r="Y25" s="147"/>
    </row>
    <row r="26" spans="1:25" x14ac:dyDescent="0.3">
      <c r="A26" s="10" t="s">
        <v>217</v>
      </c>
      <c r="B26" s="6"/>
      <c r="C26" s="6">
        <v>0</v>
      </c>
      <c r="D26" s="6">
        <v>30</v>
      </c>
      <c r="E26" s="6">
        <v>60</v>
      </c>
      <c r="F26" s="5">
        <v>90</v>
      </c>
      <c r="G26" s="50" t="s">
        <v>217</v>
      </c>
      <c r="H26" s="51"/>
      <c r="I26" s="51">
        <v>0</v>
      </c>
      <c r="J26" s="51">
        <v>30</v>
      </c>
      <c r="K26" s="51">
        <v>60</v>
      </c>
      <c r="L26" s="12">
        <v>90</v>
      </c>
      <c r="M26" s="10" t="s">
        <v>217</v>
      </c>
      <c r="N26" s="6"/>
      <c r="O26" s="6">
        <v>0</v>
      </c>
      <c r="P26" s="6">
        <v>30</v>
      </c>
      <c r="Q26" s="6">
        <v>60</v>
      </c>
      <c r="R26" s="5">
        <v>90</v>
      </c>
      <c r="T26" s="146" t="s">
        <v>217</v>
      </c>
      <c r="U26" s="35"/>
      <c r="V26" s="35">
        <v>0</v>
      </c>
      <c r="W26" s="35">
        <v>30</v>
      </c>
      <c r="X26" s="35">
        <v>60</v>
      </c>
      <c r="Y26" s="36">
        <v>90</v>
      </c>
    </row>
    <row r="27" spans="1:25" x14ac:dyDescent="0.3">
      <c r="A27" s="10" t="s">
        <v>216</v>
      </c>
      <c r="B27" s="6"/>
      <c r="C27" s="6">
        <f t="shared" ref="C27:F30" si="0">C4+I4+O4</f>
        <v>197</v>
      </c>
      <c r="D27" s="6">
        <f t="shared" si="0"/>
        <v>197</v>
      </c>
      <c r="E27" s="6">
        <f t="shared" si="0"/>
        <v>197</v>
      </c>
      <c r="F27" s="5">
        <f t="shared" si="0"/>
        <v>196</v>
      </c>
      <c r="G27" s="50" t="s">
        <v>216</v>
      </c>
      <c r="H27" s="51"/>
      <c r="I27" s="51">
        <f t="shared" ref="I27:L30" si="1">C11+I11</f>
        <v>264</v>
      </c>
      <c r="J27" s="51">
        <f t="shared" si="1"/>
        <v>259</v>
      </c>
      <c r="K27" s="51">
        <f t="shared" si="1"/>
        <v>251</v>
      </c>
      <c r="L27" s="12">
        <f t="shared" si="1"/>
        <v>224</v>
      </c>
      <c r="M27" s="10" t="s">
        <v>216</v>
      </c>
      <c r="N27" s="6"/>
      <c r="O27" s="6">
        <f t="shared" ref="O27:R30" si="2">C18+I18</f>
        <v>288</v>
      </c>
      <c r="P27" s="6">
        <f t="shared" si="2"/>
        <v>283</v>
      </c>
      <c r="Q27" s="6">
        <f t="shared" si="2"/>
        <v>281</v>
      </c>
      <c r="R27" s="5">
        <f t="shared" si="2"/>
        <v>273</v>
      </c>
      <c r="T27" s="146" t="s">
        <v>216</v>
      </c>
      <c r="U27" s="35"/>
      <c r="V27" s="35">
        <f t="shared" ref="V27:Y30" si="3">C27+I27+O27</f>
        <v>749</v>
      </c>
      <c r="W27" s="35">
        <f t="shared" si="3"/>
        <v>739</v>
      </c>
      <c r="X27" s="35">
        <f t="shared" si="3"/>
        <v>729</v>
      </c>
      <c r="Y27" s="36">
        <f t="shared" si="3"/>
        <v>693</v>
      </c>
    </row>
    <row r="28" spans="1:25" x14ac:dyDescent="0.3">
      <c r="A28" s="10" t="s">
        <v>215</v>
      </c>
      <c r="B28" s="6"/>
      <c r="C28" s="6">
        <f t="shared" si="0"/>
        <v>0</v>
      </c>
      <c r="D28" s="6">
        <f t="shared" si="0"/>
        <v>0</v>
      </c>
      <c r="E28" s="6">
        <f t="shared" si="0"/>
        <v>0</v>
      </c>
      <c r="F28" s="5">
        <f t="shared" si="0"/>
        <v>1</v>
      </c>
      <c r="G28" s="50" t="s">
        <v>215</v>
      </c>
      <c r="H28" s="51"/>
      <c r="I28" s="51">
        <f t="shared" si="1"/>
        <v>0</v>
      </c>
      <c r="J28" s="51">
        <f t="shared" si="1"/>
        <v>5</v>
      </c>
      <c r="K28" s="51">
        <f t="shared" si="1"/>
        <v>13</v>
      </c>
      <c r="L28" s="12">
        <f t="shared" si="1"/>
        <v>40</v>
      </c>
      <c r="M28" s="10" t="s">
        <v>215</v>
      </c>
      <c r="N28" s="6"/>
      <c r="O28" s="6">
        <f t="shared" si="2"/>
        <v>0</v>
      </c>
      <c r="P28" s="6">
        <f t="shared" si="2"/>
        <v>5</v>
      </c>
      <c r="Q28" s="6">
        <f t="shared" si="2"/>
        <v>7</v>
      </c>
      <c r="R28" s="5">
        <f t="shared" si="2"/>
        <v>15</v>
      </c>
      <c r="T28" s="146" t="s">
        <v>215</v>
      </c>
      <c r="U28" s="35"/>
      <c r="V28" s="35">
        <f t="shared" si="3"/>
        <v>0</v>
      </c>
      <c r="W28" s="35">
        <f t="shared" si="3"/>
        <v>10</v>
      </c>
      <c r="X28" s="35">
        <f t="shared" si="3"/>
        <v>20</v>
      </c>
      <c r="Y28" s="36">
        <f t="shared" si="3"/>
        <v>56</v>
      </c>
    </row>
    <row r="29" spans="1:25" x14ac:dyDescent="0.3">
      <c r="A29" s="10" t="s">
        <v>214</v>
      </c>
      <c r="B29" s="6"/>
      <c r="C29" s="6">
        <f t="shared" si="0"/>
        <v>0</v>
      </c>
      <c r="D29" s="6">
        <f t="shared" si="0"/>
        <v>0</v>
      </c>
      <c r="E29" s="6">
        <f t="shared" si="0"/>
        <v>0</v>
      </c>
      <c r="F29" s="5">
        <f t="shared" si="0"/>
        <v>0</v>
      </c>
      <c r="G29" s="50" t="s">
        <v>214</v>
      </c>
      <c r="H29" s="51"/>
      <c r="I29" s="51">
        <f t="shared" si="1"/>
        <v>0</v>
      </c>
      <c r="J29" s="51">
        <f t="shared" si="1"/>
        <v>0</v>
      </c>
      <c r="K29" s="51">
        <f t="shared" si="1"/>
        <v>0</v>
      </c>
      <c r="L29" s="12">
        <f t="shared" si="1"/>
        <v>0</v>
      </c>
      <c r="M29" s="10" t="s">
        <v>214</v>
      </c>
      <c r="N29" s="6"/>
      <c r="O29" s="6">
        <f t="shared" si="2"/>
        <v>0</v>
      </c>
      <c r="P29" s="6">
        <f t="shared" si="2"/>
        <v>0</v>
      </c>
      <c r="Q29" s="6">
        <f t="shared" si="2"/>
        <v>0</v>
      </c>
      <c r="R29" s="5">
        <f t="shared" si="2"/>
        <v>0</v>
      </c>
      <c r="T29" s="146" t="s">
        <v>214</v>
      </c>
      <c r="U29" s="35"/>
      <c r="V29" s="35">
        <f t="shared" si="3"/>
        <v>0</v>
      </c>
      <c r="W29" s="35">
        <f t="shared" si="3"/>
        <v>0</v>
      </c>
      <c r="X29" s="35">
        <f t="shared" si="3"/>
        <v>0</v>
      </c>
      <c r="Y29" s="36">
        <f t="shared" si="3"/>
        <v>0</v>
      </c>
    </row>
    <row r="30" spans="1:25" ht="15" thickBot="1" x14ac:dyDescent="0.35">
      <c r="A30" s="4" t="s">
        <v>213</v>
      </c>
      <c r="B30" s="3"/>
      <c r="C30" s="3">
        <f t="shared" si="0"/>
        <v>0</v>
      </c>
      <c r="D30" s="3">
        <f t="shared" si="0"/>
        <v>0</v>
      </c>
      <c r="E30" s="3">
        <f t="shared" si="0"/>
        <v>0</v>
      </c>
      <c r="F30" s="2">
        <f t="shared" si="0"/>
        <v>0</v>
      </c>
      <c r="G30" s="98" t="s">
        <v>213</v>
      </c>
      <c r="H30" s="99"/>
      <c r="I30" s="99">
        <f t="shared" si="1"/>
        <v>0</v>
      </c>
      <c r="J30" s="99">
        <f t="shared" si="1"/>
        <v>0</v>
      </c>
      <c r="K30" s="99">
        <f t="shared" si="1"/>
        <v>0</v>
      </c>
      <c r="L30" s="25">
        <f t="shared" si="1"/>
        <v>1</v>
      </c>
      <c r="M30" s="4" t="s">
        <v>213</v>
      </c>
      <c r="N30" s="3"/>
      <c r="O30" s="3">
        <f t="shared" si="2"/>
        <v>0</v>
      </c>
      <c r="P30" s="3">
        <f t="shared" si="2"/>
        <v>0</v>
      </c>
      <c r="Q30" s="3">
        <f t="shared" si="2"/>
        <v>0</v>
      </c>
      <c r="R30" s="2">
        <f t="shared" si="2"/>
        <v>0</v>
      </c>
      <c r="T30" s="145" t="s">
        <v>213</v>
      </c>
      <c r="U30" s="144"/>
      <c r="V30" s="144">
        <f t="shared" si="3"/>
        <v>0</v>
      </c>
      <c r="W30" s="144">
        <f t="shared" si="3"/>
        <v>0</v>
      </c>
      <c r="X30" s="144">
        <f t="shared" si="3"/>
        <v>0</v>
      </c>
      <c r="Y30" s="143">
        <f t="shared" si="3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L16" sqref="L16"/>
    </sheetView>
  </sheetViews>
  <sheetFormatPr defaultRowHeight="14.4" x14ac:dyDescent="0.3"/>
  <cols>
    <col min="3" max="3" width="11.33203125" customWidth="1"/>
    <col min="5" max="5" width="25.6640625" customWidth="1"/>
    <col min="16" max="16" width="17.44140625" customWidth="1"/>
    <col min="27" max="27" width="18" customWidth="1"/>
  </cols>
  <sheetData>
    <row r="1" spans="1:33" x14ac:dyDescent="0.3">
      <c r="B1" s="106" t="s">
        <v>271</v>
      </c>
      <c r="C1" s="84"/>
      <c r="D1" s="106" t="s">
        <v>270</v>
      </c>
      <c r="E1" s="84"/>
      <c r="F1" s="106" t="s">
        <v>83</v>
      </c>
      <c r="G1" s="83"/>
      <c r="H1" s="84"/>
      <c r="M1" s="106" t="s">
        <v>269</v>
      </c>
      <c r="N1" s="84"/>
      <c r="O1" s="106" t="s">
        <v>268</v>
      </c>
      <c r="P1" s="84"/>
      <c r="Q1" s="106" t="s">
        <v>83</v>
      </c>
      <c r="R1" s="83"/>
      <c r="S1" s="84"/>
      <c r="X1" s="106" t="s">
        <v>267</v>
      </c>
      <c r="Y1" s="84"/>
      <c r="Z1" s="106" t="s">
        <v>266</v>
      </c>
      <c r="AA1" s="84"/>
      <c r="AB1" s="106" t="s">
        <v>83</v>
      </c>
      <c r="AC1" s="83"/>
      <c r="AD1" s="84"/>
    </row>
    <row r="2" spans="1:33" x14ac:dyDescent="0.3">
      <c r="A2" t="s">
        <v>4</v>
      </c>
      <c r="B2" s="59">
        <v>221</v>
      </c>
      <c r="C2" s="60"/>
      <c r="D2" s="59">
        <v>0</v>
      </c>
      <c r="E2" s="60"/>
      <c r="F2" s="59">
        <v>359</v>
      </c>
      <c r="G2" s="6"/>
      <c r="H2" s="60"/>
      <c r="L2" t="s">
        <v>4</v>
      </c>
      <c r="M2" s="59">
        <v>0</v>
      </c>
      <c r="N2" s="60"/>
      <c r="O2" s="59">
        <v>0</v>
      </c>
      <c r="P2" s="60"/>
      <c r="Q2" s="59">
        <v>359</v>
      </c>
      <c r="R2" s="6"/>
      <c r="S2" s="60"/>
      <c r="W2" t="s">
        <v>4</v>
      </c>
      <c r="X2" s="59">
        <v>0</v>
      </c>
      <c r="Y2" s="60"/>
      <c r="Z2" s="59">
        <v>0</v>
      </c>
      <c r="AA2" s="60"/>
      <c r="AB2" s="59">
        <v>359</v>
      </c>
      <c r="AC2" s="6"/>
      <c r="AD2" s="60"/>
    </row>
    <row r="3" spans="1:33" x14ac:dyDescent="0.3">
      <c r="A3" t="s">
        <v>3</v>
      </c>
      <c r="B3" s="59">
        <v>194</v>
      </c>
      <c r="C3" s="60"/>
      <c r="D3" s="59">
        <v>0</v>
      </c>
      <c r="E3" s="60"/>
      <c r="F3" s="59">
        <v>401</v>
      </c>
      <c r="G3" s="6"/>
      <c r="H3" s="60"/>
      <c r="L3" t="s">
        <v>3</v>
      </c>
      <c r="M3" s="59">
        <v>0</v>
      </c>
      <c r="N3" s="60"/>
      <c r="O3" s="59">
        <v>0</v>
      </c>
      <c r="P3" s="60"/>
      <c r="Q3" s="59">
        <v>401</v>
      </c>
      <c r="R3" s="6"/>
      <c r="S3" s="60"/>
      <c r="W3" t="s">
        <v>3</v>
      </c>
      <c r="X3" s="59">
        <v>0</v>
      </c>
      <c r="Y3" s="60"/>
      <c r="Z3" s="59">
        <v>0</v>
      </c>
      <c r="AA3" s="60"/>
      <c r="AB3" s="59">
        <v>401</v>
      </c>
      <c r="AC3" s="6"/>
      <c r="AD3" s="60"/>
    </row>
    <row r="4" spans="1:33" x14ac:dyDescent="0.3">
      <c r="A4" t="s">
        <v>2</v>
      </c>
      <c r="B4" s="80">
        <v>201</v>
      </c>
      <c r="C4" s="82"/>
      <c r="D4" s="80">
        <v>0</v>
      </c>
      <c r="E4" s="82"/>
      <c r="F4" s="80">
        <v>514</v>
      </c>
      <c r="G4" s="81"/>
      <c r="H4" s="82"/>
      <c r="L4" t="s">
        <v>2</v>
      </c>
      <c r="M4" s="80">
        <v>0</v>
      </c>
      <c r="N4" s="82"/>
      <c r="O4" s="80">
        <v>0</v>
      </c>
      <c r="P4" s="82"/>
      <c r="Q4" s="80">
        <v>514</v>
      </c>
      <c r="R4" s="81"/>
      <c r="S4" s="82"/>
      <c r="W4" t="s">
        <v>2</v>
      </c>
      <c r="X4" s="80">
        <v>0</v>
      </c>
      <c r="Y4" s="82"/>
      <c r="Z4" s="80">
        <v>0</v>
      </c>
      <c r="AA4" s="82"/>
      <c r="AB4" s="80">
        <v>514</v>
      </c>
      <c r="AC4" s="81"/>
      <c r="AD4" s="82"/>
    </row>
    <row r="5" spans="1:33" ht="15" thickBot="1" x14ac:dyDescent="0.35"/>
    <row r="6" spans="1:33" x14ac:dyDescent="0.3">
      <c r="A6" s="117" t="s">
        <v>93</v>
      </c>
      <c r="B6" s="116"/>
      <c r="C6" s="116"/>
      <c r="D6" s="116"/>
      <c r="E6" s="116"/>
      <c r="F6" s="116"/>
      <c r="G6" s="116"/>
      <c r="H6" s="116"/>
      <c r="I6" s="115" t="s">
        <v>92</v>
      </c>
      <c r="J6" s="115"/>
      <c r="K6" s="114"/>
      <c r="L6" s="117" t="s">
        <v>93</v>
      </c>
      <c r="M6" s="116"/>
      <c r="N6" s="116"/>
      <c r="O6" s="116"/>
      <c r="P6" s="116"/>
      <c r="Q6" s="116"/>
      <c r="R6" s="116"/>
      <c r="S6" s="116"/>
      <c r="T6" s="115" t="s">
        <v>92</v>
      </c>
      <c r="U6" s="115"/>
      <c r="V6" s="114"/>
      <c r="W6" s="117" t="s">
        <v>93</v>
      </c>
      <c r="X6" s="116"/>
      <c r="Y6" s="116"/>
      <c r="Z6" s="116"/>
      <c r="AA6" s="116"/>
      <c r="AB6" s="116"/>
      <c r="AC6" s="116"/>
      <c r="AD6" s="116"/>
      <c r="AE6" s="115" t="s">
        <v>92</v>
      </c>
      <c r="AF6" s="115"/>
      <c r="AG6" s="114"/>
    </row>
    <row r="7" spans="1:33" x14ac:dyDescent="0.3">
      <c r="A7" s="113"/>
      <c r="B7" s="37" t="s">
        <v>271</v>
      </c>
      <c r="C7" s="37"/>
      <c r="D7" s="37" t="s">
        <v>270</v>
      </c>
      <c r="E7" s="37"/>
      <c r="F7" s="37" t="s">
        <v>83</v>
      </c>
      <c r="G7" s="37"/>
      <c r="H7" s="37"/>
      <c r="I7" s="37" t="s">
        <v>82</v>
      </c>
      <c r="J7" s="37" t="s">
        <v>81</v>
      </c>
      <c r="K7" s="5"/>
      <c r="L7" s="113"/>
      <c r="M7" s="37" t="s">
        <v>269</v>
      </c>
      <c r="N7" s="37"/>
      <c r="O7" s="37" t="s">
        <v>268</v>
      </c>
      <c r="P7" s="37"/>
      <c r="Q7" s="37" t="s">
        <v>83</v>
      </c>
      <c r="R7" s="37"/>
      <c r="S7" s="37"/>
      <c r="T7" s="37" t="s">
        <v>82</v>
      </c>
      <c r="U7" s="37" t="s">
        <v>81</v>
      </c>
      <c r="V7" s="5"/>
      <c r="W7" s="113"/>
      <c r="X7" s="37" t="s">
        <v>267</v>
      </c>
      <c r="Y7" s="37"/>
      <c r="Z7" s="37" t="s">
        <v>266</v>
      </c>
      <c r="AA7" s="37"/>
      <c r="AB7" s="37" t="s">
        <v>83</v>
      </c>
      <c r="AC7" s="37"/>
      <c r="AD7" s="37"/>
      <c r="AE7" s="37" t="s">
        <v>82</v>
      </c>
      <c r="AF7" s="37" t="s">
        <v>81</v>
      </c>
      <c r="AG7" s="5"/>
    </row>
    <row r="8" spans="1:33" x14ac:dyDescent="0.3">
      <c r="A8" s="113" t="s">
        <v>4</v>
      </c>
      <c r="B8" s="37">
        <f>B2*10</f>
        <v>2210</v>
      </c>
      <c r="C8" s="37"/>
      <c r="D8" s="37">
        <v>0</v>
      </c>
      <c r="E8" s="37"/>
      <c r="F8" s="37">
        <f>F2*100000</f>
        <v>35900000</v>
      </c>
      <c r="G8" s="37"/>
      <c r="H8" s="37"/>
      <c r="I8" s="37">
        <f>B8/(F8/100)</f>
        <v>6.1559888579387186E-3</v>
      </c>
      <c r="J8" s="37">
        <v>0</v>
      </c>
      <c r="K8" s="5"/>
      <c r="L8" s="113" t="s">
        <v>4</v>
      </c>
      <c r="M8" s="37">
        <f>M2*10</f>
        <v>0</v>
      </c>
      <c r="N8" s="37"/>
      <c r="O8" s="37">
        <v>0</v>
      </c>
      <c r="P8" s="37"/>
      <c r="Q8" s="37">
        <f>Q2*100000</f>
        <v>35900000</v>
      </c>
      <c r="R8" s="37"/>
      <c r="S8" s="37"/>
      <c r="T8" s="37">
        <f>M8/(Q8/100)</f>
        <v>0</v>
      </c>
      <c r="U8" s="37">
        <v>0</v>
      </c>
      <c r="V8" s="5"/>
      <c r="W8" s="113" t="s">
        <v>4</v>
      </c>
      <c r="X8" s="37">
        <f>X2*100000</f>
        <v>0</v>
      </c>
      <c r="Y8" s="37"/>
      <c r="Z8" s="37">
        <v>0</v>
      </c>
      <c r="AA8" s="37"/>
      <c r="AB8" s="37">
        <f>AB2*100000</f>
        <v>35900000</v>
      </c>
      <c r="AC8" s="37"/>
      <c r="AD8" s="37"/>
      <c r="AE8" s="37">
        <f>X8/(AB8/100)</f>
        <v>0</v>
      </c>
      <c r="AF8" s="37">
        <v>0</v>
      </c>
      <c r="AG8" s="5"/>
    </row>
    <row r="9" spans="1:33" x14ac:dyDescent="0.3">
      <c r="A9" s="113" t="s">
        <v>3</v>
      </c>
      <c r="B9" s="37">
        <f>B3*10</f>
        <v>1940</v>
      </c>
      <c r="C9" s="37"/>
      <c r="D9" s="37">
        <v>0</v>
      </c>
      <c r="E9" s="37"/>
      <c r="F9" s="37">
        <f>F3*100000</f>
        <v>40100000</v>
      </c>
      <c r="G9" s="37"/>
      <c r="H9" s="37"/>
      <c r="I9" s="37">
        <f>B9/(F9/100)</f>
        <v>4.8379052369077304E-3</v>
      </c>
      <c r="J9" s="37">
        <v>0</v>
      </c>
      <c r="K9" s="5"/>
      <c r="L9" s="113" t="s">
        <v>3</v>
      </c>
      <c r="M9" s="37">
        <f>M3*10</f>
        <v>0</v>
      </c>
      <c r="N9" s="37"/>
      <c r="O9" s="37">
        <v>0</v>
      </c>
      <c r="P9" s="37"/>
      <c r="Q9" s="37">
        <f>Q3*100000</f>
        <v>40100000</v>
      </c>
      <c r="R9" s="37"/>
      <c r="S9" s="37"/>
      <c r="T9" s="37">
        <f>M9/(Q9/100)</f>
        <v>0</v>
      </c>
      <c r="U9" s="37">
        <v>0</v>
      </c>
      <c r="V9" s="5"/>
      <c r="W9" s="113" t="s">
        <v>3</v>
      </c>
      <c r="X9" s="37">
        <f>X3*100000</f>
        <v>0</v>
      </c>
      <c r="Y9" s="37"/>
      <c r="Z9" s="37">
        <v>0</v>
      </c>
      <c r="AA9" s="37"/>
      <c r="AB9" s="37">
        <f>AB3*100000</f>
        <v>40100000</v>
      </c>
      <c r="AC9" s="37"/>
      <c r="AD9" s="37"/>
      <c r="AE9" s="37">
        <f>X9/(AB9/100)</f>
        <v>0</v>
      </c>
      <c r="AF9" s="37">
        <v>0</v>
      </c>
      <c r="AG9" s="5"/>
    </row>
    <row r="10" spans="1:33" ht="15" thickBot="1" x14ac:dyDescent="0.35">
      <c r="A10" s="112" t="s">
        <v>2</v>
      </c>
      <c r="B10" s="111">
        <f>B4*10</f>
        <v>2010</v>
      </c>
      <c r="C10" s="111"/>
      <c r="D10" s="111">
        <v>0</v>
      </c>
      <c r="E10" s="111"/>
      <c r="F10" s="111">
        <f>F4*100000</f>
        <v>51400000</v>
      </c>
      <c r="G10" s="111"/>
      <c r="H10" s="111"/>
      <c r="I10" s="111">
        <f>B10/(F10/100)</f>
        <v>3.9105058365758753E-3</v>
      </c>
      <c r="J10" s="111">
        <v>0</v>
      </c>
      <c r="K10" s="2"/>
      <c r="L10" s="112" t="s">
        <v>2</v>
      </c>
      <c r="M10" s="111">
        <f>M4*10</f>
        <v>0</v>
      </c>
      <c r="N10" s="111"/>
      <c r="O10" s="111">
        <v>0</v>
      </c>
      <c r="P10" s="111"/>
      <c r="Q10" s="111">
        <f>Q4*100000</f>
        <v>51400000</v>
      </c>
      <c r="R10" s="111"/>
      <c r="S10" s="111"/>
      <c r="T10" s="111">
        <f>M10/(Q10/100)</f>
        <v>0</v>
      </c>
      <c r="U10" s="111">
        <v>0</v>
      </c>
      <c r="V10" s="2"/>
      <c r="W10" s="112" t="s">
        <v>2</v>
      </c>
      <c r="X10" s="111">
        <f>X4*100000</f>
        <v>0</v>
      </c>
      <c r="Y10" s="111"/>
      <c r="Z10" s="111">
        <v>0</v>
      </c>
      <c r="AA10" s="111"/>
      <c r="AB10" s="111">
        <f>AB4*100000</f>
        <v>51400000</v>
      </c>
      <c r="AC10" s="111"/>
      <c r="AD10" s="111"/>
      <c r="AE10" s="111">
        <f>X10/(AB10/100)</f>
        <v>0</v>
      </c>
      <c r="AF10" s="111">
        <v>0</v>
      </c>
      <c r="AG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W17" sqref="W17"/>
    </sheetView>
  </sheetViews>
  <sheetFormatPr defaultRowHeight="14.4" x14ac:dyDescent="0.3"/>
  <sheetData>
    <row r="1" spans="1:20" x14ac:dyDescent="0.3">
      <c r="A1" s="53" t="s">
        <v>292</v>
      </c>
      <c r="B1" s="54" t="s">
        <v>326</v>
      </c>
      <c r="C1" s="83"/>
      <c r="D1" s="83"/>
      <c r="E1" s="83"/>
      <c r="F1" s="153" t="s">
        <v>272</v>
      </c>
      <c r="G1" s="54" t="s">
        <v>117</v>
      </c>
      <c r="H1" s="55" t="s">
        <v>69</v>
      </c>
      <c r="J1" s="53" t="s">
        <v>94</v>
      </c>
      <c r="K1" s="54" t="s">
        <v>326</v>
      </c>
      <c r="L1" s="83"/>
      <c r="M1" s="83"/>
      <c r="N1" s="83"/>
      <c r="O1" s="83"/>
      <c r="P1" s="83"/>
      <c r="Q1" s="83"/>
      <c r="R1" s="83"/>
      <c r="S1" s="83" t="s">
        <v>293</v>
      </c>
      <c r="T1" s="84" t="s">
        <v>69</v>
      </c>
    </row>
    <row r="2" spans="1:20" x14ac:dyDescent="0.3">
      <c r="A2" s="56" t="s">
        <v>4</v>
      </c>
      <c r="B2" s="6" t="s">
        <v>273</v>
      </c>
      <c r="C2" s="6"/>
      <c r="D2" s="6"/>
      <c r="E2" s="6"/>
      <c r="F2" s="151" t="s">
        <v>274</v>
      </c>
      <c r="G2" s="6">
        <v>36</v>
      </c>
      <c r="H2" s="60">
        <v>0</v>
      </c>
      <c r="J2" s="56" t="s">
        <v>4</v>
      </c>
      <c r="K2" s="6" t="s">
        <v>102</v>
      </c>
      <c r="L2" s="6"/>
      <c r="M2" s="6"/>
      <c r="N2" s="6"/>
      <c r="O2" s="6"/>
      <c r="P2" s="6"/>
      <c r="Q2" s="6"/>
      <c r="R2" s="6"/>
      <c r="S2" s="6">
        <v>108</v>
      </c>
      <c r="T2" s="60">
        <v>0</v>
      </c>
    </row>
    <row r="3" spans="1:20" x14ac:dyDescent="0.3">
      <c r="A3" s="59"/>
      <c r="B3" s="6" t="s">
        <v>275</v>
      </c>
      <c r="C3" s="6"/>
      <c r="D3" s="6"/>
      <c r="E3" s="6"/>
      <c r="F3" s="151" t="s">
        <v>274</v>
      </c>
      <c r="G3" s="6">
        <v>46</v>
      </c>
      <c r="H3" s="60">
        <v>1</v>
      </c>
      <c r="J3" s="56"/>
      <c r="K3" s="6" t="s">
        <v>103</v>
      </c>
      <c r="L3" s="6"/>
      <c r="M3" s="6"/>
      <c r="N3" s="6"/>
      <c r="O3" s="6"/>
      <c r="P3" s="6"/>
      <c r="Q3" s="6"/>
      <c r="R3" s="6"/>
      <c r="S3" s="6">
        <v>150</v>
      </c>
      <c r="T3" s="60">
        <v>0</v>
      </c>
    </row>
    <row r="4" spans="1:20" x14ac:dyDescent="0.3">
      <c r="A4" s="59"/>
      <c r="B4" s="6" t="s">
        <v>276</v>
      </c>
      <c r="C4" s="6"/>
      <c r="D4" s="6"/>
      <c r="E4" s="6"/>
      <c r="F4" s="151" t="s">
        <v>274</v>
      </c>
      <c r="G4" s="6">
        <v>38</v>
      </c>
      <c r="H4" s="60">
        <v>0</v>
      </c>
      <c r="J4" s="56"/>
      <c r="K4" s="6" t="s">
        <v>104</v>
      </c>
      <c r="L4" s="6"/>
      <c r="M4" s="6"/>
      <c r="N4" s="6"/>
      <c r="O4" s="6"/>
      <c r="P4" s="6"/>
      <c r="Q4" s="6"/>
      <c r="R4" s="6"/>
      <c r="S4" s="6">
        <v>127</v>
      </c>
      <c r="T4" s="60">
        <v>0</v>
      </c>
    </row>
    <row r="5" spans="1:20" x14ac:dyDescent="0.3">
      <c r="A5" s="59"/>
      <c r="B5" s="6" t="s">
        <v>277</v>
      </c>
      <c r="C5" s="6"/>
      <c r="D5" s="6"/>
      <c r="E5" s="6"/>
      <c r="F5" s="151" t="s">
        <v>274</v>
      </c>
      <c r="G5" s="6">
        <v>74</v>
      </c>
      <c r="H5" s="60">
        <v>0</v>
      </c>
      <c r="J5" s="56"/>
      <c r="K5" s="6"/>
      <c r="L5" s="6"/>
      <c r="M5" s="6"/>
      <c r="N5" s="6"/>
      <c r="O5" s="6"/>
      <c r="P5" s="6"/>
      <c r="Q5" s="6"/>
      <c r="R5" s="6"/>
      <c r="S5" s="37">
        <f>S2+S3+S4</f>
        <v>385</v>
      </c>
      <c r="T5" s="57">
        <f>T2+T3+T4</f>
        <v>0</v>
      </c>
    </row>
    <row r="6" spans="1:20" x14ac:dyDescent="0.3">
      <c r="A6" s="59"/>
      <c r="B6" s="6" t="s">
        <v>278</v>
      </c>
      <c r="C6" s="6"/>
      <c r="D6" s="6"/>
      <c r="E6" s="6"/>
      <c r="F6" s="151" t="s">
        <v>274</v>
      </c>
      <c r="G6" s="6">
        <v>71</v>
      </c>
      <c r="H6" s="60">
        <v>0</v>
      </c>
      <c r="J6" s="56"/>
      <c r="K6" s="6"/>
      <c r="L6" s="6"/>
      <c r="M6" s="6"/>
      <c r="N6" s="6"/>
      <c r="O6" s="6"/>
      <c r="P6" s="6"/>
      <c r="Q6" s="6"/>
      <c r="R6" s="6"/>
      <c r="S6" s="6"/>
      <c r="T6" s="60"/>
    </row>
    <row r="7" spans="1:20" x14ac:dyDescent="0.3">
      <c r="A7" s="59"/>
      <c r="B7" s="6" t="s">
        <v>279</v>
      </c>
      <c r="C7" s="6"/>
      <c r="D7" s="6"/>
      <c r="E7" s="6"/>
      <c r="F7" s="151" t="s">
        <v>274</v>
      </c>
      <c r="G7" s="6">
        <v>70</v>
      </c>
      <c r="H7" s="60">
        <v>2</v>
      </c>
      <c r="J7" s="56" t="s">
        <v>3</v>
      </c>
      <c r="K7" s="6" t="s">
        <v>105</v>
      </c>
      <c r="L7" s="6"/>
      <c r="M7" s="6"/>
      <c r="N7" s="6"/>
      <c r="O7" s="6"/>
      <c r="P7" s="6"/>
      <c r="Q7" s="6"/>
      <c r="R7" s="6"/>
      <c r="S7" s="6"/>
      <c r="T7" s="60"/>
    </row>
    <row r="8" spans="1:20" x14ac:dyDescent="0.3">
      <c r="A8" s="59"/>
      <c r="B8" s="6"/>
      <c r="C8" s="6"/>
      <c r="D8" s="6"/>
      <c r="E8" s="6"/>
      <c r="F8" s="151"/>
      <c r="G8" s="37">
        <f>G2+G3+G4+G5+G6+G7</f>
        <v>335</v>
      </c>
      <c r="H8" s="57">
        <f>H2+H3+H4+H5+H6+H7</f>
        <v>3</v>
      </c>
      <c r="J8" s="56"/>
      <c r="K8" s="6" t="s">
        <v>106</v>
      </c>
      <c r="L8" s="6"/>
      <c r="M8" s="6"/>
      <c r="N8" s="6"/>
      <c r="O8" s="6"/>
      <c r="P8" s="6"/>
      <c r="Q8" s="6"/>
      <c r="R8" s="6"/>
      <c r="S8" s="6">
        <v>55</v>
      </c>
      <c r="T8" s="60">
        <v>1</v>
      </c>
    </row>
    <row r="9" spans="1:20" x14ac:dyDescent="0.3">
      <c r="A9" s="56"/>
      <c r="B9" s="6"/>
      <c r="C9" s="6"/>
      <c r="D9" s="6"/>
      <c r="E9" s="6"/>
      <c r="F9" s="151"/>
      <c r="G9" s="6"/>
      <c r="H9" s="60"/>
      <c r="J9" s="56"/>
      <c r="K9" s="6" t="s">
        <v>107</v>
      </c>
      <c r="L9" s="6"/>
      <c r="M9" s="6"/>
      <c r="N9" s="6"/>
      <c r="O9" s="6"/>
      <c r="P9" s="6"/>
      <c r="Q9" s="6"/>
      <c r="R9" s="6"/>
      <c r="S9" s="6">
        <v>36</v>
      </c>
      <c r="T9" s="60">
        <v>0</v>
      </c>
    </row>
    <row r="10" spans="1:20" x14ac:dyDescent="0.3">
      <c r="A10" s="56" t="s">
        <v>3</v>
      </c>
      <c r="B10" s="6" t="s">
        <v>280</v>
      </c>
      <c r="C10" s="6"/>
      <c r="D10" s="6"/>
      <c r="E10" s="6"/>
      <c r="F10" s="151" t="s">
        <v>281</v>
      </c>
      <c r="G10" s="6">
        <v>76</v>
      </c>
      <c r="H10" s="60">
        <v>0</v>
      </c>
      <c r="J10" s="56"/>
      <c r="K10" s="6" t="s">
        <v>108</v>
      </c>
      <c r="L10" s="6"/>
      <c r="M10" s="6"/>
      <c r="N10" s="6"/>
      <c r="O10" s="6"/>
      <c r="P10" s="6"/>
      <c r="Q10" s="6"/>
      <c r="R10" s="6"/>
      <c r="S10" s="6">
        <v>38</v>
      </c>
      <c r="T10" s="60">
        <v>0</v>
      </c>
    </row>
    <row r="11" spans="1:20" x14ac:dyDescent="0.3">
      <c r="A11" s="59"/>
      <c r="B11" s="6" t="s">
        <v>282</v>
      </c>
      <c r="C11" s="6"/>
      <c r="D11" s="6"/>
      <c r="E11" s="6"/>
      <c r="F11" s="151" t="s">
        <v>281</v>
      </c>
      <c r="G11" s="6">
        <v>116</v>
      </c>
      <c r="H11" s="60">
        <v>1</v>
      </c>
      <c r="J11" s="56"/>
      <c r="K11" s="6" t="s">
        <v>109</v>
      </c>
      <c r="L11" s="6"/>
      <c r="M11" s="6"/>
      <c r="N11" s="6"/>
      <c r="O11" s="6"/>
      <c r="P11" s="6"/>
      <c r="Q11" s="6"/>
      <c r="R11" s="6"/>
      <c r="S11" s="6">
        <v>71</v>
      </c>
      <c r="T11" s="60">
        <v>0</v>
      </c>
    </row>
    <row r="12" spans="1:20" x14ac:dyDescent="0.3">
      <c r="A12" s="59"/>
      <c r="B12" s="152" t="s">
        <v>283</v>
      </c>
      <c r="C12" s="6"/>
      <c r="D12" s="6"/>
      <c r="E12" s="6"/>
      <c r="F12" s="151" t="s">
        <v>281</v>
      </c>
      <c r="G12" s="6"/>
      <c r="H12" s="60"/>
      <c r="J12" s="56"/>
      <c r="K12" s="6"/>
      <c r="L12" s="6"/>
      <c r="M12" s="6"/>
      <c r="N12" s="6"/>
      <c r="O12" s="6"/>
      <c r="P12" s="6"/>
      <c r="Q12" s="6"/>
      <c r="R12" s="6"/>
      <c r="S12" s="37">
        <f>S8+S9+S10+S11</f>
        <v>200</v>
      </c>
      <c r="T12" s="57">
        <f>T8+T9+T10+T11</f>
        <v>1</v>
      </c>
    </row>
    <row r="13" spans="1:20" x14ac:dyDescent="0.3">
      <c r="A13" s="59"/>
      <c r="B13" s="6"/>
      <c r="C13" s="6"/>
      <c r="D13" s="6"/>
      <c r="E13" s="6"/>
      <c r="F13" s="151"/>
      <c r="G13" s="37">
        <f>G10+G11</f>
        <v>192</v>
      </c>
      <c r="H13" s="57">
        <v>1</v>
      </c>
      <c r="J13" s="56" t="s">
        <v>2</v>
      </c>
      <c r="K13" s="6" t="s">
        <v>110</v>
      </c>
      <c r="L13" s="6"/>
      <c r="M13" s="6"/>
      <c r="N13" s="6"/>
      <c r="O13" s="6"/>
      <c r="P13" s="6" t="s">
        <v>111</v>
      </c>
      <c r="Q13" s="6"/>
      <c r="R13" s="6"/>
      <c r="S13" s="6"/>
      <c r="T13" s="60"/>
    </row>
    <row r="14" spans="1:20" x14ac:dyDescent="0.3">
      <c r="A14" s="56"/>
      <c r="B14" s="6"/>
      <c r="C14" s="6"/>
      <c r="D14" s="6"/>
      <c r="E14" s="6"/>
      <c r="F14" s="151"/>
      <c r="G14" s="6"/>
      <c r="H14" s="60"/>
      <c r="J14" s="56"/>
      <c r="K14" s="6" t="s">
        <v>112</v>
      </c>
      <c r="L14" s="6"/>
      <c r="M14" s="6"/>
      <c r="N14" s="6"/>
      <c r="O14" s="6"/>
      <c r="P14" s="6"/>
      <c r="Q14" s="6"/>
      <c r="R14" s="6"/>
      <c r="S14" s="6">
        <v>173</v>
      </c>
      <c r="T14" s="60">
        <v>0</v>
      </c>
    </row>
    <row r="15" spans="1:20" x14ac:dyDescent="0.3">
      <c r="A15" s="56" t="s">
        <v>2</v>
      </c>
      <c r="B15" s="6" t="s">
        <v>284</v>
      </c>
      <c r="C15" s="6"/>
      <c r="D15" s="6"/>
      <c r="E15" s="6"/>
      <c r="F15" s="151" t="s">
        <v>285</v>
      </c>
      <c r="G15" s="6">
        <v>115</v>
      </c>
      <c r="H15" s="60">
        <v>1</v>
      </c>
      <c r="J15" s="56"/>
      <c r="K15" s="6" t="s">
        <v>113</v>
      </c>
      <c r="L15" s="6"/>
      <c r="M15" s="6"/>
      <c r="N15" s="6"/>
      <c r="O15" s="6"/>
      <c r="P15" s="6"/>
      <c r="Q15" s="6"/>
      <c r="R15" s="6"/>
      <c r="S15" s="6">
        <v>284</v>
      </c>
      <c r="T15" s="60">
        <v>1</v>
      </c>
    </row>
    <row r="16" spans="1:20" x14ac:dyDescent="0.3">
      <c r="A16" s="59"/>
      <c r="B16" s="6" t="s">
        <v>286</v>
      </c>
      <c r="C16" s="6"/>
      <c r="D16" s="6"/>
      <c r="E16" s="6"/>
      <c r="F16" s="151" t="s">
        <v>285</v>
      </c>
      <c r="G16" s="6">
        <v>144</v>
      </c>
      <c r="H16" s="60">
        <v>2</v>
      </c>
      <c r="J16" s="56"/>
      <c r="K16" s="6"/>
      <c r="L16" s="6"/>
      <c r="M16" s="6"/>
      <c r="N16" s="6"/>
      <c r="O16" s="6"/>
      <c r="P16" s="6"/>
      <c r="Q16" s="6"/>
      <c r="R16" s="6"/>
      <c r="S16" s="37">
        <f>S14+S15</f>
        <v>457</v>
      </c>
      <c r="T16" s="60">
        <f>T14+T15</f>
        <v>1</v>
      </c>
    </row>
    <row r="17" spans="1:20" ht="15" thickBot="1" x14ac:dyDescent="0.35">
      <c r="A17" s="59"/>
      <c r="B17" s="6" t="s">
        <v>287</v>
      </c>
      <c r="C17" s="6"/>
      <c r="D17" s="6"/>
      <c r="E17" s="6"/>
      <c r="F17" s="151" t="s">
        <v>285</v>
      </c>
      <c r="G17" s="6">
        <v>20</v>
      </c>
      <c r="H17" s="60">
        <v>0</v>
      </c>
      <c r="J17" s="59"/>
      <c r="K17" s="6"/>
      <c r="L17" s="6"/>
      <c r="M17" s="6"/>
      <c r="N17" s="6"/>
      <c r="O17" s="6"/>
      <c r="P17" s="6"/>
      <c r="Q17" s="6"/>
      <c r="R17" s="6"/>
      <c r="S17" s="6"/>
      <c r="T17" s="60"/>
    </row>
    <row r="18" spans="1:20" x14ac:dyDescent="0.3">
      <c r="A18" s="59"/>
      <c r="B18" s="6" t="s">
        <v>288</v>
      </c>
      <c r="C18" s="6"/>
      <c r="D18" s="6"/>
      <c r="E18" s="6"/>
      <c r="F18" s="151" t="s">
        <v>285</v>
      </c>
      <c r="G18" s="6">
        <v>22</v>
      </c>
      <c r="H18" s="60">
        <v>0</v>
      </c>
      <c r="J18" s="59"/>
      <c r="K18" s="18"/>
      <c r="L18" s="17"/>
      <c r="M18" s="17"/>
      <c r="N18" s="17"/>
      <c r="O18" s="17"/>
      <c r="P18" s="17"/>
      <c r="Q18" s="16"/>
      <c r="R18" s="6"/>
      <c r="S18" s="6"/>
      <c r="T18" s="60"/>
    </row>
    <row r="19" spans="1:20" x14ac:dyDescent="0.3">
      <c r="A19" s="59"/>
      <c r="B19" s="6" t="s">
        <v>289</v>
      </c>
      <c r="C19" s="6"/>
      <c r="D19" s="6"/>
      <c r="E19" s="6"/>
      <c r="F19" s="151" t="s">
        <v>285</v>
      </c>
      <c r="G19" s="6">
        <v>77</v>
      </c>
      <c r="H19" s="60">
        <v>1</v>
      </c>
      <c r="J19" s="59"/>
      <c r="K19" s="10"/>
      <c r="L19" s="37" t="s">
        <v>115</v>
      </c>
      <c r="M19" s="6"/>
      <c r="N19" s="6"/>
      <c r="O19" s="37" t="s">
        <v>114</v>
      </c>
      <c r="P19" s="6"/>
      <c r="Q19" s="5"/>
      <c r="R19" s="6"/>
      <c r="S19" s="6"/>
      <c r="T19" s="60"/>
    </row>
    <row r="20" spans="1:20" x14ac:dyDescent="0.3">
      <c r="A20" s="59"/>
      <c r="B20" s="6" t="s">
        <v>290</v>
      </c>
      <c r="C20" s="6"/>
      <c r="D20" s="6"/>
      <c r="E20" s="6"/>
      <c r="F20" s="151" t="s">
        <v>285</v>
      </c>
      <c r="G20" s="6">
        <v>137</v>
      </c>
      <c r="H20" s="60">
        <v>0</v>
      </c>
      <c r="J20" s="59"/>
      <c r="K20" s="10"/>
      <c r="L20" s="6"/>
      <c r="M20" s="6"/>
      <c r="N20" s="37" t="s">
        <v>4</v>
      </c>
      <c r="O20" s="37">
        <f>T5/(S5/100)</f>
        <v>0</v>
      </c>
      <c r="P20" s="6"/>
      <c r="Q20" s="5"/>
      <c r="R20" s="6"/>
      <c r="S20" s="6"/>
      <c r="T20" s="60"/>
    </row>
    <row r="21" spans="1:20" x14ac:dyDescent="0.3">
      <c r="A21" s="59"/>
      <c r="B21" s="6" t="s">
        <v>291</v>
      </c>
      <c r="C21" s="6"/>
      <c r="D21" s="6"/>
      <c r="E21" s="6"/>
      <c r="F21" s="151" t="s">
        <v>285</v>
      </c>
      <c r="G21" s="6">
        <v>86</v>
      </c>
      <c r="H21" s="60">
        <v>0</v>
      </c>
      <c r="J21" s="59"/>
      <c r="K21" s="10"/>
      <c r="L21" s="6"/>
      <c r="M21" s="6"/>
      <c r="N21" s="37" t="s">
        <v>3</v>
      </c>
      <c r="O21" s="37">
        <f>T12/(S12/100)</f>
        <v>0.5</v>
      </c>
      <c r="P21" s="6"/>
      <c r="Q21" s="5"/>
      <c r="R21" s="6"/>
      <c r="S21" s="6"/>
      <c r="T21" s="60"/>
    </row>
    <row r="22" spans="1:20" x14ac:dyDescent="0.3">
      <c r="A22" s="59"/>
      <c r="B22" s="6"/>
      <c r="C22" s="6"/>
      <c r="D22" s="6"/>
      <c r="E22" s="6"/>
      <c r="F22" s="151"/>
      <c r="G22" s="37">
        <f>G15+G16+G17+G18+G19+G20+G21</f>
        <v>601</v>
      </c>
      <c r="H22" s="57">
        <f>H15+H16+H17+H18+H19+H20+H21</f>
        <v>4</v>
      </c>
      <c r="J22" s="59"/>
      <c r="K22" s="10"/>
      <c r="L22" s="6"/>
      <c r="M22" s="6"/>
      <c r="N22" s="37" t="s">
        <v>2</v>
      </c>
      <c r="O22" s="37">
        <f>T16/(S16/100)</f>
        <v>0.21881838074398249</v>
      </c>
      <c r="P22" s="6"/>
      <c r="Q22" s="5"/>
      <c r="R22" s="6"/>
      <c r="S22" s="6"/>
      <c r="T22" s="60"/>
    </row>
    <row r="23" spans="1:20" x14ac:dyDescent="0.3">
      <c r="A23" s="59"/>
      <c r="B23" s="6"/>
      <c r="C23" s="6"/>
      <c r="D23" s="6"/>
      <c r="E23" s="6"/>
      <c r="F23" s="151"/>
      <c r="G23" s="6"/>
      <c r="H23" s="60"/>
      <c r="J23" s="59"/>
      <c r="K23" s="10"/>
      <c r="L23" s="6"/>
      <c r="M23" s="6"/>
      <c r="N23" s="6"/>
      <c r="O23" s="6"/>
      <c r="P23" s="6"/>
      <c r="Q23" s="5"/>
      <c r="R23" s="6"/>
      <c r="S23" s="6"/>
      <c r="T23" s="60"/>
    </row>
    <row r="24" spans="1:20" ht="15" thickBot="1" x14ac:dyDescent="0.35">
      <c r="A24" s="59"/>
      <c r="B24" s="6"/>
      <c r="C24" s="6"/>
      <c r="D24" s="6"/>
      <c r="E24" s="6"/>
      <c r="F24" s="6"/>
      <c r="G24" s="6"/>
      <c r="H24" s="60"/>
      <c r="I24" s="6"/>
      <c r="J24" s="59"/>
      <c r="K24" s="10"/>
      <c r="L24" s="52" t="s">
        <v>1</v>
      </c>
      <c r="M24" s="6"/>
      <c r="N24" s="6"/>
      <c r="O24" s="142">
        <v>0.23960612691466085</v>
      </c>
      <c r="P24" s="6"/>
      <c r="Q24" s="5"/>
      <c r="R24" s="6"/>
      <c r="S24" s="6"/>
      <c r="T24" s="60"/>
    </row>
    <row r="25" spans="1:20" x14ac:dyDescent="0.3">
      <c r="A25" s="59"/>
      <c r="B25" s="22" t="s">
        <v>73</v>
      </c>
      <c r="C25" s="17"/>
      <c r="D25" s="23"/>
      <c r="E25" s="23" t="s">
        <v>114</v>
      </c>
      <c r="F25" s="124"/>
      <c r="G25" s="6"/>
      <c r="H25" s="60"/>
      <c r="I25" s="6"/>
      <c r="J25" s="59"/>
      <c r="K25" s="10"/>
      <c r="L25" s="52" t="s">
        <v>48</v>
      </c>
      <c r="M25" s="6"/>
      <c r="N25" s="6"/>
      <c r="O25" s="142">
        <v>0.14471131929136527</v>
      </c>
      <c r="P25" s="6"/>
      <c r="Q25" s="5"/>
      <c r="R25" s="6"/>
      <c r="S25" s="6"/>
      <c r="T25" s="60"/>
    </row>
    <row r="26" spans="1:20" ht="15" thickBot="1" x14ac:dyDescent="0.35">
      <c r="A26" s="59"/>
      <c r="B26" s="10"/>
      <c r="C26" s="6"/>
      <c r="D26" s="37" t="s">
        <v>4</v>
      </c>
      <c r="E26" s="37">
        <f>H8/(G8/100)</f>
        <v>0.89552238805970152</v>
      </c>
      <c r="F26" s="38"/>
      <c r="G26" s="6"/>
      <c r="H26" s="60"/>
      <c r="I26" s="6"/>
      <c r="J26" s="59"/>
      <c r="K26" s="4"/>
      <c r="L26" s="3"/>
      <c r="M26" s="3"/>
      <c r="N26" s="3"/>
      <c r="O26" s="3"/>
      <c r="P26" s="3"/>
      <c r="Q26" s="2"/>
      <c r="R26" s="6"/>
      <c r="S26" s="6"/>
      <c r="T26" s="60"/>
    </row>
    <row r="27" spans="1:20" x14ac:dyDescent="0.3">
      <c r="A27" s="59"/>
      <c r="B27" s="10"/>
      <c r="C27" s="6"/>
      <c r="D27" s="37" t="s">
        <v>3</v>
      </c>
      <c r="E27" s="37">
        <f>H13/(G13/100)</f>
        <v>0.52083333333333337</v>
      </c>
      <c r="F27" s="38"/>
      <c r="G27" s="6"/>
      <c r="H27" s="60"/>
      <c r="I27" s="6"/>
      <c r="J27" s="59"/>
      <c r="K27" s="6"/>
      <c r="L27" s="6"/>
      <c r="M27" s="6"/>
      <c r="N27" s="6"/>
      <c r="O27" s="6"/>
      <c r="P27" s="6"/>
      <c r="Q27" s="6"/>
      <c r="R27" s="6"/>
      <c r="S27" s="6"/>
      <c r="T27" s="60"/>
    </row>
    <row r="28" spans="1:20" x14ac:dyDescent="0.3">
      <c r="A28" s="59"/>
      <c r="B28" s="10"/>
      <c r="C28" s="6"/>
      <c r="D28" s="37" t="s">
        <v>2</v>
      </c>
      <c r="E28" s="37">
        <f>H22/(G22/100)</f>
        <v>0.6655574043261232</v>
      </c>
      <c r="F28" s="38"/>
      <c r="G28" s="6"/>
      <c r="H28" s="60"/>
      <c r="I28" s="6"/>
      <c r="J28" s="59"/>
      <c r="K28" s="6"/>
      <c r="L28" s="6"/>
      <c r="M28" s="6"/>
      <c r="N28" s="6"/>
      <c r="O28" s="6"/>
      <c r="P28" s="6"/>
      <c r="Q28" s="6"/>
      <c r="R28" s="6"/>
      <c r="S28" s="6"/>
      <c r="T28" s="60"/>
    </row>
    <row r="29" spans="1:20" x14ac:dyDescent="0.3">
      <c r="A29" s="59"/>
      <c r="B29" s="125" t="s">
        <v>1</v>
      </c>
      <c r="C29" s="6"/>
      <c r="D29" s="6"/>
      <c r="E29" s="142">
        <v>0.28957528957528961</v>
      </c>
      <c r="F29" s="5"/>
      <c r="G29" s="6"/>
      <c r="H29" s="60"/>
      <c r="I29" s="6"/>
      <c r="J29" s="59"/>
      <c r="K29" s="6"/>
      <c r="L29" s="6"/>
      <c r="M29" s="6"/>
      <c r="N29" s="6"/>
      <c r="O29" s="6"/>
      <c r="P29" s="6"/>
      <c r="Q29" s="6"/>
      <c r="R29" s="6"/>
      <c r="S29" s="6"/>
      <c r="T29" s="60"/>
    </row>
    <row r="30" spans="1:20" ht="15" thickBot="1" x14ac:dyDescent="0.35">
      <c r="A30" s="59"/>
      <c r="B30" s="127" t="s">
        <v>48</v>
      </c>
      <c r="C30" s="3"/>
      <c r="D30" s="3"/>
      <c r="E30" s="150">
        <v>0.28957528957528961</v>
      </c>
      <c r="F30" s="2"/>
      <c r="G30" s="6"/>
      <c r="H30" s="60"/>
      <c r="I30" s="6"/>
      <c r="J30" s="59"/>
      <c r="K30" s="6"/>
      <c r="L30" s="6"/>
      <c r="M30" s="6"/>
      <c r="N30" s="6"/>
      <c r="O30" s="6"/>
      <c r="P30" s="6"/>
      <c r="Q30" s="6"/>
      <c r="R30" s="6"/>
      <c r="S30" s="6"/>
      <c r="T30" s="60"/>
    </row>
    <row r="31" spans="1:20" x14ac:dyDescent="0.3">
      <c r="A31" s="80"/>
      <c r="B31" s="81"/>
      <c r="C31" s="81"/>
      <c r="D31" s="81"/>
      <c r="E31" s="81"/>
      <c r="F31" s="81"/>
      <c r="G31" s="81"/>
      <c r="H31" s="82"/>
      <c r="I31" s="6"/>
      <c r="J31" s="80"/>
      <c r="K31" s="81"/>
      <c r="L31" s="81"/>
      <c r="M31" s="81"/>
      <c r="N31" s="81"/>
      <c r="O31" s="81"/>
      <c r="P31" s="81"/>
      <c r="Q31" s="81"/>
      <c r="R31" s="81"/>
      <c r="S31" s="81"/>
      <c r="T31" s="82"/>
    </row>
    <row r="32" spans="1:20" x14ac:dyDescent="0.3">
      <c r="A32" s="6"/>
      <c r="B32" s="6"/>
      <c r="C32" s="6"/>
      <c r="D32" s="6"/>
      <c r="E32" s="6"/>
      <c r="F32" s="6"/>
      <c r="G32" s="6"/>
      <c r="H32" s="6"/>
      <c r="I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G10" sqref="G10"/>
    </sheetView>
  </sheetViews>
  <sheetFormatPr defaultRowHeight="14.4" x14ac:dyDescent="0.3"/>
  <cols>
    <col min="1" max="1" width="34.5546875" bestFit="1" customWidth="1"/>
    <col min="5" max="5" width="18.6640625" customWidth="1"/>
    <col min="6" max="6" width="17.5546875" customWidth="1"/>
    <col min="7" max="7" width="22.44140625" customWidth="1"/>
    <col min="8" max="8" width="23.44140625" customWidth="1"/>
    <col min="9" max="9" width="23.33203125" customWidth="1"/>
    <col min="10" max="10" width="28.33203125" customWidth="1"/>
  </cols>
  <sheetData>
    <row r="1" spans="1:22" x14ac:dyDescent="0.3">
      <c r="A1" s="1" t="s">
        <v>328</v>
      </c>
      <c r="C1" s="1" t="s">
        <v>30</v>
      </c>
      <c r="E1" s="1"/>
      <c r="F1" s="1" t="s">
        <v>20</v>
      </c>
      <c r="G1" t="s">
        <v>10</v>
      </c>
      <c r="I1" t="s">
        <v>9</v>
      </c>
      <c r="K1" t="s">
        <v>8</v>
      </c>
      <c r="M1" t="s">
        <v>7</v>
      </c>
      <c r="O1" t="s">
        <v>19</v>
      </c>
      <c r="Q1" t="s">
        <v>18</v>
      </c>
      <c r="S1" t="s">
        <v>6</v>
      </c>
      <c r="U1" t="s">
        <v>5</v>
      </c>
    </row>
    <row r="2" spans="1:22" x14ac:dyDescent="0.3">
      <c r="A2" t="s">
        <v>17</v>
      </c>
      <c r="F2" t="s">
        <v>4</v>
      </c>
      <c r="G2">
        <v>68</v>
      </c>
      <c r="I2">
        <v>58</v>
      </c>
      <c r="K2">
        <v>0</v>
      </c>
      <c r="M2">
        <v>0</v>
      </c>
      <c r="O2">
        <v>7</v>
      </c>
      <c r="Q2">
        <v>17</v>
      </c>
      <c r="S2">
        <v>0</v>
      </c>
      <c r="U2">
        <v>8</v>
      </c>
    </row>
    <row r="3" spans="1:22" x14ac:dyDescent="0.3">
      <c r="F3" t="s">
        <v>3</v>
      </c>
      <c r="G3">
        <v>164</v>
      </c>
      <c r="I3">
        <v>139</v>
      </c>
      <c r="K3">
        <v>0</v>
      </c>
      <c r="M3">
        <v>0</v>
      </c>
      <c r="O3">
        <v>2</v>
      </c>
      <c r="Q3">
        <v>27</v>
      </c>
      <c r="S3">
        <v>0</v>
      </c>
      <c r="U3">
        <v>1</v>
      </c>
    </row>
    <row r="4" spans="1:22" x14ac:dyDescent="0.3">
      <c r="A4" t="s">
        <v>16</v>
      </c>
      <c r="F4" t="s">
        <v>2</v>
      </c>
      <c r="G4">
        <v>210</v>
      </c>
      <c r="I4">
        <v>210</v>
      </c>
      <c r="K4">
        <v>0</v>
      </c>
      <c r="M4">
        <v>0</v>
      </c>
      <c r="O4">
        <v>4</v>
      </c>
      <c r="Q4">
        <v>4</v>
      </c>
      <c r="S4">
        <v>0</v>
      </c>
      <c r="U4">
        <v>1</v>
      </c>
    </row>
    <row r="5" spans="1:22" x14ac:dyDescent="0.3">
      <c r="F5" t="s">
        <v>15</v>
      </c>
      <c r="G5">
        <f>(G2+G3+G4)</f>
        <v>442</v>
      </c>
      <c r="I5">
        <f>(I2+I3+I4)</f>
        <v>407</v>
      </c>
      <c r="K5">
        <f>(K2+K3+K4)</f>
        <v>0</v>
      </c>
      <c r="M5">
        <f>(M2+M3+M4)</f>
        <v>0</v>
      </c>
      <c r="O5">
        <f>(O2+O3+O4)</f>
        <v>13</v>
      </c>
      <c r="Q5">
        <f>(Q2+Q3+Q4)</f>
        <v>48</v>
      </c>
      <c r="S5">
        <f>(S2+S3+S4)</f>
        <v>0</v>
      </c>
      <c r="U5">
        <f>(U2+U3+U4)</f>
        <v>10</v>
      </c>
    </row>
    <row r="6" spans="1:22" ht="15" thickBot="1" x14ac:dyDescent="0.35"/>
    <row r="7" spans="1:22" x14ac:dyDescent="0.3">
      <c r="B7" s="22" t="s">
        <v>326</v>
      </c>
      <c r="C7" s="17"/>
      <c r="D7" s="16"/>
    </row>
    <row r="8" spans="1:22" x14ac:dyDescent="0.3">
      <c r="A8" s="10" t="s">
        <v>4</v>
      </c>
      <c r="B8" s="6" t="s">
        <v>14</v>
      </c>
      <c r="C8" s="6"/>
      <c r="D8" s="5"/>
    </row>
    <row r="9" spans="1:22" x14ac:dyDescent="0.3">
      <c r="A9" s="10" t="s">
        <v>3</v>
      </c>
      <c r="B9" s="6" t="s">
        <v>13</v>
      </c>
      <c r="C9" s="6"/>
      <c r="D9" s="5"/>
    </row>
    <row r="10" spans="1:22" ht="15" thickBot="1" x14ac:dyDescent="0.35">
      <c r="A10" s="4" t="s">
        <v>2</v>
      </c>
      <c r="B10" s="3" t="s">
        <v>12</v>
      </c>
      <c r="C10" s="3"/>
      <c r="D10" s="2"/>
      <c r="E10" s="20"/>
      <c r="G10" s="19"/>
    </row>
    <row r="11" spans="1:22" x14ac:dyDescent="0.3">
      <c r="E11" s="20"/>
      <c r="G11" s="19"/>
    </row>
    <row r="13" spans="1:22" ht="15" thickBot="1" x14ac:dyDescent="0.35"/>
    <row r="14" spans="1:22" x14ac:dyDescent="0.3">
      <c r="A14" s="6"/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22" x14ac:dyDescent="0.3">
      <c r="A15" s="6"/>
      <c r="B15" s="10" t="s">
        <v>329</v>
      </c>
      <c r="C15" s="6"/>
      <c r="D15" s="6"/>
      <c r="E15" s="6"/>
      <c r="F15" s="6"/>
      <c r="G15" s="6"/>
      <c r="H15" s="6"/>
      <c r="I15" s="6"/>
      <c r="J15" s="6"/>
      <c r="K15" s="6"/>
      <c r="L15" s="5"/>
    </row>
    <row r="16" spans="1:22" x14ac:dyDescent="0.3">
      <c r="A16" s="6"/>
      <c r="B16" s="21"/>
      <c r="C16" s="15"/>
      <c r="D16" s="15"/>
      <c r="E16" s="15" t="s">
        <v>330</v>
      </c>
      <c r="F16" s="15" t="s">
        <v>331</v>
      </c>
      <c r="G16" s="15" t="s">
        <v>332</v>
      </c>
      <c r="H16" s="15" t="s">
        <v>333</v>
      </c>
      <c r="I16" s="15" t="s">
        <v>334</v>
      </c>
      <c r="J16" s="15" t="s">
        <v>335</v>
      </c>
      <c r="K16" s="6"/>
      <c r="L16" s="12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6"/>
      <c r="B17" s="21"/>
      <c r="C17" s="15"/>
      <c r="D17" s="15" t="s">
        <v>4</v>
      </c>
      <c r="E17" s="14">
        <f>G2/((G2+O2)/100)</f>
        <v>90.666666666666671</v>
      </c>
      <c r="F17" s="14">
        <f>I2/((I2+Q2)/100)</f>
        <v>77.333333333333329</v>
      </c>
      <c r="G17" s="14">
        <f>K2/(G2/100)</f>
        <v>0</v>
      </c>
      <c r="H17" s="14">
        <f>M2/(I2/100)</f>
        <v>0</v>
      </c>
      <c r="I17" s="14">
        <f>S2/(O2/100)</f>
        <v>0</v>
      </c>
      <c r="J17" s="14">
        <f>U2/(Q2/100)</f>
        <v>47.058823529411761</v>
      </c>
      <c r="K17" s="6"/>
      <c r="L17" s="12"/>
      <c r="M17" s="11"/>
      <c r="N17" s="11"/>
      <c r="O17" s="11"/>
      <c r="P17" s="11"/>
      <c r="Q17" s="11"/>
      <c r="R17" s="13"/>
      <c r="S17" s="11"/>
      <c r="T17" s="11"/>
      <c r="U17" s="11"/>
      <c r="V17" s="11"/>
    </row>
    <row r="18" spans="1:22" x14ac:dyDescent="0.3">
      <c r="A18" s="6"/>
      <c r="B18" s="21"/>
      <c r="C18" s="15"/>
      <c r="D18" s="15" t="s">
        <v>3</v>
      </c>
      <c r="E18" s="14">
        <f>G3/((G3+O3)/100)</f>
        <v>98.795180722891573</v>
      </c>
      <c r="F18" s="14">
        <f>I3/((I3+Q3)/100)</f>
        <v>83.734939759036152</v>
      </c>
      <c r="G18" s="14">
        <f>K3/(G3/100)</f>
        <v>0</v>
      </c>
      <c r="H18" s="14">
        <f>M3/(I3/100)</f>
        <v>0</v>
      </c>
      <c r="I18" s="14">
        <f>S3/(O3/100)</f>
        <v>0</v>
      </c>
      <c r="J18" s="14">
        <f>U3/(Q3/100)</f>
        <v>3.7037037037037033</v>
      </c>
      <c r="K18" s="6"/>
      <c r="L18" s="12"/>
      <c r="M18" s="11"/>
      <c r="N18" s="11"/>
      <c r="O18" s="11"/>
      <c r="P18" s="11"/>
      <c r="Q18" s="11"/>
      <c r="R18" s="13"/>
      <c r="S18" s="11"/>
      <c r="T18" s="11"/>
      <c r="U18" s="11"/>
      <c r="V18" s="11"/>
    </row>
    <row r="19" spans="1:22" x14ac:dyDescent="0.3">
      <c r="A19" s="6"/>
      <c r="B19" s="21"/>
      <c r="C19" s="15"/>
      <c r="D19" s="15" t="s">
        <v>2</v>
      </c>
      <c r="E19" s="14">
        <f>G4/((G4+O4)/100)</f>
        <v>98.130841121495322</v>
      </c>
      <c r="F19" s="14">
        <f>I4/((I4+Q4)/100)</f>
        <v>98.130841121495322</v>
      </c>
      <c r="G19" s="14">
        <f>K4/(G4/100)</f>
        <v>0</v>
      </c>
      <c r="H19" s="14">
        <f>M4/(I4/100)</f>
        <v>0</v>
      </c>
      <c r="I19" s="14">
        <f>S4/(O4/100)</f>
        <v>0</v>
      </c>
      <c r="J19" s="14">
        <f>U4/(Q4/100)</f>
        <v>25</v>
      </c>
      <c r="K19" s="6"/>
      <c r="L19" s="12"/>
      <c r="M19" s="11"/>
      <c r="N19" s="11"/>
      <c r="O19" s="11"/>
      <c r="P19" s="11"/>
      <c r="Q19" s="11"/>
      <c r="R19" s="13"/>
      <c r="S19" s="11"/>
      <c r="T19" s="11"/>
      <c r="U19" s="11"/>
      <c r="V19" s="11"/>
    </row>
    <row r="20" spans="1:22" x14ac:dyDescent="0.3">
      <c r="A20" s="6"/>
      <c r="B20" s="10"/>
      <c r="C20" s="9" t="s">
        <v>1</v>
      </c>
      <c r="D20" s="8"/>
      <c r="E20" s="7">
        <v>95.864229503684513</v>
      </c>
      <c r="F20" s="7">
        <v>86.399704737954934</v>
      </c>
      <c r="G20" s="7">
        <v>0</v>
      </c>
      <c r="H20" s="7">
        <v>0</v>
      </c>
      <c r="I20" s="7">
        <v>0</v>
      </c>
      <c r="J20" s="7">
        <v>25.254175744371821</v>
      </c>
      <c r="K20" s="6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6"/>
      <c r="B21" s="10"/>
      <c r="C21" s="9" t="s">
        <v>0</v>
      </c>
      <c r="D21" s="8"/>
      <c r="E21" s="7">
        <v>2.6058479976172579</v>
      </c>
      <c r="F21" s="7">
        <v>6.1497916453681842</v>
      </c>
      <c r="G21" s="7">
        <v>0</v>
      </c>
      <c r="H21" s="7">
        <v>0</v>
      </c>
      <c r="I21" s="7">
        <v>0</v>
      </c>
      <c r="J21" s="7">
        <v>12.516190285082041</v>
      </c>
      <c r="K21" s="6"/>
      <c r="L21" s="5"/>
    </row>
    <row r="22" spans="1:22" ht="15" thickBot="1" x14ac:dyDescent="0.35">
      <c r="A22" s="6"/>
      <c r="B22" s="4"/>
      <c r="C22" s="3"/>
      <c r="D22" s="3"/>
      <c r="E22" s="3"/>
      <c r="F22" s="3"/>
      <c r="G22" s="3"/>
      <c r="H22" s="3"/>
      <c r="I22" s="3"/>
      <c r="J22" s="3"/>
      <c r="K22" s="3"/>
      <c r="L22" s="2"/>
    </row>
    <row r="36" spans="2:2" x14ac:dyDescent="0.3">
      <c r="B36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N20" sqref="N20"/>
    </sheetView>
  </sheetViews>
  <sheetFormatPr defaultRowHeight="14.4" x14ac:dyDescent="0.3"/>
  <sheetData>
    <row r="1" spans="1:28" x14ac:dyDescent="0.3">
      <c r="A1" s="106" t="s">
        <v>294</v>
      </c>
      <c r="B1" s="83"/>
      <c r="C1" s="83"/>
      <c r="D1" s="83"/>
      <c r="E1" s="83"/>
      <c r="F1" s="83"/>
      <c r="G1" s="83"/>
      <c r="H1" s="83" t="s">
        <v>272</v>
      </c>
      <c r="I1" s="83"/>
      <c r="J1" s="83" t="s">
        <v>117</v>
      </c>
      <c r="K1" s="83"/>
      <c r="L1" s="83" t="s">
        <v>69</v>
      </c>
      <c r="M1" s="106"/>
      <c r="N1" s="83" t="s">
        <v>305</v>
      </c>
      <c r="O1" s="83"/>
      <c r="P1" s="83"/>
      <c r="Q1" s="83"/>
      <c r="R1" s="83"/>
      <c r="S1" s="83"/>
      <c r="T1" s="83"/>
      <c r="U1" s="83" t="s">
        <v>272</v>
      </c>
      <c r="V1" s="83"/>
      <c r="W1" s="83" t="s">
        <v>306</v>
      </c>
      <c r="X1" s="83"/>
      <c r="Y1" s="83" t="s">
        <v>307</v>
      </c>
      <c r="Z1" s="83"/>
      <c r="AA1" s="83"/>
      <c r="AB1" s="84"/>
    </row>
    <row r="2" spans="1:28" x14ac:dyDescent="0.3">
      <c r="A2" s="59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9"/>
      <c r="N2" s="53" t="s">
        <v>295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4"/>
      <c r="AB2" s="60"/>
    </row>
    <row r="3" spans="1:28" x14ac:dyDescent="0.3">
      <c r="A3" s="56" t="s">
        <v>295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59"/>
      <c r="N3" s="59" t="s">
        <v>355</v>
      </c>
      <c r="O3" s="6" t="s">
        <v>308</v>
      </c>
      <c r="P3" s="6"/>
      <c r="Q3" s="6"/>
      <c r="R3" s="6"/>
      <c r="S3" s="6"/>
      <c r="T3" s="6"/>
      <c r="U3" s="151"/>
      <c r="V3" s="6"/>
      <c r="W3" s="6">
        <v>95</v>
      </c>
      <c r="X3" s="6"/>
      <c r="Y3" s="6">
        <v>64</v>
      </c>
      <c r="Z3" s="6"/>
      <c r="AA3" s="60"/>
      <c r="AB3" s="60"/>
    </row>
    <row r="4" spans="1:28" x14ac:dyDescent="0.3">
      <c r="A4" s="59" t="s">
        <v>355</v>
      </c>
      <c r="B4" s="6" t="s">
        <v>296</v>
      </c>
      <c r="C4" s="6"/>
      <c r="D4" s="6"/>
      <c r="E4" s="6"/>
      <c r="F4" s="6"/>
      <c r="G4" s="6"/>
      <c r="H4" s="151" t="s">
        <v>297</v>
      </c>
      <c r="I4" s="6"/>
      <c r="J4" s="6">
        <v>103</v>
      </c>
      <c r="K4" s="6"/>
      <c r="L4" s="6">
        <v>0</v>
      </c>
      <c r="M4" s="59"/>
      <c r="N4" s="59"/>
      <c r="O4" s="6" t="s">
        <v>309</v>
      </c>
      <c r="P4" s="6"/>
      <c r="Q4" s="6"/>
      <c r="R4" s="6"/>
      <c r="S4" s="6"/>
      <c r="T4" s="6"/>
      <c r="U4" s="151"/>
      <c r="V4" s="6"/>
      <c r="W4" s="6">
        <v>19</v>
      </c>
      <c r="X4" s="6"/>
      <c r="Y4" s="6">
        <v>13</v>
      </c>
      <c r="Z4" s="6"/>
      <c r="AA4" s="60"/>
      <c r="AB4" s="60"/>
    </row>
    <row r="5" spans="1:28" x14ac:dyDescent="0.3">
      <c r="A5" s="59"/>
      <c r="B5" s="6"/>
      <c r="C5" s="6"/>
      <c r="D5" s="6"/>
      <c r="E5" s="6"/>
      <c r="F5" s="6"/>
      <c r="G5" s="6"/>
      <c r="H5" s="151"/>
      <c r="I5" s="6"/>
      <c r="J5" s="6"/>
      <c r="K5" s="6"/>
      <c r="L5" s="6"/>
      <c r="M5" s="59"/>
      <c r="N5" s="59"/>
      <c r="O5" s="6" t="s">
        <v>310</v>
      </c>
      <c r="P5" s="6"/>
      <c r="Q5" s="6"/>
      <c r="R5" s="6"/>
      <c r="S5" s="6"/>
      <c r="T5" s="6"/>
      <c r="U5" s="151"/>
      <c r="V5" s="6"/>
      <c r="W5" s="6">
        <v>16</v>
      </c>
      <c r="X5" s="6"/>
      <c r="Y5" s="6">
        <v>11</v>
      </c>
      <c r="Z5" s="6"/>
      <c r="AA5" s="60"/>
      <c r="AB5" s="60"/>
    </row>
    <row r="6" spans="1:28" x14ac:dyDescent="0.3">
      <c r="A6" s="56" t="s">
        <v>298</v>
      </c>
      <c r="B6" s="6"/>
      <c r="C6" s="6"/>
      <c r="D6" s="6"/>
      <c r="E6" s="6"/>
      <c r="F6" s="6"/>
      <c r="G6" s="6"/>
      <c r="H6" s="151"/>
      <c r="I6" s="6"/>
      <c r="J6" s="6"/>
      <c r="K6" s="6"/>
      <c r="L6" s="6"/>
      <c r="M6" s="59"/>
      <c r="N6" s="59"/>
      <c r="O6" s="6" t="s">
        <v>311</v>
      </c>
      <c r="P6" s="6"/>
      <c r="Q6" s="6"/>
      <c r="R6" s="6"/>
      <c r="S6" s="6"/>
      <c r="T6" s="6"/>
      <c r="U6" s="151"/>
      <c r="V6" s="6"/>
      <c r="W6" s="6">
        <v>17</v>
      </c>
      <c r="X6" s="6"/>
      <c r="Y6" s="6">
        <v>11</v>
      </c>
      <c r="Z6" s="6"/>
      <c r="AA6" s="60"/>
      <c r="AB6" s="60"/>
    </row>
    <row r="7" spans="1:28" x14ac:dyDescent="0.3">
      <c r="A7" s="59" t="s">
        <v>355</v>
      </c>
      <c r="B7" s="6" t="s">
        <v>299</v>
      </c>
      <c r="C7" s="6"/>
      <c r="D7" s="6"/>
      <c r="E7" s="6"/>
      <c r="F7" s="6"/>
      <c r="G7" s="6"/>
      <c r="H7" s="151" t="s">
        <v>300</v>
      </c>
      <c r="I7" s="6"/>
      <c r="J7" s="6">
        <v>98</v>
      </c>
      <c r="K7" s="6"/>
      <c r="L7" s="6">
        <v>0</v>
      </c>
      <c r="M7" s="59"/>
      <c r="N7" s="59"/>
      <c r="O7" s="6" t="s">
        <v>312</v>
      </c>
      <c r="P7" s="6"/>
      <c r="Q7" s="6"/>
      <c r="R7" s="6"/>
      <c r="S7" s="6"/>
      <c r="T7" s="6"/>
      <c r="U7" s="151"/>
      <c r="V7" s="6"/>
      <c r="W7" s="6">
        <v>27</v>
      </c>
      <c r="X7" s="6"/>
      <c r="Y7" s="6">
        <v>20</v>
      </c>
      <c r="Z7" s="6"/>
      <c r="AA7" s="60"/>
      <c r="AB7" s="60"/>
    </row>
    <row r="8" spans="1:28" x14ac:dyDescent="0.3">
      <c r="A8" s="5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9"/>
      <c r="N8" s="59"/>
      <c r="O8" s="6"/>
      <c r="P8" s="6"/>
      <c r="Q8" s="6"/>
      <c r="R8" s="6"/>
      <c r="S8" s="6"/>
      <c r="T8" s="6"/>
      <c r="U8" s="151"/>
      <c r="V8" s="6"/>
      <c r="W8" s="37">
        <f>W3+W4+W5+W6+W7</f>
        <v>174</v>
      </c>
      <c r="X8" s="6"/>
      <c r="Y8" s="37">
        <f>Y3+Y4+Y5+Y6+Y7</f>
        <v>119</v>
      </c>
      <c r="Z8" s="6"/>
      <c r="AA8" s="60"/>
      <c r="AB8" s="60"/>
    </row>
    <row r="9" spans="1:28" x14ac:dyDescent="0.3">
      <c r="A9" s="56" t="s">
        <v>301</v>
      </c>
      <c r="B9" s="6"/>
      <c r="C9" s="6"/>
      <c r="D9" s="6"/>
      <c r="E9" s="6"/>
      <c r="F9" s="6"/>
      <c r="G9" s="6"/>
      <c r="H9" s="151"/>
      <c r="I9" s="6"/>
      <c r="J9" s="6"/>
      <c r="K9" s="6"/>
      <c r="L9" s="6"/>
      <c r="M9" s="59"/>
      <c r="N9" s="80" t="s">
        <v>313</v>
      </c>
      <c r="O9" s="81"/>
      <c r="P9" s="81"/>
      <c r="Q9" s="154">
        <f>Y8/(W8/100)</f>
        <v>68.390804597701148</v>
      </c>
      <c r="R9" s="81"/>
      <c r="S9" s="81"/>
      <c r="T9" s="81"/>
      <c r="U9" s="81"/>
      <c r="V9" s="81"/>
      <c r="W9" s="81"/>
      <c r="X9" s="81"/>
      <c r="Y9" s="81"/>
      <c r="Z9" s="81"/>
      <c r="AA9" s="82"/>
      <c r="AB9" s="60"/>
    </row>
    <row r="10" spans="1:28" x14ac:dyDescent="0.3">
      <c r="A10" s="59" t="s">
        <v>355</v>
      </c>
      <c r="B10" s="6" t="s">
        <v>302</v>
      </c>
      <c r="C10" s="6"/>
      <c r="D10" s="6"/>
      <c r="E10" s="6"/>
      <c r="F10" s="6"/>
      <c r="G10" s="6"/>
      <c r="H10" s="151" t="s">
        <v>303</v>
      </c>
      <c r="I10" s="6"/>
      <c r="J10" s="6">
        <v>90</v>
      </c>
      <c r="K10" s="6"/>
      <c r="L10" s="6">
        <v>0</v>
      </c>
      <c r="M10" s="5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0"/>
    </row>
    <row r="11" spans="1:28" x14ac:dyDescent="0.3">
      <c r="A11" s="5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59"/>
      <c r="N11" s="53" t="s">
        <v>298</v>
      </c>
      <c r="O11" s="83"/>
      <c r="P11" s="83"/>
      <c r="Q11" s="83"/>
      <c r="R11" s="83"/>
      <c r="S11" s="83"/>
      <c r="T11" s="83"/>
      <c r="U11" s="155"/>
      <c r="V11" s="83"/>
      <c r="W11" s="83"/>
      <c r="X11" s="83"/>
      <c r="Y11" s="83"/>
      <c r="Z11" s="83"/>
      <c r="AA11" s="84"/>
      <c r="AB11" s="60"/>
    </row>
    <row r="12" spans="1:28" x14ac:dyDescent="0.3">
      <c r="A12" s="59"/>
      <c r="B12" s="6"/>
      <c r="C12" s="6"/>
      <c r="D12" s="6"/>
      <c r="E12" s="6"/>
      <c r="F12" s="6"/>
      <c r="G12" s="6"/>
      <c r="H12" s="6"/>
      <c r="I12" s="6" t="s">
        <v>39</v>
      </c>
      <c r="J12" s="37">
        <f>J4+J7+J10</f>
        <v>291</v>
      </c>
      <c r="K12" s="37"/>
      <c r="L12" s="37">
        <f>L4+L7+L10</f>
        <v>0</v>
      </c>
      <c r="M12" s="59"/>
      <c r="N12" s="59" t="s">
        <v>355</v>
      </c>
      <c r="O12" s="6" t="s">
        <v>314</v>
      </c>
      <c r="P12" s="6"/>
      <c r="Q12" s="6"/>
      <c r="R12" s="6"/>
      <c r="S12" s="6"/>
      <c r="T12" s="6"/>
      <c r="U12" s="151"/>
      <c r="V12" s="6"/>
      <c r="W12" s="6">
        <v>29</v>
      </c>
      <c r="X12" s="6"/>
      <c r="Y12" s="6">
        <v>13</v>
      </c>
      <c r="Z12" s="6"/>
      <c r="AA12" s="60"/>
      <c r="AB12" s="60"/>
    </row>
    <row r="13" spans="1:28" x14ac:dyDescent="0.3">
      <c r="A13" s="59"/>
      <c r="B13" s="6"/>
      <c r="C13" s="6"/>
      <c r="D13" s="6"/>
      <c r="E13" s="6"/>
      <c r="F13" s="6"/>
      <c r="G13" s="6"/>
      <c r="H13" s="151"/>
      <c r="I13" s="6"/>
      <c r="J13" s="6"/>
      <c r="K13" s="6"/>
      <c r="L13" s="6"/>
      <c r="M13" s="59"/>
      <c r="N13" s="59"/>
      <c r="O13" s="6" t="s">
        <v>315</v>
      </c>
      <c r="P13" s="6"/>
      <c r="Q13" s="6"/>
      <c r="R13" s="6"/>
      <c r="S13" s="6"/>
      <c r="T13" s="6"/>
      <c r="U13" s="6"/>
      <c r="V13" s="6"/>
      <c r="W13" s="85">
        <v>11</v>
      </c>
      <c r="X13" s="37"/>
      <c r="Y13" s="85">
        <v>3</v>
      </c>
      <c r="Z13" s="6"/>
      <c r="AA13" s="60"/>
      <c r="AB13" s="60"/>
    </row>
    <row r="14" spans="1:28" x14ac:dyDescent="0.3">
      <c r="A14" s="157" t="s">
        <v>304</v>
      </c>
      <c r="B14" s="6"/>
      <c r="C14" s="6"/>
      <c r="D14" s="6"/>
      <c r="E14" s="6"/>
      <c r="F14" s="6"/>
      <c r="G14" s="6"/>
      <c r="H14" s="151"/>
      <c r="I14" s="6"/>
      <c r="J14" s="6"/>
      <c r="K14" s="6"/>
      <c r="L14" s="6"/>
      <c r="M14" s="59"/>
      <c r="N14" s="59"/>
      <c r="O14" s="6" t="s">
        <v>316</v>
      </c>
      <c r="P14" s="6"/>
      <c r="Q14" s="6"/>
      <c r="R14" s="6"/>
      <c r="S14" s="6"/>
      <c r="T14" s="6"/>
      <c r="U14" s="6"/>
      <c r="V14" s="6"/>
      <c r="W14" s="6">
        <v>16</v>
      </c>
      <c r="X14" s="6"/>
      <c r="Y14" s="6">
        <v>10</v>
      </c>
      <c r="Z14" s="6"/>
      <c r="AA14" s="60"/>
      <c r="AB14" s="60"/>
    </row>
    <row r="15" spans="1:28" x14ac:dyDescent="0.3">
      <c r="A15" s="157">
        <f>L12/(J12/100)</f>
        <v>0</v>
      </c>
      <c r="B15" s="6"/>
      <c r="C15" s="6"/>
      <c r="D15" s="6"/>
      <c r="E15" s="6"/>
      <c r="F15" s="6"/>
      <c r="G15" s="6"/>
      <c r="H15" s="151"/>
      <c r="I15" s="6"/>
      <c r="J15" s="6"/>
      <c r="K15" s="6"/>
      <c r="L15" s="6"/>
      <c r="M15" s="59"/>
      <c r="N15" s="59"/>
      <c r="O15" s="6" t="s">
        <v>317</v>
      </c>
      <c r="P15" s="6"/>
      <c r="Q15" s="6"/>
      <c r="R15" s="6"/>
      <c r="S15" s="6"/>
      <c r="T15" s="6"/>
      <c r="U15" s="6"/>
      <c r="V15" s="6"/>
      <c r="W15" s="6">
        <v>26</v>
      </c>
      <c r="X15" s="6"/>
      <c r="Y15" s="6">
        <v>7</v>
      </c>
      <c r="Z15" s="6"/>
      <c r="AA15" s="60"/>
      <c r="AB15" s="60"/>
    </row>
    <row r="16" spans="1:28" x14ac:dyDescent="0.3">
      <c r="A16" s="80"/>
      <c r="B16" s="81"/>
      <c r="C16" s="81"/>
      <c r="D16" s="81"/>
      <c r="E16" s="81"/>
      <c r="F16" s="81"/>
      <c r="G16" s="81"/>
      <c r="H16" s="158"/>
      <c r="I16" s="81"/>
      <c r="J16" s="81"/>
      <c r="K16" s="81"/>
      <c r="L16" s="81"/>
      <c r="M16" s="59"/>
      <c r="N16" s="59"/>
      <c r="O16" s="6"/>
      <c r="P16" s="6"/>
      <c r="Q16" s="6"/>
      <c r="R16" s="6"/>
      <c r="S16" s="6"/>
      <c r="T16" s="6"/>
      <c r="U16" s="6"/>
      <c r="V16" s="6"/>
      <c r="W16" s="37">
        <f>W12+W13+W14+W15</f>
        <v>82</v>
      </c>
      <c r="X16" s="6"/>
      <c r="Y16" s="37">
        <f>Y12+Y13+Y14+Y15</f>
        <v>33</v>
      </c>
      <c r="Z16" s="6"/>
      <c r="AA16" s="60"/>
      <c r="AB16" s="60"/>
    </row>
    <row r="17" spans="13:28" x14ac:dyDescent="0.3">
      <c r="M17" s="59"/>
      <c r="N17" s="80" t="s">
        <v>313</v>
      </c>
      <c r="O17" s="81"/>
      <c r="P17" s="81"/>
      <c r="Q17" s="154">
        <f>Y16/(W16/100)</f>
        <v>40.243902439024396</v>
      </c>
      <c r="R17" s="81"/>
      <c r="S17" s="81"/>
      <c r="T17" s="81"/>
      <c r="U17" s="81"/>
      <c r="V17" s="81"/>
      <c r="W17" s="81"/>
      <c r="X17" s="81"/>
      <c r="Y17" s="81"/>
      <c r="Z17" s="81"/>
      <c r="AA17" s="82"/>
      <c r="AB17" s="60"/>
    </row>
    <row r="18" spans="13:28" x14ac:dyDescent="0.3">
      <c r="M18" s="5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0"/>
    </row>
    <row r="19" spans="13:28" x14ac:dyDescent="0.3">
      <c r="M19" s="59"/>
      <c r="N19" s="53" t="s">
        <v>301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60"/>
    </row>
    <row r="20" spans="13:28" x14ac:dyDescent="0.3">
      <c r="M20" s="59"/>
      <c r="N20" s="59" t="s">
        <v>355</v>
      </c>
      <c r="O20" s="6" t="s">
        <v>318</v>
      </c>
      <c r="P20" s="6"/>
      <c r="Q20" s="6"/>
      <c r="R20" s="6"/>
      <c r="S20" s="6"/>
      <c r="T20" s="6"/>
      <c r="U20" s="6"/>
      <c r="V20" s="6"/>
      <c r="W20" s="6">
        <v>9</v>
      </c>
      <c r="X20" s="6"/>
      <c r="Y20" s="6">
        <v>5</v>
      </c>
      <c r="Z20" s="6"/>
      <c r="AA20" s="60"/>
      <c r="AB20" s="60"/>
    </row>
    <row r="21" spans="13:28" x14ac:dyDescent="0.3">
      <c r="M21" s="59"/>
      <c r="N21" s="59"/>
      <c r="O21" s="6" t="s">
        <v>319</v>
      </c>
      <c r="P21" s="6"/>
      <c r="Q21" s="6"/>
      <c r="R21" s="6"/>
      <c r="S21" s="6"/>
      <c r="T21" s="6"/>
      <c r="U21" s="6"/>
      <c r="V21" s="6"/>
      <c r="W21" s="6">
        <v>8</v>
      </c>
      <c r="X21" s="6"/>
      <c r="Y21" s="6">
        <v>6</v>
      </c>
      <c r="Z21" s="6"/>
      <c r="AA21" s="60"/>
      <c r="AB21" s="60"/>
    </row>
    <row r="22" spans="13:28" x14ac:dyDescent="0.3">
      <c r="M22" s="59"/>
      <c r="N22" s="59"/>
      <c r="O22" s="6" t="s">
        <v>320</v>
      </c>
      <c r="P22" s="6"/>
      <c r="Q22" s="6"/>
      <c r="R22" s="6"/>
      <c r="S22" s="6"/>
      <c r="T22" s="6"/>
      <c r="U22" s="6"/>
      <c r="V22" s="6"/>
      <c r="W22" s="6">
        <v>14</v>
      </c>
      <c r="X22" s="6"/>
      <c r="Y22" s="6">
        <v>11</v>
      </c>
      <c r="Z22" s="6"/>
      <c r="AA22" s="60"/>
      <c r="AB22" s="60"/>
    </row>
    <row r="23" spans="13:28" x14ac:dyDescent="0.3">
      <c r="M23" s="59"/>
      <c r="N23" s="59"/>
      <c r="O23" s="6" t="s">
        <v>321</v>
      </c>
      <c r="P23" s="6"/>
      <c r="Q23" s="6"/>
      <c r="R23" s="6"/>
      <c r="S23" s="6"/>
      <c r="T23" s="6"/>
      <c r="U23" s="6"/>
      <c r="V23" s="6"/>
      <c r="W23" s="6">
        <v>32</v>
      </c>
      <c r="X23" s="6"/>
      <c r="Y23" s="6">
        <v>18</v>
      </c>
      <c r="Z23" s="6"/>
      <c r="AA23" s="60"/>
      <c r="AB23" s="60"/>
    </row>
    <row r="24" spans="13:28" x14ac:dyDescent="0.3">
      <c r="M24" s="59"/>
      <c r="N24" s="59"/>
      <c r="O24" s="6" t="s">
        <v>322</v>
      </c>
      <c r="P24" s="6"/>
      <c r="Q24" s="6"/>
      <c r="R24" s="6"/>
      <c r="S24" s="6"/>
      <c r="T24" s="6"/>
      <c r="U24" s="6"/>
      <c r="V24" s="6"/>
      <c r="W24" s="6">
        <v>9</v>
      </c>
      <c r="X24" s="6"/>
      <c r="Y24" s="6">
        <v>6</v>
      </c>
      <c r="Z24" s="6"/>
      <c r="AA24" s="60"/>
      <c r="AB24" s="60"/>
    </row>
    <row r="25" spans="13:28" x14ac:dyDescent="0.3">
      <c r="M25" s="59"/>
      <c r="N25" s="59"/>
      <c r="O25" s="6" t="s">
        <v>323</v>
      </c>
      <c r="P25" s="6"/>
      <c r="Q25" s="6"/>
      <c r="R25" s="6"/>
      <c r="S25" s="6"/>
      <c r="T25" s="6"/>
      <c r="U25" s="6"/>
      <c r="V25" s="6"/>
      <c r="W25" s="6">
        <v>9</v>
      </c>
      <c r="X25" s="6"/>
      <c r="Y25" s="6">
        <v>3</v>
      </c>
      <c r="Z25" s="6"/>
      <c r="AA25" s="60"/>
      <c r="AB25" s="60"/>
    </row>
    <row r="26" spans="13:28" x14ac:dyDescent="0.3">
      <c r="M26" s="59"/>
      <c r="N26" s="59"/>
      <c r="O26" s="6" t="s">
        <v>324</v>
      </c>
      <c r="P26" s="6"/>
      <c r="Q26" s="6"/>
      <c r="R26" s="6"/>
      <c r="S26" s="6"/>
      <c r="T26" s="6"/>
      <c r="U26" s="6"/>
      <c r="V26" s="6"/>
      <c r="W26" s="6">
        <v>18</v>
      </c>
      <c r="X26" s="6"/>
      <c r="Y26" s="6">
        <v>1</v>
      </c>
      <c r="Z26" s="6"/>
      <c r="AA26" s="60"/>
      <c r="AB26" s="60"/>
    </row>
    <row r="27" spans="13:28" x14ac:dyDescent="0.3">
      <c r="M27" s="59"/>
      <c r="N27" s="59"/>
      <c r="O27" s="6"/>
      <c r="P27" s="6"/>
      <c r="Q27" s="6"/>
      <c r="R27" s="6"/>
      <c r="S27" s="6"/>
      <c r="T27" s="6"/>
      <c r="U27" s="6"/>
      <c r="V27" s="6"/>
      <c r="W27" s="37">
        <f>W20+W21+W22+W23+W24+W25+W26</f>
        <v>99</v>
      </c>
      <c r="X27" s="6"/>
      <c r="Y27" s="37">
        <f>Y20+Y21+Y22+Y23+Y24+Y25+Y26</f>
        <v>50</v>
      </c>
      <c r="Z27" s="6"/>
      <c r="AA27" s="60"/>
      <c r="AB27" s="60"/>
    </row>
    <row r="28" spans="13:28" x14ac:dyDescent="0.3">
      <c r="M28" s="59"/>
      <c r="N28" s="80" t="s">
        <v>313</v>
      </c>
      <c r="O28" s="81"/>
      <c r="P28" s="81"/>
      <c r="Q28" s="154">
        <f>Y27/(W27/100)</f>
        <v>50.505050505050505</v>
      </c>
      <c r="R28" s="81"/>
      <c r="S28" s="81"/>
      <c r="T28" s="81"/>
      <c r="U28" s="81"/>
      <c r="V28" s="81"/>
      <c r="W28" s="81"/>
      <c r="X28" s="81"/>
      <c r="Y28" s="81"/>
      <c r="Z28" s="81"/>
      <c r="AA28" s="82"/>
      <c r="AB28" s="60"/>
    </row>
    <row r="29" spans="13:28" ht="15" thickBot="1" x14ac:dyDescent="0.35">
      <c r="M29" s="5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0"/>
    </row>
    <row r="30" spans="13:28" x14ac:dyDescent="0.3">
      <c r="M30" s="59"/>
      <c r="N30" s="18" t="s">
        <v>1</v>
      </c>
      <c r="O30" s="17"/>
      <c r="P30" s="17"/>
      <c r="Q30" s="17"/>
      <c r="R30" s="156">
        <v>53.046585847258683</v>
      </c>
      <c r="S30" s="6"/>
      <c r="T30" s="6"/>
      <c r="U30" s="6"/>
      <c r="V30" s="6"/>
      <c r="W30" s="6"/>
      <c r="X30" s="6"/>
      <c r="Y30" s="6"/>
      <c r="Z30" s="6"/>
      <c r="AA30" s="6"/>
      <c r="AB30" s="60"/>
    </row>
    <row r="31" spans="13:28" ht="15" thickBot="1" x14ac:dyDescent="0.35">
      <c r="M31" s="59"/>
      <c r="N31" s="4" t="s">
        <v>325</v>
      </c>
      <c r="O31" s="3"/>
      <c r="P31" s="3"/>
      <c r="Q31" s="3"/>
      <c r="R31" s="27">
        <v>8.2240820501804386</v>
      </c>
      <c r="S31" s="6"/>
      <c r="T31" s="6"/>
      <c r="U31" s="6"/>
      <c r="V31" s="6"/>
      <c r="W31" s="6"/>
      <c r="X31" s="6"/>
      <c r="Y31" s="6"/>
      <c r="Z31" s="6"/>
      <c r="AA31" s="6"/>
      <c r="AB31" s="60"/>
    </row>
    <row r="32" spans="13:28" x14ac:dyDescent="0.3">
      <c r="M32" s="5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0"/>
    </row>
    <row r="33" spans="13:28" x14ac:dyDescent="0.3">
      <c r="M33" s="80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B15" sqref="B15"/>
    </sheetView>
  </sheetViews>
  <sheetFormatPr defaultRowHeight="14.4" x14ac:dyDescent="0.3"/>
  <cols>
    <col min="1" max="1" width="35.5546875" bestFit="1" customWidth="1"/>
    <col min="5" max="5" width="20.88671875" customWidth="1"/>
    <col min="6" max="6" width="19.109375" customWidth="1"/>
    <col min="7" max="7" width="23.109375" customWidth="1"/>
    <col min="8" max="8" width="22.33203125" customWidth="1"/>
    <col min="9" max="9" width="24.88671875" customWidth="1"/>
    <col min="10" max="10" width="24" customWidth="1"/>
  </cols>
  <sheetData>
    <row r="1" spans="1:23" x14ac:dyDescent="0.3">
      <c r="A1" s="1" t="s">
        <v>29</v>
      </c>
      <c r="C1" s="1" t="s">
        <v>31</v>
      </c>
      <c r="E1" s="1"/>
      <c r="F1" s="1" t="s">
        <v>25</v>
      </c>
      <c r="G1" t="s">
        <v>10</v>
      </c>
      <c r="I1" t="s">
        <v>9</v>
      </c>
      <c r="K1" t="s">
        <v>8</v>
      </c>
      <c r="M1" t="s">
        <v>7</v>
      </c>
      <c r="O1" t="s">
        <v>19</v>
      </c>
      <c r="Q1" t="s">
        <v>18</v>
      </c>
      <c r="S1" t="s">
        <v>6</v>
      </c>
      <c r="U1" t="s">
        <v>5</v>
      </c>
    </row>
    <row r="2" spans="1:23" x14ac:dyDescent="0.3">
      <c r="A2" t="s">
        <v>17</v>
      </c>
      <c r="F2" t="s">
        <v>4</v>
      </c>
      <c r="G2">
        <v>100</v>
      </c>
      <c r="I2">
        <v>44</v>
      </c>
      <c r="K2">
        <v>0</v>
      </c>
      <c r="M2">
        <v>0</v>
      </c>
      <c r="O2">
        <v>52</v>
      </c>
      <c r="Q2">
        <v>108</v>
      </c>
      <c r="S2">
        <v>4</v>
      </c>
      <c r="U2">
        <v>81</v>
      </c>
    </row>
    <row r="3" spans="1:23" x14ac:dyDescent="0.3">
      <c r="F3" t="s">
        <v>3</v>
      </c>
      <c r="G3">
        <v>104</v>
      </c>
      <c r="I3">
        <v>4</v>
      </c>
      <c r="K3">
        <v>0</v>
      </c>
      <c r="M3">
        <v>0</v>
      </c>
      <c r="O3">
        <v>47</v>
      </c>
      <c r="Q3">
        <v>147</v>
      </c>
      <c r="S3">
        <v>8</v>
      </c>
      <c r="U3">
        <v>44</v>
      </c>
    </row>
    <row r="4" spans="1:23" x14ac:dyDescent="0.3">
      <c r="A4" t="s">
        <v>16</v>
      </c>
      <c r="F4" t="s">
        <v>2</v>
      </c>
      <c r="G4">
        <v>194</v>
      </c>
      <c r="I4">
        <v>88</v>
      </c>
      <c r="K4">
        <v>0</v>
      </c>
      <c r="M4">
        <v>0</v>
      </c>
      <c r="O4">
        <v>134</v>
      </c>
      <c r="Q4">
        <v>240</v>
      </c>
      <c r="S4">
        <v>0</v>
      </c>
      <c r="U4">
        <v>36</v>
      </c>
    </row>
    <row r="5" spans="1:23" x14ac:dyDescent="0.3">
      <c r="F5" s="1" t="s">
        <v>15</v>
      </c>
      <c r="G5">
        <f>G2+G3+G4</f>
        <v>398</v>
      </c>
      <c r="I5">
        <f>I2+I3+I4</f>
        <v>136</v>
      </c>
      <c r="K5">
        <f>K2+K3+K4</f>
        <v>0</v>
      </c>
      <c r="M5">
        <f>M2+M3+M4</f>
        <v>0</v>
      </c>
      <c r="O5">
        <f>O2+O3+O4</f>
        <v>233</v>
      </c>
      <c r="Q5">
        <f>Q2+Q3+Q4</f>
        <v>495</v>
      </c>
      <c r="S5">
        <f>S2+S3+S4</f>
        <v>12</v>
      </c>
      <c r="U5">
        <f>U2+U3+U4</f>
        <v>161</v>
      </c>
    </row>
    <row r="6" spans="1:23" ht="15" thickBot="1" x14ac:dyDescent="0.35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3">
      <c r="A7" s="22"/>
      <c r="B7" s="22" t="s">
        <v>326</v>
      </c>
      <c r="C7" s="17"/>
      <c r="D7" s="17"/>
      <c r="E7" s="17"/>
      <c r="F7" s="24"/>
      <c r="G7" s="13"/>
      <c r="H7" s="13"/>
      <c r="I7" s="13"/>
      <c r="J7" s="11"/>
      <c r="K7" s="13"/>
      <c r="L7" s="13"/>
      <c r="M7" s="13"/>
      <c r="N7" s="11"/>
      <c r="O7" s="11"/>
      <c r="P7" s="11"/>
      <c r="Q7" s="11"/>
      <c r="R7" s="11"/>
      <c r="S7" s="13"/>
      <c r="T7" s="13"/>
      <c r="U7" s="13"/>
      <c r="V7" s="11"/>
      <c r="W7" s="11"/>
    </row>
    <row r="8" spans="1:23" x14ac:dyDescent="0.3">
      <c r="A8" s="10" t="s">
        <v>4</v>
      </c>
      <c r="B8" s="6" t="s">
        <v>24</v>
      </c>
      <c r="C8" s="6"/>
      <c r="D8" s="6"/>
      <c r="E8" s="6"/>
      <c r="F8" s="12"/>
      <c r="G8" s="13"/>
      <c r="H8" s="11"/>
      <c r="I8" s="13"/>
      <c r="J8" s="11"/>
      <c r="K8" s="13"/>
      <c r="L8" s="13"/>
      <c r="M8" s="13"/>
      <c r="N8" s="11"/>
      <c r="O8" s="11"/>
      <c r="P8" s="11"/>
      <c r="Q8" s="11"/>
      <c r="R8" s="11"/>
      <c r="S8" s="13"/>
      <c r="T8" s="13"/>
      <c r="U8" s="13"/>
      <c r="V8" s="11"/>
      <c r="W8" s="11"/>
    </row>
    <row r="9" spans="1:23" x14ac:dyDescent="0.3">
      <c r="A9" s="10" t="s">
        <v>3</v>
      </c>
      <c r="B9" s="6" t="s">
        <v>23</v>
      </c>
      <c r="C9" s="6"/>
      <c r="D9" s="6"/>
      <c r="E9" s="6"/>
      <c r="F9" s="12"/>
      <c r="G9" s="13"/>
      <c r="H9" s="11"/>
      <c r="I9" s="13"/>
      <c r="J9" s="11"/>
      <c r="K9" s="13"/>
      <c r="L9" s="13"/>
      <c r="M9" s="13"/>
      <c r="N9" s="11"/>
      <c r="O9" s="11"/>
      <c r="P9" s="11"/>
      <c r="Q9" s="11"/>
      <c r="R9" s="11"/>
      <c r="S9" s="13"/>
      <c r="T9" s="13"/>
      <c r="U9" s="13"/>
      <c r="V9" s="11"/>
      <c r="W9" s="11"/>
    </row>
    <row r="10" spans="1:23" ht="15" thickBot="1" x14ac:dyDescent="0.35">
      <c r="A10" s="4" t="s">
        <v>2</v>
      </c>
      <c r="B10" s="3" t="s">
        <v>22</v>
      </c>
      <c r="C10" s="3"/>
      <c r="D10" s="3"/>
      <c r="E10" s="3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3" spans="1:23" ht="15" thickBot="1" x14ac:dyDescent="0.35"/>
    <row r="14" spans="1:23" x14ac:dyDescent="0.3">
      <c r="A14" s="6"/>
      <c r="B14" s="18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23" x14ac:dyDescent="0.3">
      <c r="A15" s="6"/>
      <c r="B15" s="10" t="s">
        <v>329</v>
      </c>
      <c r="C15" s="6"/>
      <c r="D15" s="6"/>
      <c r="E15" s="6"/>
      <c r="F15" s="6"/>
      <c r="G15" s="6"/>
      <c r="H15" s="6"/>
      <c r="I15" s="6"/>
      <c r="J15" s="6"/>
      <c r="K15" s="6"/>
      <c r="L15" s="5"/>
    </row>
    <row r="16" spans="1:23" x14ac:dyDescent="0.3">
      <c r="A16" s="6"/>
      <c r="B16" s="21" t="s">
        <v>11</v>
      </c>
      <c r="C16" s="15"/>
      <c r="D16" s="15"/>
      <c r="E16" s="15" t="s">
        <v>336</v>
      </c>
      <c r="F16" s="15" t="s">
        <v>331</v>
      </c>
      <c r="G16" s="15" t="s">
        <v>337</v>
      </c>
      <c r="H16" s="15" t="s">
        <v>333</v>
      </c>
      <c r="I16" s="15" t="s">
        <v>338</v>
      </c>
      <c r="J16" s="15" t="s">
        <v>339</v>
      </c>
      <c r="K16" s="6"/>
      <c r="L16" s="12"/>
    </row>
    <row r="17" spans="1:22" x14ac:dyDescent="0.3">
      <c r="A17" s="6"/>
      <c r="B17" s="21"/>
      <c r="C17" s="15"/>
      <c r="D17" s="15" t="s">
        <v>4</v>
      </c>
      <c r="E17" s="14">
        <f>G2/((G2+O2)/100)</f>
        <v>65.78947368421052</v>
      </c>
      <c r="F17" s="14">
        <f>I2/((I2+Q2)/100)</f>
        <v>28.94736842105263</v>
      </c>
      <c r="G17" s="14">
        <f>K2/(G2/100)</f>
        <v>0</v>
      </c>
      <c r="H17" s="14">
        <f>M2/(I2/100)</f>
        <v>0</v>
      </c>
      <c r="I17" s="14">
        <f>S2/(O2/100)</f>
        <v>7.6923076923076916</v>
      </c>
      <c r="J17" s="14">
        <f>U2/(Q2/100)</f>
        <v>75</v>
      </c>
      <c r="K17" s="6"/>
      <c r="L17" s="12"/>
    </row>
    <row r="18" spans="1:22" x14ac:dyDescent="0.3">
      <c r="A18" s="6"/>
      <c r="B18" s="21"/>
      <c r="C18" s="15"/>
      <c r="D18" s="15" t="s">
        <v>3</v>
      </c>
      <c r="E18" s="14">
        <f>G3/((G3+O3)/100)</f>
        <v>68.874172185430467</v>
      </c>
      <c r="F18" s="14">
        <f>I3/((I3+Q3)/100)</f>
        <v>2.6490066225165565</v>
      </c>
      <c r="G18" s="14">
        <f>K3/(G3/100)</f>
        <v>0</v>
      </c>
      <c r="H18" s="14">
        <f>M3/(I3/100)</f>
        <v>0</v>
      </c>
      <c r="I18" s="14">
        <f>S3/(O3/100)</f>
        <v>17.021276595744681</v>
      </c>
      <c r="J18" s="14">
        <f>U3/(Q3/100)</f>
        <v>29.931972789115648</v>
      </c>
      <c r="K18" s="6"/>
      <c r="L18" s="12"/>
    </row>
    <row r="19" spans="1:22" x14ac:dyDescent="0.3">
      <c r="A19" s="6"/>
      <c r="B19" s="21"/>
      <c r="C19" s="15"/>
      <c r="D19" s="15" t="s">
        <v>2</v>
      </c>
      <c r="E19" s="14">
        <f>G4/((G4+O4)/100)</f>
        <v>59.146341463414636</v>
      </c>
      <c r="F19" s="14">
        <f>I4/((I4+Q4)/100)</f>
        <v>26.829268292682929</v>
      </c>
      <c r="G19" s="14">
        <f>K4/(G4/100)</f>
        <v>0</v>
      </c>
      <c r="H19" s="14">
        <f>M4/(I4/100)</f>
        <v>0</v>
      </c>
      <c r="I19" s="14">
        <f>S4/(O4/100)</f>
        <v>0</v>
      </c>
      <c r="J19" s="14">
        <f>U4/(Q4/100)</f>
        <v>15</v>
      </c>
      <c r="K19" s="6"/>
      <c r="L19" s="12"/>
    </row>
    <row r="20" spans="1:22" x14ac:dyDescent="0.3">
      <c r="A20" s="6"/>
      <c r="B20" s="10"/>
      <c r="C20" s="9" t="s">
        <v>1</v>
      </c>
      <c r="D20" s="8"/>
      <c r="E20" s="7">
        <v>64.603329111018539</v>
      </c>
      <c r="F20" s="7">
        <v>19.475214445417372</v>
      </c>
      <c r="G20" s="7">
        <v>0</v>
      </c>
      <c r="H20" s="7">
        <v>0</v>
      </c>
      <c r="I20" s="7">
        <v>8.2378614293507919</v>
      </c>
      <c r="J20" s="7">
        <v>39.977324263038547</v>
      </c>
      <c r="K20" s="6"/>
      <c r="L20" s="12"/>
    </row>
    <row r="21" spans="1:22" x14ac:dyDescent="0.3">
      <c r="A21" s="6"/>
      <c r="B21" s="10"/>
      <c r="C21" s="9" t="s">
        <v>0</v>
      </c>
      <c r="D21" s="8"/>
      <c r="E21" s="7">
        <v>2.8701264112946516</v>
      </c>
      <c r="F21" s="7">
        <v>8.4352936979699837</v>
      </c>
      <c r="G21" s="7">
        <v>0</v>
      </c>
      <c r="H21" s="7">
        <v>0</v>
      </c>
      <c r="I21" s="7">
        <v>4.9211850164099245</v>
      </c>
      <c r="J21" s="7">
        <v>18.034058654630723</v>
      </c>
      <c r="K21" s="6"/>
      <c r="L21" s="5"/>
    </row>
    <row r="22" spans="1:22" ht="15" thickBot="1" x14ac:dyDescent="0.35">
      <c r="A22" s="6"/>
      <c r="B22" s="4"/>
      <c r="C22" s="3"/>
      <c r="D22" s="3"/>
      <c r="E22" s="3"/>
      <c r="F22" s="3"/>
      <c r="G22" s="3"/>
      <c r="H22" s="3"/>
      <c r="I22" s="3"/>
      <c r="J22" s="3"/>
      <c r="K22" s="3"/>
      <c r="L22" s="2"/>
    </row>
    <row r="24" spans="1:22" x14ac:dyDescent="0.3">
      <c r="U24" s="19"/>
      <c r="V24" s="19"/>
    </row>
    <row r="25" spans="1:22" x14ac:dyDescent="0.3">
      <c r="U25" s="19"/>
      <c r="V25" s="19"/>
    </row>
    <row r="26" spans="1:22" x14ac:dyDescent="0.3">
      <c r="U26" s="11"/>
      <c r="V26" s="11"/>
    </row>
    <row r="36" spans="2:2" x14ac:dyDescent="0.3">
      <c r="B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8"/>
  <sheetViews>
    <sheetView topLeftCell="A76" zoomScale="40" zoomScaleNormal="40" workbookViewId="0">
      <selection activeCell="C4" sqref="C4"/>
    </sheetView>
  </sheetViews>
  <sheetFormatPr defaultRowHeight="14.4" x14ac:dyDescent="0.3"/>
  <sheetData>
    <row r="1" spans="1:31" s="1" customFormat="1" x14ac:dyDescent="0.3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37"/>
      <c r="AE1" s="37"/>
    </row>
    <row r="2" spans="1:31" s="1" customFormat="1" x14ac:dyDescent="0.3">
      <c r="A2" s="5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57"/>
      <c r="O2" s="5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57"/>
      <c r="AD2" s="37"/>
      <c r="AE2" s="37"/>
    </row>
    <row r="3" spans="1:31" s="1" customFormat="1" ht="36.6" x14ac:dyDescent="0.7">
      <c r="A3" s="56"/>
      <c r="B3" s="37"/>
      <c r="C3" s="58" t="s">
        <v>66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57"/>
      <c r="O3" s="56"/>
      <c r="P3" s="37"/>
      <c r="Q3" s="58" t="s">
        <v>67</v>
      </c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57"/>
      <c r="AD3" s="37"/>
      <c r="AE3" s="37"/>
    </row>
    <row r="4" spans="1:31" x14ac:dyDescent="0.3">
      <c r="A4" s="5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0"/>
      <c r="O4" s="59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0"/>
      <c r="AD4" s="6"/>
      <c r="AE4" s="6"/>
    </row>
    <row r="5" spans="1:31" x14ac:dyDescent="0.3">
      <c r="A5" s="5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0"/>
      <c r="O5" s="59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0"/>
      <c r="AD5" s="6"/>
      <c r="AE5" s="6"/>
    </row>
    <row r="6" spans="1:31" x14ac:dyDescent="0.3">
      <c r="A6" s="5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0"/>
      <c r="O6" s="59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0"/>
      <c r="AD6" s="6"/>
      <c r="AE6" s="6"/>
    </row>
    <row r="7" spans="1:31" ht="28.8" x14ac:dyDescent="0.55000000000000004">
      <c r="A7" s="102" t="s">
        <v>73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0"/>
      <c r="O7" s="59"/>
      <c r="P7" s="104" t="s">
        <v>73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0"/>
      <c r="AD7" s="6"/>
      <c r="AE7" s="6"/>
    </row>
    <row r="8" spans="1:31" x14ac:dyDescent="0.3">
      <c r="A8" s="61" t="s">
        <v>32</v>
      </c>
      <c r="B8" s="52"/>
      <c r="C8" s="62"/>
      <c r="D8" s="52"/>
      <c r="E8" s="52"/>
      <c r="F8" s="52"/>
      <c r="G8" s="52"/>
      <c r="H8" s="52"/>
      <c r="I8" s="52"/>
      <c r="J8" s="52"/>
      <c r="K8" s="52"/>
      <c r="L8" s="52"/>
      <c r="M8" s="52"/>
      <c r="N8" s="63"/>
      <c r="O8" s="56"/>
      <c r="P8" s="52" t="s">
        <v>32</v>
      </c>
      <c r="Q8" s="52"/>
      <c r="R8" s="62"/>
      <c r="S8" s="6"/>
      <c r="T8" s="6"/>
      <c r="U8" s="6"/>
      <c r="V8" s="6"/>
      <c r="W8" s="6"/>
      <c r="X8" s="6"/>
      <c r="Y8" s="6"/>
      <c r="Z8" s="6"/>
      <c r="AA8" s="6"/>
      <c r="AB8" s="6"/>
      <c r="AC8" s="60"/>
      <c r="AD8" s="6"/>
      <c r="AE8" s="6"/>
    </row>
    <row r="9" spans="1:31" x14ac:dyDescent="0.3">
      <c r="A9" s="61" t="s">
        <v>33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63"/>
      <c r="O9" s="56"/>
      <c r="P9" s="52" t="s">
        <v>33</v>
      </c>
      <c r="Q9" s="52"/>
      <c r="R9" s="52"/>
      <c r="S9" s="6"/>
      <c r="T9" s="6"/>
      <c r="U9" s="6"/>
      <c r="V9" s="6"/>
      <c r="W9" s="6"/>
      <c r="X9" s="6"/>
      <c r="Y9" s="6"/>
      <c r="Z9" s="6"/>
      <c r="AA9" s="6"/>
      <c r="AB9" s="6"/>
      <c r="AC9" s="60"/>
      <c r="AD9" s="6"/>
      <c r="AE9" s="6"/>
    </row>
    <row r="10" spans="1:31" x14ac:dyDescent="0.3">
      <c r="A10" s="88" t="s">
        <v>34</v>
      </c>
      <c r="B10" s="89" t="s">
        <v>35</v>
      </c>
      <c r="C10" s="89" t="s">
        <v>1</v>
      </c>
      <c r="D10" s="89" t="s">
        <v>36</v>
      </c>
      <c r="E10" s="90" t="s">
        <v>37</v>
      </c>
      <c r="F10" s="88" t="s">
        <v>38</v>
      </c>
      <c r="G10" s="89" t="s">
        <v>35</v>
      </c>
      <c r="H10" s="89" t="s">
        <v>1</v>
      </c>
      <c r="I10" s="89" t="s">
        <v>36</v>
      </c>
      <c r="J10" s="90" t="s">
        <v>37</v>
      </c>
      <c r="K10" s="52" t="s">
        <v>39</v>
      </c>
      <c r="L10" s="52" t="s">
        <v>63</v>
      </c>
      <c r="M10" s="52" t="s">
        <v>40</v>
      </c>
      <c r="N10" s="63"/>
      <c r="O10" s="56"/>
      <c r="P10" s="53" t="s">
        <v>71</v>
      </c>
      <c r="Q10" s="89" t="s">
        <v>35</v>
      </c>
      <c r="R10" s="89" t="s">
        <v>1</v>
      </c>
      <c r="S10" s="89" t="s">
        <v>36</v>
      </c>
      <c r="T10" s="90" t="s">
        <v>37</v>
      </c>
      <c r="U10" s="53" t="s">
        <v>68</v>
      </c>
      <c r="V10" s="89" t="s">
        <v>35</v>
      </c>
      <c r="W10" s="89" t="s">
        <v>1</v>
      </c>
      <c r="X10" s="89" t="s">
        <v>36</v>
      </c>
      <c r="Y10" s="90" t="s">
        <v>37</v>
      </c>
      <c r="Z10" s="37" t="s">
        <v>39</v>
      </c>
      <c r="AA10" s="52" t="s">
        <v>63</v>
      </c>
      <c r="AB10" s="37" t="s">
        <v>40</v>
      </c>
      <c r="AC10" s="60"/>
      <c r="AD10" s="6"/>
      <c r="AE10" s="6"/>
    </row>
    <row r="11" spans="1:31" x14ac:dyDescent="0.3">
      <c r="A11" s="64">
        <v>1</v>
      </c>
      <c r="B11" s="51">
        <v>0.159</v>
      </c>
      <c r="C11" s="51">
        <v>2193.06</v>
      </c>
      <c r="D11" s="51">
        <v>0</v>
      </c>
      <c r="E11" s="65">
        <v>14539</v>
      </c>
      <c r="F11" s="64">
        <v>18</v>
      </c>
      <c r="G11" s="51">
        <v>0.159</v>
      </c>
      <c r="H11" s="51">
        <v>72.373000000000005</v>
      </c>
      <c r="I11" s="51">
        <v>0</v>
      </c>
      <c r="J11" s="65">
        <v>2861</v>
      </c>
      <c r="K11" s="94">
        <f>C11-H11</f>
        <v>2120.6869999999999</v>
      </c>
      <c r="L11" s="51">
        <v>0</v>
      </c>
      <c r="M11" s="51">
        <f t="shared" ref="M11:M27" si="0">K11/$K$22</f>
        <v>0.22381939742007168</v>
      </c>
      <c r="N11" s="65"/>
      <c r="O11" s="59"/>
      <c r="P11" s="59">
        <v>1</v>
      </c>
      <c r="Q11" s="6">
        <v>0.14799999999999999</v>
      </c>
      <c r="R11" s="6">
        <v>8211.9629999999997</v>
      </c>
      <c r="S11" s="6">
        <v>3950</v>
      </c>
      <c r="T11" s="60">
        <v>14476</v>
      </c>
      <c r="U11" s="59">
        <v>18</v>
      </c>
      <c r="V11" s="6">
        <v>0.14799999999999999</v>
      </c>
      <c r="W11" s="6">
        <v>11906.888000000001</v>
      </c>
      <c r="X11" s="6">
        <v>9355</v>
      </c>
      <c r="Y11" s="60">
        <v>13464</v>
      </c>
      <c r="Z11" s="94">
        <f>W11-R11</f>
        <v>3694.9250000000011</v>
      </c>
      <c r="AA11" s="51">
        <v>0</v>
      </c>
      <c r="AB11" s="6"/>
      <c r="AC11" s="60"/>
      <c r="AD11" s="6"/>
      <c r="AE11" s="6"/>
    </row>
    <row r="12" spans="1:31" x14ac:dyDescent="0.3">
      <c r="A12" s="64">
        <v>2</v>
      </c>
      <c r="B12" s="51">
        <v>0.159</v>
      </c>
      <c r="C12" s="51">
        <v>1854.817</v>
      </c>
      <c r="D12" s="51">
        <v>0</v>
      </c>
      <c r="E12" s="65">
        <v>14750</v>
      </c>
      <c r="F12" s="64">
        <v>19</v>
      </c>
      <c r="G12" s="51">
        <v>0.159</v>
      </c>
      <c r="H12" s="51">
        <v>41.933999999999997</v>
      </c>
      <c r="I12" s="51">
        <v>0</v>
      </c>
      <c r="J12" s="65">
        <v>1964</v>
      </c>
      <c r="K12" s="94">
        <f t="shared" ref="K12:K27" si="1">C12-H12</f>
        <v>1812.883</v>
      </c>
      <c r="L12" s="51">
        <v>10</v>
      </c>
      <c r="M12" s="51">
        <f t="shared" si="0"/>
        <v>0.19133345970107415</v>
      </c>
      <c r="N12" s="65"/>
      <c r="O12" s="59"/>
      <c r="P12" s="59">
        <v>2</v>
      </c>
      <c r="Q12" s="6">
        <v>0.14799999999999999</v>
      </c>
      <c r="R12" s="6">
        <v>8224.3189999999995</v>
      </c>
      <c r="S12" s="6">
        <v>3743</v>
      </c>
      <c r="T12" s="60">
        <v>14497</v>
      </c>
      <c r="U12" s="59">
        <v>19</v>
      </c>
      <c r="V12" s="6">
        <v>0.14799999999999999</v>
      </c>
      <c r="W12" s="6">
        <v>11984.063</v>
      </c>
      <c r="X12" s="6">
        <v>9458</v>
      </c>
      <c r="Y12" s="60">
        <v>13444</v>
      </c>
      <c r="Z12" s="94">
        <f t="shared" ref="Z12:Z27" si="2">W12-R12</f>
        <v>3759.7440000000006</v>
      </c>
      <c r="AA12" s="51">
        <v>10</v>
      </c>
      <c r="AB12" s="6"/>
      <c r="AC12" s="60"/>
      <c r="AD12" s="6"/>
      <c r="AE12" s="6"/>
    </row>
    <row r="13" spans="1:31" x14ac:dyDescent="0.3">
      <c r="A13" s="64">
        <v>3</v>
      </c>
      <c r="B13" s="51">
        <v>0.159</v>
      </c>
      <c r="C13" s="51">
        <v>1863.9390000000001</v>
      </c>
      <c r="D13" s="51">
        <v>0</v>
      </c>
      <c r="E13" s="65">
        <v>14898</v>
      </c>
      <c r="F13" s="64">
        <v>20</v>
      </c>
      <c r="G13" s="51">
        <v>0.159</v>
      </c>
      <c r="H13" s="51">
        <v>40.441000000000003</v>
      </c>
      <c r="I13" s="51">
        <v>0</v>
      </c>
      <c r="J13" s="65">
        <v>2141</v>
      </c>
      <c r="K13" s="94">
        <f t="shared" si="1"/>
        <v>1823.498</v>
      </c>
      <c r="L13" s="51">
        <v>20</v>
      </c>
      <c r="M13" s="51">
        <f t="shared" si="0"/>
        <v>0.19245377726968002</v>
      </c>
      <c r="N13" s="65"/>
      <c r="O13" s="59"/>
      <c r="P13" s="59">
        <v>3</v>
      </c>
      <c r="Q13" s="6">
        <v>0.14799999999999999</v>
      </c>
      <c r="R13" s="6">
        <v>8225.3829999999998</v>
      </c>
      <c r="S13" s="6">
        <v>3734</v>
      </c>
      <c r="T13" s="60">
        <v>14232</v>
      </c>
      <c r="U13" s="59">
        <v>20</v>
      </c>
      <c r="V13" s="6">
        <v>0.14799999999999999</v>
      </c>
      <c r="W13" s="6">
        <v>11987.718999999999</v>
      </c>
      <c r="X13" s="6">
        <v>9421</v>
      </c>
      <c r="Y13" s="60">
        <v>13636</v>
      </c>
      <c r="Z13" s="94">
        <f t="shared" si="2"/>
        <v>3762.3359999999993</v>
      </c>
      <c r="AA13" s="51">
        <v>20</v>
      </c>
      <c r="AB13" s="6"/>
      <c r="AC13" s="60"/>
      <c r="AD13" s="6"/>
      <c r="AE13" s="6"/>
    </row>
    <row r="14" spans="1:31" x14ac:dyDescent="0.3">
      <c r="A14" s="64">
        <v>4</v>
      </c>
      <c r="B14" s="51">
        <v>0.159</v>
      </c>
      <c r="C14" s="51">
        <v>1690.1130000000001</v>
      </c>
      <c r="D14" s="51">
        <v>0</v>
      </c>
      <c r="E14" s="65">
        <v>13619</v>
      </c>
      <c r="F14" s="64">
        <v>21</v>
      </c>
      <c r="G14" s="51">
        <v>0.159</v>
      </c>
      <c r="H14" s="51">
        <v>28.324999999999999</v>
      </c>
      <c r="I14" s="51">
        <v>0</v>
      </c>
      <c r="J14" s="65">
        <v>1519</v>
      </c>
      <c r="K14" s="94">
        <f t="shared" si="1"/>
        <v>1661.788</v>
      </c>
      <c r="L14" s="51">
        <v>30</v>
      </c>
      <c r="M14" s="51">
        <f t="shared" si="0"/>
        <v>0.17538674438986335</v>
      </c>
      <c r="N14" s="65"/>
      <c r="O14" s="59"/>
      <c r="P14" s="59">
        <v>4</v>
      </c>
      <c r="Q14" s="6">
        <v>0.14799999999999999</v>
      </c>
      <c r="R14" s="6">
        <v>8270.0259999999998</v>
      </c>
      <c r="S14" s="6">
        <v>3718</v>
      </c>
      <c r="T14" s="60">
        <v>14603</v>
      </c>
      <c r="U14" s="59">
        <v>21</v>
      </c>
      <c r="V14" s="6">
        <v>0.14799999999999999</v>
      </c>
      <c r="W14" s="6">
        <v>12012.457</v>
      </c>
      <c r="X14" s="6">
        <v>9612</v>
      </c>
      <c r="Y14" s="60">
        <v>13588</v>
      </c>
      <c r="Z14" s="94">
        <f t="shared" si="2"/>
        <v>3742.4310000000005</v>
      </c>
      <c r="AA14" s="51">
        <v>30</v>
      </c>
      <c r="AB14" s="37">
        <f>Z14/$Z$14</f>
        <v>1</v>
      </c>
      <c r="AC14" s="60"/>
      <c r="AD14" s="6"/>
      <c r="AE14" s="6"/>
    </row>
    <row r="15" spans="1:31" x14ac:dyDescent="0.3">
      <c r="A15" s="64">
        <v>5</v>
      </c>
      <c r="B15" s="51">
        <v>0.159</v>
      </c>
      <c r="C15" s="51">
        <v>1654.7840000000001</v>
      </c>
      <c r="D15" s="51">
        <v>0</v>
      </c>
      <c r="E15" s="65">
        <v>12571</v>
      </c>
      <c r="F15" s="64">
        <v>22</v>
      </c>
      <c r="G15" s="51">
        <v>0.159</v>
      </c>
      <c r="H15" s="51">
        <v>26.443000000000001</v>
      </c>
      <c r="I15" s="51">
        <v>0</v>
      </c>
      <c r="J15" s="65">
        <v>1313</v>
      </c>
      <c r="K15" s="94">
        <f t="shared" si="1"/>
        <v>1628.3410000000001</v>
      </c>
      <c r="L15" s="51">
        <v>40</v>
      </c>
      <c r="M15" s="51">
        <f t="shared" si="0"/>
        <v>0.17185671502413935</v>
      </c>
      <c r="N15" s="65"/>
      <c r="O15" s="59"/>
      <c r="P15" s="59">
        <v>5</v>
      </c>
      <c r="Q15" s="6">
        <v>0.14799999999999999</v>
      </c>
      <c r="R15" s="6">
        <v>8298.8490000000002</v>
      </c>
      <c r="S15" s="6">
        <v>3778</v>
      </c>
      <c r="T15" s="60">
        <v>14581</v>
      </c>
      <c r="U15" s="59">
        <v>22</v>
      </c>
      <c r="V15" s="6">
        <v>0.14799999999999999</v>
      </c>
      <c r="W15" s="6">
        <v>12030.977000000001</v>
      </c>
      <c r="X15" s="6">
        <v>9513</v>
      </c>
      <c r="Y15" s="60">
        <v>13668</v>
      </c>
      <c r="Z15" s="94">
        <f t="shared" si="2"/>
        <v>3732.1280000000006</v>
      </c>
      <c r="AA15" s="51">
        <v>40</v>
      </c>
      <c r="AB15" s="37">
        <f t="shared" ref="AB15:AB27" si="3">Z15/$Z$14</f>
        <v>0.99724697663096529</v>
      </c>
      <c r="AC15" s="60"/>
      <c r="AD15" s="6"/>
      <c r="AE15" s="6"/>
    </row>
    <row r="16" spans="1:31" x14ac:dyDescent="0.3">
      <c r="A16" s="64">
        <v>6</v>
      </c>
      <c r="B16" s="51">
        <v>0.159</v>
      </c>
      <c r="C16" s="51">
        <v>4065.607</v>
      </c>
      <c r="D16" s="51">
        <v>0</v>
      </c>
      <c r="E16" s="65">
        <v>22277</v>
      </c>
      <c r="F16" s="64">
        <v>23</v>
      </c>
      <c r="G16" s="51">
        <v>0.159</v>
      </c>
      <c r="H16" s="51">
        <v>27.864000000000001</v>
      </c>
      <c r="I16" s="51">
        <v>0</v>
      </c>
      <c r="J16" s="65">
        <v>1360</v>
      </c>
      <c r="K16" s="94">
        <f t="shared" si="1"/>
        <v>4037.7429999999999</v>
      </c>
      <c r="L16" s="51">
        <v>50</v>
      </c>
      <c r="M16" s="66">
        <f t="shared" si="0"/>
        <v>0.42614737827746979</v>
      </c>
      <c r="N16" s="67" t="s">
        <v>41</v>
      </c>
      <c r="O16" s="59"/>
      <c r="P16" s="59">
        <v>6</v>
      </c>
      <c r="Q16" s="6">
        <v>0.14799999999999999</v>
      </c>
      <c r="R16" s="6">
        <v>8405.8310000000001</v>
      </c>
      <c r="S16" s="6">
        <v>3844</v>
      </c>
      <c r="T16" s="60">
        <v>14441</v>
      </c>
      <c r="U16" s="59">
        <v>23</v>
      </c>
      <c r="V16" s="6">
        <v>0.14799999999999999</v>
      </c>
      <c r="W16" s="6">
        <v>12000.846</v>
      </c>
      <c r="X16" s="6">
        <v>9657</v>
      </c>
      <c r="Y16" s="60">
        <v>13491</v>
      </c>
      <c r="Z16" s="94">
        <f t="shared" si="2"/>
        <v>3595.0149999999994</v>
      </c>
      <c r="AA16" s="51">
        <v>50</v>
      </c>
      <c r="AB16" s="37">
        <f t="shared" si="3"/>
        <v>0.96060956100459804</v>
      </c>
      <c r="AC16" s="78" t="s">
        <v>41</v>
      </c>
      <c r="AD16" s="6"/>
      <c r="AE16" s="6"/>
    </row>
    <row r="17" spans="1:31" x14ac:dyDescent="0.3">
      <c r="A17" s="64">
        <v>7</v>
      </c>
      <c r="B17" s="51">
        <v>0.159</v>
      </c>
      <c r="C17" s="51">
        <v>6292.2860000000001</v>
      </c>
      <c r="D17" s="51">
        <v>0</v>
      </c>
      <c r="E17" s="65">
        <v>34314</v>
      </c>
      <c r="F17" s="64">
        <v>24</v>
      </c>
      <c r="G17" s="51">
        <v>0.159</v>
      </c>
      <c r="H17" s="51">
        <v>28.907</v>
      </c>
      <c r="I17" s="51">
        <v>0</v>
      </c>
      <c r="J17" s="65">
        <v>1413</v>
      </c>
      <c r="K17" s="94">
        <f t="shared" si="1"/>
        <v>6263.3789999999999</v>
      </c>
      <c r="L17" s="51">
        <v>60</v>
      </c>
      <c r="M17" s="51">
        <f t="shared" si="0"/>
        <v>0.66104319665916333</v>
      </c>
      <c r="N17" s="65"/>
      <c r="O17" s="59"/>
      <c r="P17" s="59">
        <v>7</v>
      </c>
      <c r="Q17" s="6">
        <v>0.14799999999999999</v>
      </c>
      <c r="R17" s="6">
        <v>8625.7379999999994</v>
      </c>
      <c r="S17" s="6">
        <v>4299</v>
      </c>
      <c r="T17" s="60">
        <v>14358</v>
      </c>
      <c r="U17" s="59">
        <v>24</v>
      </c>
      <c r="V17" s="6">
        <v>0.14799999999999999</v>
      </c>
      <c r="W17" s="6">
        <v>11955.95</v>
      </c>
      <c r="X17" s="6">
        <v>9770</v>
      </c>
      <c r="Y17" s="60">
        <v>13497</v>
      </c>
      <c r="Z17" s="94">
        <f t="shared" si="2"/>
        <v>3330.2120000000014</v>
      </c>
      <c r="AA17" s="51">
        <v>60</v>
      </c>
      <c r="AB17" s="37">
        <f t="shared" si="3"/>
        <v>0.88985261184508169</v>
      </c>
      <c r="AC17" s="60"/>
      <c r="AD17" s="6"/>
      <c r="AE17" s="6"/>
    </row>
    <row r="18" spans="1:31" x14ac:dyDescent="0.3">
      <c r="A18" s="64">
        <v>8</v>
      </c>
      <c r="B18" s="51">
        <v>0.159</v>
      </c>
      <c r="C18" s="51">
        <v>7544.7179999999998</v>
      </c>
      <c r="D18" s="51">
        <v>0</v>
      </c>
      <c r="E18" s="65">
        <v>40053</v>
      </c>
      <c r="F18" s="64">
        <v>25</v>
      </c>
      <c r="G18" s="51">
        <v>0.159</v>
      </c>
      <c r="H18" s="51">
        <v>35.252000000000002</v>
      </c>
      <c r="I18" s="51">
        <v>0</v>
      </c>
      <c r="J18" s="65">
        <v>1116</v>
      </c>
      <c r="K18" s="94">
        <f t="shared" si="1"/>
        <v>7509.4659999999994</v>
      </c>
      <c r="L18" s="51">
        <v>70</v>
      </c>
      <c r="M18" s="51">
        <f t="shared" si="0"/>
        <v>0.7925564475410638</v>
      </c>
      <c r="N18" s="65"/>
      <c r="O18" s="59"/>
      <c r="P18" s="59">
        <v>8</v>
      </c>
      <c r="Q18" s="6">
        <v>0.14799999999999999</v>
      </c>
      <c r="R18" s="6">
        <v>8723.3269999999993</v>
      </c>
      <c r="S18" s="6">
        <v>4555</v>
      </c>
      <c r="T18" s="60">
        <v>14130</v>
      </c>
      <c r="U18" s="59">
        <v>25</v>
      </c>
      <c r="V18" s="6">
        <v>0.14799999999999999</v>
      </c>
      <c r="W18" s="6">
        <v>11923.273999999999</v>
      </c>
      <c r="X18" s="6">
        <v>9657</v>
      </c>
      <c r="Y18" s="60">
        <v>13359</v>
      </c>
      <c r="Z18" s="94">
        <f t="shared" si="2"/>
        <v>3199.9470000000001</v>
      </c>
      <c r="AA18" s="51">
        <v>70</v>
      </c>
      <c r="AB18" s="37">
        <f t="shared" si="3"/>
        <v>0.85504502287416917</v>
      </c>
      <c r="AC18" s="60"/>
      <c r="AD18" s="6"/>
      <c r="AE18" s="6"/>
    </row>
    <row r="19" spans="1:31" x14ac:dyDescent="0.3">
      <c r="A19" s="64">
        <v>9</v>
      </c>
      <c r="B19" s="51">
        <v>0.159</v>
      </c>
      <c r="C19" s="51">
        <v>8564.0450000000001</v>
      </c>
      <c r="D19" s="51">
        <v>32</v>
      </c>
      <c r="E19" s="65">
        <v>45119</v>
      </c>
      <c r="F19" s="64">
        <v>26</v>
      </c>
      <c r="G19" s="51">
        <v>0.159</v>
      </c>
      <c r="H19" s="51">
        <v>49.960999999999999</v>
      </c>
      <c r="I19" s="51">
        <v>0</v>
      </c>
      <c r="J19" s="65">
        <v>1239</v>
      </c>
      <c r="K19" s="94">
        <f t="shared" si="1"/>
        <v>8514.0840000000007</v>
      </c>
      <c r="L19" s="51">
        <v>80</v>
      </c>
      <c r="M19" s="51">
        <f t="shared" si="0"/>
        <v>0.89858482202412415</v>
      </c>
      <c r="N19" s="65"/>
      <c r="O19" s="59"/>
      <c r="P19" s="59">
        <v>9</v>
      </c>
      <c r="Q19" s="6">
        <v>0.14799999999999999</v>
      </c>
      <c r="R19" s="6">
        <v>8783.86</v>
      </c>
      <c r="S19" s="6">
        <v>4621</v>
      </c>
      <c r="T19" s="60">
        <v>14119</v>
      </c>
      <c r="U19" s="59">
        <v>26</v>
      </c>
      <c r="V19" s="6">
        <v>0.14799999999999999</v>
      </c>
      <c r="W19" s="6">
        <v>11919.178</v>
      </c>
      <c r="X19" s="6">
        <v>9855</v>
      </c>
      <c r="Y19" s="60">
        <v>13223</v>
      </c>
      <c r="Z19" s="94">
        <f t="shared" si="2"/>
        <v>3135.3179999999993</v>
      </c>
      <c r="AA19" s="51">
        <v>80</v>
      </c>
      <c r="AB19" s="37">
        <f t="shared" si="3"/>
        <v>0.83777576660731989</v>
      </c>
      <c r="AC19" s="60"/>
      <c r="AD19" s="6"/>
      <c r="AE19" s="6"/>
    </row>
    <row r="20" spans="1:31" x14ac:dyDescent="0.3">
      <c r="A20" s="64">
        <v>10</v>
      </c>
      <c r="B20" s="51">
        <v>0.159</v>
      </c>
      <c r="C20" s="51">
        <v>8948.1260000000002</v>
      </c>
      <c r="D20" s="51">
        <v>78</v>
      </c>
      <c r="E20" s="65">
        <v>45083</v>
      </c>
      <c r="F20" s="64">
        <v>27</v>
      </c>
      <c r="G20" s="51">
        <v>0.159</v>
      </c>
      <c r="H20" s="51">
        <v>64.942999999999998</v>
      </c>
      <c r="I20" s="51">
        <v>0</v>
      </c>
      <c r="J20" s="65">
        <v>1210</v>
      </c>
      <c r="K20" s="94">
        <f t="shared" si="1"/>
        <v>8883.1830000000009</v>
      </c>
      <c r="L20" s="51">
        <v>90</v>
      </c>
      <c r="M20" s="51">
        <f t="shared" si="0"/>
        <v>0.93753989449278696</v>
      </c>
      <c r="N20" s="65"/>
      <c r="O20" s="59"/>
      <c r="P20" s="59">
        <v>10</v>
      </c>
      <c r="Q20" s="6">
        <v>0.14799999999999999</v>
      </c>
      <c r="R20" s="6">
        <v>8827.1919999999991</v>
      </c>
      <c r="S20" s="6">
        <v>4866</v>
      </c>
      <c r="T20" s="60">
        <v>14129</v>
      </c>
      <c r="U20" s="59">
        <v>27</v>
      </c>
      <c r="V20" s="6">
        <v>0.14799999999999999</v>
      </c>
      <c r="W20" s="6">
        <v>11908.523999999999</v>
      </c>
      <c r="X20" s="6">
        <v>9756</v>
      </c>
      <c r="Y20" s="60">
        <v>13307</v>
      </c>
      <c r="Z20" s="94">
        <f t="shared" si="2"/>
        <v>3081.3320000000003</v>
      </c>
      <c r="AA20" s="51">
        <v>90</v>
      </c>
      <c r="AB20" s="37">
        <f t="shared" si="3"/>
        <v>0.82335038374789005</v>
      </c>
      <c r="AC20" s="60"/>
      <c r="AD20" s="6"/>
      <c r="AE20" s="6"/>
    </row>
    <row r="21" spans="1:31" x14ac:dyDescent="0.3">
      <c r="A21" s="64">
        <v>11</v>
      </c>
      <c r="B21" s="51">
        <v>0.159</v>
      </c>
      <c r="C21" s="51">
        <v>9446.6790000000001</v>
      </c>
      <c r="D21" s="51">
        <v>163</v>
      </c>
      <c r="E21" s="65">
        <v>44489</v>
      </c>
      <c r="F21" s="64">
        <v>28</v>
      </c>
      <c r="G21" s="51">
        <v>0.159</v>
      </c>
      <c r="H21" s="51">
        <v>57.375</v>
      </c>
      <c r="I21" s="51">
        <v>0</v>
      </c>
      <c r="J21" s="65">
        <v>935</v>
      </c>
      <c r="K21" s="94">
        <f t="shared" si="1"/>
        <v>9389.3040000000001</v>
      </c>
      <c r="L21" s="51">
        <v>100</v>
      </c>
      <c r="M21" s="51">
        <f t="shared" si="0"/>
        <v>0.99095640397374474</v>
      </c>
      <c r="N21" s="65"/>
      <c r="O21" s="59"/>
      <c r="P21" s="59">
        <v>11</v>
      </c>
      <c r="Q21" s="6">
        <v>0.14799999999999999</v>
      </c>
      <c r="R21" s="6">
        <v>8863.1839999999993</v>
      </c>
      <c r="S21" s="6">
        <v>4778</v>
      </c>
      <c r="T21" s="60">
        <v>13903</v>
      </c>
      <c r="U21" s="59">
        <v>28</v>
      </c>
      <c r="V21" s="6">
        <v>0.14799999999999999</v>
      </c>
      <c r="W21" s="6">
        <v>11897.198</v>
      </c>
      <c r="X21" s="6">
        <v>9927</v>
      </c>
      <c r="Y21" s="60">
        <v>13198</v>
      </c>
      <c r="Z21" s="94">
        <f t="shared" si="2"/>
        <v>3034.014000000001</v>
      </c>
      <c r="AA21" s="51">
        <v>100</v>
      </c>
      <c r="AB21" s="37">
        <f t="shared" si="3"/>
        <v>0.81070673046477026</v>
      </c>
      <c r="AC21" s="60"/>
      <c r="AD21" s="6"/>
      <c r="AE21" s="6"/>
    </row>
    <row r="22" spans="1:31" x14ac:dyDescent="0.3">
      <c r="A22" s="64">
        <v>12</v>
      </c>
      <c r="B22" s="51">
        <v>0.159</v>
      </c>
      <c r="C22" s="51">
        <v>9527.9189999999999</v>
      </c>
      <c r="D22" s="51">
        <v>130</v>
      </c>
      <c r="E22" s="65">
        <v>44643</v>
      </c>
      <c r="F22" s="64">
        <v>29</v>
      </c>
      <c r="G22" s="51">
        <v>0.159</v>
      </c>
      <c r="H22" s="51">
        <v>52.927</v>
      </c>
      <c r="I22" s="51">
        <v>0</v>
      </c>
      <c r="J22" s="65">
        <v>919</v>
      </c>
      <c r="K22" s="94">
        <f t="shared" si="1"/>
        <v>9474.9920000000002</v>
      </c>
      <c r="L22" s="51">
        <v>110</v>
      </c>
      <c r="M22" s="51">
        <f t="shared" si="0"/>
        <v>1</v>
      </c>
      <c r="N22" s="65"/>
      <c r="O22" s="59"/>
      <c r="P22" s="59">
        <v>12</v>
      </c>
      <c r="Q22" s="6">
        <v>0.14799999999999999</v>
      </c>
      <c r="R22" s="6">
        <v>8910.9210000000003</v>
      </c>
      <c r="S22" s="6">
        <v>4936</v>
      </c>
      <c r="T22" s="60">
        <v>13871</v>
      </c>
      <c r="U22" s="59">
        <v>29</v>
      </c>
      <c r="V22" s="6">
        <v>0.14799999999999999</v>
      </c>
      <c r="W22" s="6">
        <v>11879.308000000001</v>
      </c>
      <c r="X22" s="6">
        <v>9861</v>
      </c>
      <c r="Y22" s="60">
        <v>13280</v>
      </c>
      <c r="Z22" s="94">
        <f t="shared" si="2"/>
        <v>2968.3870000000006</v>
      </c>
      <c r="AA22" s="51">
        <v>110</v>
      </c>
      <c r="AB22" s="37">
        <f t="shared" si="3"/>
        <v>0.79317080261466422</v>
      </c>
      <c r="AC22" s="60"/>
      <c r="AD22" s="6"/>
      <c r="AE22" s="6"/>
    </row>
    <row r="23" spans="1:31" s="1" customFormat="1" x14ac:dyDescent="0.3">
      <c r="A23" s="64">
        <v>13</v>
      </c>
      <c r="B23" s="51">
        <v>0.159</v>
      </c>
      <c r="C23" s="51">
        <v>8489.2180000000008</v>
      </c>
      <c r="D23" s="51">
        <v>221</v>
      </c>
      <c r="E23" s="65">
        <v>40122</v>
      </c>
      <c r="F23" s="64">
        <v>30</v>
      </c>
      <c r="G23" s="51">
        <v>0.159</v>
      </c>
      <c r="H23" s="51">
        <v>42.128999999999998</v>
      </c>
      <c r="I23" s="51">
        <v>0</v>
      </c>
      <c r="J23" s="65">
        <v>836</v>
      </c>
      <c r="K23" s="94">
        <f t="shared" si="1"/>
        <v>8447.0889999999999</v>
      </c>
      <c r="L23" s="51">
        <v>120</v>
      </c>
      <c r="M23" s="51">
        <f t="shared" si="0"/>
        <v>0.89151410365306905</v>
      </c>
      <c r="N23" s="65"/>
      <c r="O23" s="59"/>
      <c r="P23" s="59">
        <v>13</v>
      </c>
      <c r="Q23" s="85">
        <v>0.14799999999999999</v>
      </c>
      <c r="R23" s="85">
        <v>8988.4789999999994</v>
      </c>
      <c r="S23" s="85">
        <v>5035</v>
      </c>
      <c r="T23" s="86">
        <v>14133</v>
      </c>
      <c r="U23" s="87">
        <v>30</v>
      </c>
      <c r="V23" s="85">
        <v>0.14799999999999999</v>
      </c>
      <c r="W23" s="85">
        <v>11913.33</v>
      </c>
      <c r="X23" s="85">
        <v>10081</v>
      </c>
      <c r="Y23" s="86">
        <v>13175</v>
      </c>
      <c r="Z23" s="94">
        <f t="shared" si="2"/>
        <v>2924.8510000000006</v>
      </c>
      <c r="AA23" s="51">
        <v>120</v>
      </c>
      <c r="AB23" s="37">
        <f t="shared" si="3"/>
        <v>0.78153772240557007</v>
      </c>
      <c r="AC23" s="86"/>
      <c r="AD23" s="85"/>
      <c r="AE23" s="37"/>
    </row>
    <row r="24" spans="1:31" x14ac:dyDescent="0.3">
      <c r="A24" s="64">
        <v>14</v>
      </c>
      <c r="B24" s="51">
        <v>0.159</v>
      </c>
      <c r="C24" s="51">
        <v>8355.8089999999993</v>
      </c>
      <c r="D24" s="51">
        <v>70</v>
      </c>
      <c r="E24" s="65">
        <v>39757</v>
      </c>
      <c r="F24" s="64">
        <v>31</v>
      </c>
      <c r="G24" s="51">
        <v>0.159</v>
      </c>
      <c r="H24" s="51">
        <v>34.563000000000002</v>
      </c>
      <c r="I24" s="51">
        <v>0</v>
      </c>
      <c r="J24" s="65">
        <v>799</v>
      </c>
      <c r="K24" s="94">
        <f t="shared" si="1"/>
        <v>8321.2459999999992</v>
      </c>
      <c r="L24" s="51">
        <v>130</v>
      </c>
      <c r="M24" s="51">
        <f t="shared" si="0"/>
        <v>0.87823250932560148</v>
      </c>
      <c r="N24" s="65"/>
      <c r="O24" s="59"/>
      <c r="P24" s="59">
        <v>14</v>
      </c>
      <c r="Q24" s="6">
        <v>0.14799999999999999</v>
      </c>
      <c r="R24" s="6">
        <v>9331.0810000000001</v>
      </c>
      <c r="S24" s="6">
        <v>5892</v>
      </c>
      <c r="T24" s="60">
        <v>13432</v>
      </c>
      <c r="U24" s="59">
        <v>31</v>
      </c>
      <c r="V24" s="6">
        <v>0.14799999999999999</v>
      </c>
      <c r="W24" s="6">
        <v>11792.172</v>
      </c>
      <c r="X24" s="6">
        <v>9978</v>
      </c>
      <c r="Y24" s="60">
        <v>13081</v>
      </c>
      <c r="Z24" s="94">
        <f t="shared" si="2"/>
        <v>2461.0910000000003</v>
      </c>
      <c r="AA24" s="51">
        <v>130</v>
      </c>
      <c r="AB24" s="37">
        <f t="shared" si="3"/>
        <v>0.65761827004960149</v>
      </c>
      <c r="AC24" s="60"/>
      <c r="AD24" s="6"/>
      <c r="AE24" s="6"/>
    </row>
    <row r="25" spans="1:31" x14ac:dyDescent="0.3">
      <c r="A25" s="64">
        <v>15</v>
      </c>
      <c r="B25" s="51">
        <v>0.159</v>
      </c>
      <c r="C25" s="51">
        <v>7536.0919999999996</v>
      </c>
      <c r="D25" s="51">
        <v>191</v>
      </c>
      <c r="E25" s="65">
        <v>32368</v>
      </c>
      <c r="F25" s="64">
        <v>32</v>
      </c>
      <c r="G25" s="51">
        <v>0.159</v>
      </c>
      <c r="H25" s="51">
        <v>33.503</v>
      </c>
      <c r="I25" s="51">
        <v>0</v>
      </c>
      <c r="J25" s="65">
        <v>764</v>
      </c>
      <c r="K25" s="94">
        <f t="shared" si="1"/>
        <v>7502.5889999999999</v>
      </c>
      <c r="L25" s="51">
        <v>140</v>
      </c>
      <c r="M25" s="51">
        <f t="shared" si="0"/>
        <v>0.79183064217890631</v>
      </c>
      <c r="N25" s="65"/>
      <c r="O25" s="59"/>
      <c r="P25" s="59">
        <v>15</v>
      </c>
      <c r="Q25" s="6">
        <v>0.14799999999999999</v>
      </c>
      <c r="R25" s="6">
        <v>9444.8070000000007</v>
      </c>
      <c r="S25" s="6">
        <v>6282</v>
      </c>
      <c r="T25" s="60">
        <v>13176</v>
      </c>
      <c r="U25" s="59">
        <v>32</v>
      </c>
      <c r="V25" s="6">
        <v>0.14799999999999999</v>
      </c>
      <c r="W25" s="6">
        <v>11761.071</v>
      </c>
      <c r="X25" s="6">
        <v>9737</v>
      </c>
      <c r="Y25" s="60">
        <v>13140</v>
      </c>
      <c r="Z25" s="94">
        <f t="shared" si="2"/>
        <v>2316.2639999999992</v>
      </c>
      <c r="AA25" s="51">
        <v>140</v>
      </c>
      <c r="AB25" s="37">
        <f t="shared" si="3"/>
        <v>0.61891962737589523</v>
      </c>
      <c r="AC25" s="60"/>
      <c r="AD25" s="6"/>
      <c r="AE25" s="6"/>
    </row>
    <row r="26" spans="1:31" x14ac:dyDescent="0.3">
      <c r="A26" s="64">
        <v>16</v>
      </c>
      <c r="B26" s="51">
        <v>0.159</v>
      </c>
      <c r="C26" s="51">
        <v>6899.7179999999998</v>
      </c>
      <c r="D26" s="51">
        <v>271</v>
      </c>
      <c r="E26" s="65">
        <v>28021</v>
      </c>
      <c r="F26" s="64">
        <v>33</v>
      </c>
      <c r="G26" s="51">
        <v>0.159</v>
      </c>
      <c r="H26" s="51">
        <v>40.695999999999998</v>
      </c>
      <c r="I26" s="51">
        <v>0</v>
      </c>
      <c r="J26" s="65">
        <v>715</v>
      </c>
      <c r="K26" s="94">
        <f t="shared" si="1"/>
        <v>6859.0219999999999</v>
      </c>
      <c r="L26" s="51">
        <v>150</v>
      </c>
      <c r="M26" s="51">
        <f t="shared" si="0"/>
        <v>0.72390794630750077</v>
      </c>
      <c r="N26" s="65"/>
      <c r="O26" s="59"/>
      <c r="P26" s="59">
        <v>16</v>
      </c>
      <c r="Q26" s="6">
        <v>0.14799999999999999</v>
      </c>
      <c r="R26" s="6">
        <v>9621.152</v>
      </c>
      <c r="S26" s="6">
        <v>6763</v>
      </c>
      <c r="T26" s="60">
        <v>13110</v>
      </c>
      <c r="U26" s="59">
        <v>33</v>
      </c>
      <c r="V26" s="6">
        <v>0.14799999999999999</v>
      </c>
      <c r="W26" s="6">
        <v>11707.629000000001</v>
      </c>
      <c r="X26" s="6">
        <v>10037</v>
      </c>
      <c r="Y26" s="60">
        <v>13079</v>
      </c>
      <c r="Z26" s="94">
        <f t="shared" si="2"/>
        <v>2086.4770000000008</v>
      </c>
      <c r="AA26" s="51">
        <v>150</v>
      </c>
      <c r="AB26" s="37">
        <f t="shared" si="3"/>
        <v>0.5575191633459643</v>
      </c>
      <c r="AC26" s="60"/>
      <c r="AD26" s="6"/>
      <c r="AE26" s="6"/>
    </row>
    <row r="27" spans="1:31" x14ac:dyDescent="0.3">
      <c r="A27" s="91">
        <v>17</v>
      </c>
      <c r="B27" s="92">
        <v>0.159</v>
      </c>
      <c r="C27" s="92">
        <v>6790.4549999999999</v>
      </c>
      <c r="D27" s="92">
        <v>417</v>
      </c>
      <c r="E27" s="93">
        <v>28122</v>
      </c>
      <c r="F27" s="91">
        <v>34</v>
      </c>
      <c r="G27" s="92">
        <v>0.159</v>
      </c>
      <c r="H27" s="92">
        <v>96.718999999999994</v>
      </c>
      <c r="I27" s="92">
        <v>0</v>
      </c>
      <c r="J27" s="93">
        <v>891</v>
      </c>
      <c r="K27" s="94">
        <f t="shared" si="1"/>
        <v>6693.7359999999999</v>
      </c>
      <c r="L27" s="51">
        <v>160</v>
      </c>
      <c r="M27" s="51">
        <f t="shared" si="0"/>
        <v>0.70646349886100168</v>
      </c>
      <c r="N27" s="65"/>
      <c r="O27" s="59"/>
      <c r="P27" s="80">
        <v>17</v>
      </c>
      <c r="Q27" s="81">
        <v>0.14799999999999999</v>
      </c>
      <c r="R27" s="81">
        <v>9684.76</v>
      </c>
      <c r="S27" s="81">
        <v>6992</v>
      </c>
      <c r="T27" s="82">
        <v>12926</v>
      </c>
      <c r="U27" s="80">
        <v>34</v>
      </c>
      <c r="V27" s="81">
        <v>0.14799999999999999</v>
      </c>
      <c r="W27" s="81">
        <v>11672.802</v>
      </c>
      <c r="X27" s="81">
        <v>10017</v>
      </c>
      <c r="Y27" s="82">
        <v>13015</v>
      </c>
      <c r="Z27" s="94">
        <f t="shared" si="2"/>
        <v>1988.0419999999995</v>
      </c>
      <c r="AA27" s="51">
        <v>160</v>
      </c>
      <c r="AB27" s="37">
        <f t="shared" si="3"/>
        <v>0.53121674120377882</v>
      </c>
      <c r="AC27" s="60"/>
      <c r="AD27" s="6"/>
      <c r="AE27" s="6"/>
    </row>
    <row r="28" spans="1:31" x14ac:dyDescent="0.3">
      <c r="A28" s="64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65"/>
      <c r="O28" s="59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1"/>
      <c r="AB28" s="6"/>
      <c r="AC28" s="60"/>
      <c r="AD28" s="6"/>
      <c r="AE28" s="6"/>
    </row>
    <row r="29" spans="1:31" x14ac:dyDescent="0.3">
      <c r="A29" s="64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65"/>
      <c r="O29" s="59"/>
      <c r="P29" s="37"/>
      <c r="Q29" s="6"/>
      <c r="R29" s="6"/>
      <c r="S29" s="6"/>
      <c r="T29" s="6"/>
      <c r="U29" s="6"/>
      <c r="V29" s="6"/>
      <c r="W29" s="6"/>
      <c r="X29" s="6"/>
      <c r="Y29" s="6"/>
      <c r="Z29" s="6"/>
      <c r="AA29" s="51"/>
      <c r="AB29" s="6"/>
      <c r="AC29" s="60"/>
      <c r="AD29" s="6"/>
      <c r="AE29" s="6"/>
    </row>
    <row r="30" spans="1:31" x14ac:dyDescent="0.3">
      <c r="A30" s="88" t="s">
        <v>44</v>
      </c>
      <c r="B30" s="89" t="s">
        <v>35</v>
      </c>
      <c r="C30" s="89" t="s">
        <v>1</v>
      </c>
      <c r="D30" s="89" t="s">
        <v>36</v>
      </c>
      <c r="E30" s="90" t="s">
        <v>37</v>
      </c>
      <c r="F30" s="88" t="s">
        <v>45</v>
      </c>
      <c r="G30" s="89" t="s">
        <v>35</v>
      </c>
      <c r="H30" s="89" t="s">
        <v>1</v>
      </c>
      <c r="I30" s="89" t="s">
        <v>36</v>
      </c>
      <c r="J30" s="90" t="s">
        <v>37</v>
      </c>
      <c r="K30" s="52" t="s">
        <v>39</v>
      </c>
      <c r="L30" s="52" t="s">
        <v>63</v>
      </c>
      <c r="M30" s="52" t="s">
        <v>40</v>
      </c>
      <c r="N30" s="63"/>
      <c r="O30" s="56"/>
      <c r="P30" s="53" t="s">
        <v>72</v>
      </c>
      <c r="Q30" s="89" t="s">
        <v>35</v>
      </c>
      <c r="R30" s="89" t="s">
        <v>1</v>
      </c>
      <c r="S30" s="89" t="s">
        <v>36</v>
      </c>
      <c r="T30" s="90" t="s">
        <v>37</v>
      </c>
      <c r="U30" s="53" t="s">
        <v>68</v>
      </c>
      <c r="V30" s="89" t="s">
        <v>35</v>
      </c>
      <c r="W30" s="89" t="s">
        <v>1</v>
      </c>
      <c r="X30" s="89" t="s">
        <v>36</v>
      </c>
      <c r="Y30" s="90" t="s">
        <v>37</v>
      </c>
      <c r="Z30" s="37" t="s">
        <v>39</v>
      </c>
      <c r="AA30" s="52" t="s">
        <v>63</v>
      </c>
      <c r="AB30" s="37" t="s">
        <v>40</v>
      </c>
      <c r="AC30" s="60"/>
      <c r="AD30" s="6"/>
      <c r="AE30" s="6"/>
    </row>
    <row r="31" spans="1:31" x14ac:dyDescent="0.3">
      <c r="A31" s="64">
        <v>1</v>
      </c>
      <c r="B31" s="51">
        <v>0.16200000000000001</v>
      </c>
      <c r="C31" s="51">
        <v>2890.7170000000001</v>
      </c>
      <c r="D31" s="51">
        <v>0</v>
      </c>
      <c r="E31" s="65">
        <v>11292</v>
      </c>
      <c r="F31" s="64">
        <v>18</v>
      </c>
      <c r="G31" s="51">
        <v>0.16200000000000001</v>
      </c>
      <c r="H31" s="51">
        <v>0</v>
      </c>
      <c r="I31" s="51">
        <v>0</v>
      </c>
      <c r="J31" s="65">
        <v>0</v>
      </c>
      <c r="K31" s="94">
        <f>C31-H31</f>
        <v>2890.7170000000001</v>
      </c>
      <c r="L31" s="51">
        <v>0</v>
      </c>
      <c r="M31" s="51">
        <f t="shared" ref="M31:M46" si="4">K31/$K$39</f>
        <v>0.21307949697406336</v>
      </c>
      <c r="N31" s="65"/>
      <c r="O31" s="59"/>
      <c r="P31" s="64">
        <v>1</v>
      </c>
      <c r="Q31" s="6">
        <v>0.193</v>
      </c>
      <c r="R31" s="6">
        <v>8425.4429999999993</v>
      </c>
      <c r="S31" s="6">
        <v>3968</v>
      </c>
      <c r="T31" s="60">
        <v>15402</v>
      </c>
      <c r="U31" s="59">
        <v>20</v>
      </c>
      <c r="V31" s="6">
        <v>0.20899999999999999</v>
      </c>
      <c r="W31" s="6">
        <v>12246.751</v>
      </c>
      <c r="X31" s="6">
        <v>10325</v>
      </c>
      <c r="Y31" s="60">
        <v>13685</v>
      </c>
      <c r="Z31" s="94">
        <f>W31-R31</f>
        <v>3821.3080000000009</v>
      </c>
      <c r="AA31" s="51">
        <v>0</v>
      </c>
      <c r="AB31" s="37">
        <f>Z31/$Z$31</f>
        <v>1</v>
      </c>
      <c r="AC31" s="60"/>
      <c r="AD31" s="6"/>
      <c r="AE31" s="6"/>
    </row>
    <row r="32" spans="1:31" x14ac:dyDescent="0.3">
      <c r="A32" s="64">
        <v>2</v>
      </c>
      <c r="B32" s="51">
        <v>0.16200000000000001</v>
      </c>
      <c r="C32" s="51">
        <v>2379.9180000000001</v>
      </c>
      <c r="D32" s="51">
        <v>0</v>
      </c>
      <c r="E32" s="65">
        <v>11177</v>
      </c>
      <c r="F32" s="64">
        <v>19</v>
      </c>
      <c r="G32" s="51">
        <v>0.16200000000000001</v>
      </c>
      <c r="H32" s="51">
        <v>0</v>
      </c>
      <c r="I32" s="51">
        <v>0</v>
      </c>
      <c r="J32" s="65">
        <v>0</v>
      </c>
      <c r="K32" s="94">
        <f t="shared" ref="K32:K46" si="5">C32-H32</f>
        <v>2379.9180000000001</v>
      </c>
      <c r="L32" s="51">
        <v>10</v>
      </c>
      <c r="M32" s="51">
        <f t="shared" si="4"/>
        <v>0.17542766389083364</v>
      </c>
      <c r="N32" s="65"/>
      <c r="O32" s="59"/>
      <c r="P32" s="64">
        <v>2</v>
      </c>
      <c r="Q32" s="6">
        <v>0.193</v>
      </c>
      <c r="R32" s="6">
        <v>8542.1720000000005</v>
      </c>
      <c r="S32" s="6">
        <v>3830</v>
      </c>
      <c r="T32" s="60">
        <v>15218</v>
      </c>
      <c r="U32" s="59">
        <v>21</v>
      </c>
      <c r="V32" s="6">
        <v>0.20899999999999999</v>
      </c>
      <c r="W32" s="6">
        <v>12295.459000000001</v>
      </c>
      <c r="X32" s="6">
        <v>10507</v>
      </c>
      <c r="Y32" s="60">
        <v>13701</v>
      </c>
      <c r="Z32" s="94">
        <f t="shared" ref="Z32:Z46" si="6">W32-R32</f>
        <v>3753.2870000000003</v>
      </c>
      <c r="AA32" s="51">
        <v>10</v>
      </c>
      <c r="AB32" s="37">
        <f t="shared" ref="AB32:AB46" si="7">Z32/$Z$31</f>
        <v>0.98219955052039754</v>
      </c>
      <c r="AC32" s="60"/>
      <c r="AD32" s="6"/>
      <c r="AE32" s="6"/>
    </row>
    <row r="33" spans="1:31" x14ac:dyDescent="0.3">
      <c r="A33" s="64">
        <v>3</v>
      </c>
      <c r="B33" s="51">
        <v>0.16200000000000001</v>
      </c>
      <c r="C33" s="51">
        <v>4068.808</v>
      </c>
      <c r="D33" s="51">
        <v>0</v>
      </c>
      <c r="E33" s="65">
        <v>18762</v>
      </c>
      <c r="F33" s="64">
        <v>20</v>
      </c>
      <c r="G33" s="51">
        <v>0.16200000000000001</v>
      </c>
      <c r="H33" s="51">
        <v>0</v>
      </c>
      <c r="I33" s="51">
        <v>0</v>
      </c>
      <c r="J33" s="65">
        <v>0</v>
      </c>
      <c r="K33" s="94">
        <f t="shared" si="5"/>
        <v>4068.808</v>
      </c>
      <c r="L33" s="51">
        <v>20</v>
      </c>
      <c r="M33" s="66">
        <f t="shared" si="4"/>
        <v>0.29991851915080059</v>
      </c>
      <c r="N33" s="67" t="s">
        <v>41</v>
      </c>
      <c r="O33" s="59"/>
      <c r="P33" s="64">
        <v>3</v>
      </c>
      <c r="Q33" s="6">
        <v>0.193</v>
      </c>
      <c r="R33" s="6">
        <v>8701.7970000000005</v>
      </c>
      <c r="S33" s="6">
        <v>4220</v>
      </c>
      <c r="T33" s="60">
        <v>14917</v>
      </c>
      <c r="U33" s="59">
        <v>22</v>
      </c>
      <c r="V33" s="6">
        <v>0.20899999999999999</v>
      </c>
      <c r="W33" s="6">
        <v>12229.877</v>
      </c>
      <c r="X33" s="6">
        <v>10349</v>
      </c>
      <c r="Y33" s="60">
        <v>13438</v>
      </c>
      <c r="Z33" s="94">
        <f t="shared" si="6"/>
        <v>3528.08</v>
      </c>
      <c r="AA33" s="51">
        <v>20</v>
      </c>
      <c r="AB33" s="37">
        <f t="shared" si="7"/>
        <v>0.92326501815608664</v>
      </c>
      <c r="AC33" s="78" t="s">
        <v>41</v>
      </c>
      <c r="AD33" s="6"/>
      <c r="AE33" s="6"/>
    </row>
    <row r="34" spans="1:31" x14ac:dyDescent="0.3">
      <c r="A34" s="64">
        <v>4</v>
      </c>
      <c r="B34" s="51">
        <v>0.16200000000000001</v>
      </c>
      <c r="C34" s="51">
        <v>7682.2430000000004</v>
      </c>
      <c r="D34" s="51">
        <v>0</v>
      </c>
      <c r="E34" s="65">
        <v>37401</v>
      </c>
      <c r="F34" s="64">
        <v>21</v>
      </c>
      <c r="G34" s="51">
        <v>0.16200000000000001</v>
      </c>
      <c r="H34" s="51">
        <v>0</v>
      </c>
      <c r="I34" s="51">
        <v>0</v>
      </c>
      <c r="J34" s="65">
        <v>0</v>
      </c>
      <c r="K34" s="94">
        <f t="shared" si="5"/>
        <v>7682.2430000000004</v>
      </c>
      <c r="L34" s="51">
        <v>30</v>
      </c>
      <c r="M34" s="51">
        <f t="shared" si="4"/>
        <v>0.56627074669451194</v>
      </c>
      <c r="N34" s="65"/>
      <c r="O34" s="59"/>
      <c r="P34" s="64">
        <v>4</v>
      </c>
      <c r="Q34" s="6">
        <v>0.193</v>
      </c>
      <c r="R34" s="6">
        <v>8841.6990000000005</v>
      </c>
      <c r="S34" s="6">
        <v>4332</v>
      </c>
      <c r="T34" s="60">
        <v>14775</v>
      </c>
      <c r="U34" s="59">
        <v>23</v>
      </c>
      <c r="V34" s="6">
        <v>0.20899999999999999</v>
      </c>
      <c r="W34" s="6">
        <v>12209.93</v>
      </c>
      <c r="X34" s="6">
        <v>10427</v>
      </c>
      <c r="Y34" s="60">
        <v>13575</v>
      </c>
      <c r="Z34" s="94">
        <f t="shared" si="6"/>
        <v>3368.2309999999998</v>
      </c>
      <c r="AA34" s="51">
        <v>30</v>
      </c>
      <c r="AB34" s="37">
        <f t="shared" si="7"/>
        <v>0.88143405347069614</v>
      </c>
      <c r="AC34" s="60"/>
      <c r="AD34" s="6"/>
      <c r="AE34" s="6"/>
    </row>
    <row r="35" spans="1:31" x14ac:dyDescent="0.3">
      <c r="A35" s="64">
        <v>5</v>
      </c>
      <c r="B35" s="51">
        <v>0.16200000000000001</v>
      </c>
      <c r="C35" s="51">
        <v>10308.692999999999</v>
      </c>
      <c r="D35" s="51">
        <v>0</v>
      </c>
      <c r="E35" s="65">
        <v>50541</v>
      </c>
      <c r="F35" s="64">
        <v>22</v>
      </c>
      <c r="G35" s="51">
        <v>0.16200000000000001</v>
      </c>
      <c r="H35" s="51">
        <v>0</v>
      </c>
      <c r="I35" s="51">
        <v>0</v>
      </c>
      <c r="J35" s="65">
        <v>0</v>
      </c>
      <c r="K35" s="94">
        <f t="shared" si="5"/>
        <v>10308.692999999999</v>
      </c>
      <c r="L35" s="51">
        <v>40</v>
      </c>
      <c r="M35" s="51">
        <f t="shared" si="4"/>
        <v>0.75987068914046174</v>
      </c>
      <c r="N35" s="65"/>
      <c r="O35" s="59"/>
      <c r="P35" s="64">
        <v>5</v>
      </c>
      <c r="Q35" s="6">
        <v>0.193</v>
      </c>
      <c r="R35" s="6">
        <v>8931.241</v>
      </c>
      <c r="S35" s="6">
        <v>4646</v>
      </c>
      <c r="T35" s="60">
        <v>14489</v>
      </c>
      <c r="U35" s="59">
        <v>24</v>
      </c>
      <c r="V35" s="6">
        <v>0.20899999999999999</v>
      </c>
      <c r="W35" s="6">
        <v>12188.759</v>
      </c>
      <c r="X35" s="6">
        <v>10294</v>
      </c>
      <c r="Y35" s="60">
        <v>13313</v>
      </c>
      <c r="Z35" s="94">
        <f t="shared" si="6"/>
        <v>3257.518</v>
      </c>
      <c r="AA35" s="51">
        <v>40</v>
      </c>
      <c r="AB35" s="37">
        <f t="shared" si="7"/>
        <v>0.85246151317820995</v>
      </c>
      <c r="AC35" s="60"/>
      <c r="AD35" s="6"/>
      <c r="AE35" s="6"/>
    </row>
    <row r="36" spans="1:31" x14ac:dyDescent="0.3">
      <c r="A36" s="64">
        <v>6</v>
      </c>
      <c r="B36" s="51">
        <v>0.16200000000000001</v>
      </c>
      <c r="C36" s="51">
        <v>11816.816000000001</v>
      </c>
      <c r="D36" s="51">
        <v>0</v>
      </c>
      <c r="E36" s="65">
        <v>58724</v>
      </c>
      <c r="F36" s="64">
        <v>23</v>
      </c>
      <c r="G36" s="51">
        <v>0.16200000000000001</v>
      </c>
      <c r="H36" s="51">
        <v>0</v>
      </c>
      <c r="I36" s="51">
        <v>0</v>
      </c>
      <c r="J36" s="65">
        <v>0</v>
      </c>
      <c r="K36" s="94">
        <f t="shared" si="5"/>
        <v>11816.816000000001</v>
      </c>
      <c r="L36" s="51">
        <v>50</v>
      </c>
      <c r="M36" s="51">
        <f t="shared" si="4"/>
        <v>0.87103691198933131</v>
      </c>
      <c r="N36" s="65"/>
      <c r="O36" s="59"/>
      <c r="P36" s="64">
        <v>6</v>
      </c>
      <c r="Q36" s="6">
        <v>0.193</v>
      </c>
      <c r="R36" s="6">
        <v>9009.6319999999996</v>
      </c>
      <c r="S36" s="6">
        <v>4775</v>
      </c>
      <c r="T36" s="60">
        <v>14344</v>
      </c>
      <c r="U36" s="59">
        <v>25</v>
      </c>
      <c r="V36" s="6">
        <v>0.20899999999999999</v>
      </c>
      <c r="W36" s="6">
        <v>12203.401</v>
      </c>
      <c r="X36" s="6">
        <v>10553</v>
      </c>
      <c r="Y36" s="60">
        <v>13284</v>
      </c>
      <c r="Z36" s="94">
        <f t="shared" si="6"/>
        <v>3193.7690000000002</v>
      </c>
      <c r="AA36" s="51">
        <v>50</v>
      </c>
      <c r="AB36" s="37">
        <f t="shared" si="7"/>
        <v>0.83577900551329531</v>
      </c>
      <c r="AC36" s="60"/>
      <c r="AD36" s="6"/>
      <c r="AE36" s="6"/>
    </row>
    <row r="37" spans="1:31" x14ac:dyDescent="0.3">
      <c r="A37" s="64">
        <v>7</v>
      </c>
      <c r="B37" s="51">
        <v>0.16200000000000001</v>
      </c>
      <c r="C37" s="51">
        <v>12640.328</v>
      </c>
      <c r="D37" s="51">
        <v>145</v>
      </c>
      <c r="E37" s="65">
        <v>61864</v>
      </c>
      <c r="F37" s="64">
        <v>24</v>
      </c>
      <c r="G37" s="51">
        <v>0.16200000000000001</v>
      </c>
      <c r="H37" s="51">
        <v>0</v>
      </c>
      <c r="I37" s="51">
        <v>0</v>
      </c>
      <c r="J37" s="65">
        <v>0</v>
      </c>
      <c r="K37" s="94">
        <f t="shared" si="5"/>
        <v>12640.328</v>
      </c>
      <c r="L37" s="51">
        <v>60</v>
      </c>
      <c r="M37" s="51">
        <f t="shared" si="4"/>
        <v>0.93173933381481766</v>
      </c>
      <c r="N37" s="65"/>
      <c r="O37" s="59"/>
      <c r="P37" s="64">
        <v>7</v>
      </c>
      <c r="Q37" s="6">
        <v>0.193</v>
      </c>
      <c r="R37" s="6">
        <v>9074.9320000000007</v>
      </c>
      <c r="S37" s="6">
        <v>4837</v>
      </c>
      <c r="T37" s="60">
        <v>14436</v>
      </c>
      <c r="U37" s="59">
        <v>26</v>
      </c>
      <c r="V37" s="6">
        <v>0.20899999999999999</v>
      </c>
      <c r="W37" s="6">
        <v>12173.433000000001</v>
      </c>
      <c r="X37" s="6">
        <v>10295</v>
      </c>
      <c r="Y37" s="60">
        <v>13365</v>
      </c>
      <c r="Z37" s="94">
        <f t="shared" si="6"/>
        <v>3098.5010000000002</v>
      </c>
      <c r="AA37" s="51">
        <v>60</v>
      </c>
      <c r="AB37" s="37">
        <f t="shared" si="7"/>
        <v>0.81084827498856393</v>
      </c>
      <c r="AC37" s="60"/>
      <c r="AD37" s="6"/>
      <c r="AE37" s="6"/>
    </row>
    <row r="38" spans="1:31" x14ac:dyDescent="0.3">
      <c r="A38" s="64">
        <v>8</v>
      </c>
      <c r="B38" s="51">
        <v>0.16200000000000001</v>
      </c>
      <c r="C38" s="51">
        <v>12865.861000000001</v>
      </c>
      <c r="D38" s="51">
        <v>296</v>
      </c>
      <c r="E38" s="65">
        <v>61134</v>
      </c>
      <c r="F38" s="64">
        <v>25</v>
      </c>
      <c r="G38" s="51">
        <v>0.16200000000000001</v>
      </c>
      <c r="H38" s="51">
        <v>0</v>
      </c>
      <c r="I38" s="51">
        <v>0</v>
      </c>
      <c r="J38" s="65">
        <v>0</v>
      </c>
      <c r="K38" s="94">
        <f t="shared" si="5"/>
        <v>12865.861000000001</v>
      </c>
      <c r="L38" s="51">
        <v>70</v>
      </c>
      <c r="M38" s="51">
        <f t="shared" si="4"/>
        <v>0.94836374159705705</v>
      </c>
      <c r="N38" s="65"/>
      <c r="O38" s="59"/>
      <c r="P38" s="64">
        <v>8</v>
      </c>
      <c r="Q38" s="6">
        <v>0.193</v>
      </c>
      <c r="R38" s="6">
        <v>9125.7369999999992</v>
      </c>
      <c r="S38" s="6">
        <v>5013</v>
      </c>
      <c r="T38" s="60">
        <v>14167</v>
      </c>
      <c r="U38" s="59">
        <v>27</v>
      </c>
      <c r="V38" s="6">
        <v>0.20899999999999999</v>
      </c>
      <c r="W38" s="6">
        <v>12176.290999999999</v>
      </c>
      <c r="X38" s="6">
        <v>10520</v>
      </c>
      <c r="Y38" s="60">
        <v>13309</v>
      </c>
      <c r="Z38" s="94">
        <f t="shared" si="6"/>
        <v>3050.5540000000001</v>
      </c>
      <c r="AA38" s="51">
        <v>70</v>
      </c>
      <c r="AB38" s="37">
        <f t="shared" si="7"/>
        <v>0.79830100059979447</v>
      </c>
      <c r="AC38" s="60"/>
      <c r="AD38" s="6"/>
      <c r="AE38" s="6"/>
    </row>
    <row r="39" spans="1:31" x14ac:dyDescent="0.3">
      <c r="A39" s="64">
        <v>9</v>
      </c>
      <c r="B39" s="51">
        <v>0.16200000000000001</v>
      </c>
      <c r="C39" s="51">
        <v>13566.378000000001</v>
      </c>
      <c r="D39" s="51">
        <v>443</v>
      </c>
      <c r="E39" s="65">
        <v>65535</v>
      </c>
      <c r="F39" s="64">
        <v>26</v>
      </c>
      <c r="G39" s="51">
        <v>0.16200000000000001</v>
      </c>
      <c r="H39" s="51">
        <v>0</v>
      </c>
      <c r="I39" s="51">
        <v>0</v>
      </c>
      <c r="J39" s="65">
        <v>0</v>
      </c>
      <c r="K39" s="94">
        <f t="shared" si="5"/>
        <v>13566.378000000001</v>
      </c>
      <c r="L39" s="51">
        <v>80</v>
      </c>
      <c r="M39" s="51">
        <f t="shared" si="4"/>
        <v>1</v>
      </c>
      <c r="N39" s="65"/>
      <c r="O39" s="59"/>
      <c r="P39" s="64">
        <v>9</v>
      </c>
      <c r="Q39" s="6">
        <v>0.193</v>
      </c>
      <c r="R39" s="6">
        <v>9168.5650000000005</v>
      </c>
      <c r="S39" s="6">
        <v>5056</v>
      </c>
      <c r="T39" s="60">
        <v>14051</v>
      </c>
      <c r="U39" s="59">
        <v>28</v>
      </c>
      <c r="V39" s="6">
        <v>0.20899999999999999</v>
      </c>
      <c r="W39" s="6">
        <v>12163.57</v>
      </c>
      <c r="X39" s="6">
        <v>10553</v>
      </c>
      <c r="Y39" s="60">
        <v>13305</v>
      </c>
      <c r="Z39" s="94">
        <f t="shared" si="6"/>
        <v>2995.0049999999992</v>
      </c>
      <c r="AA39" s="51">
        <v>80</v>
      </c>
      <c r="AB39" s="37">
        <f t="shared" si="7"/>
        <v>0.7837643550323603</v>
      </c>
      <c r="AC39" s="60"/>
      <c r="AD39" s="6"/>
      <c r="AE39" s="6"/>
    </row>
    <row r="40" spans="1:31" x14ac:dyDescent="0.3">
      <c r="A40" s="64">
        <v>10</v>
      </c>
      <c r="B40" s="51">
        <v>0.16200000000000001</v>
      </c>
      <c r="C40" s="51">
        <v>13382.651</v>
      </c>
      <c r="D40" s="51">
        <v>415</v>
      </c>
      <c r="E40" s="65">
        <v>61181</v>
      </c>
      <c r="F40" s="64">
        <v>27</v>
      </c>
      <c r="G40" s="51">
        <v>0.16200000000000001</v>
      </c>
      <c r="H40" s="51">
        <v>0</v>
      </c>
      <c r="I40" s="51">
        <v>0</v>
      </c>
      <c r="J40" s="65">
        <v>0</v>
      </c>
      <c r="K40" s="94">
        <f t="shared" si="5"/>
        <v>13382.651</v>
      </c>
      <c r="L40" s="51">
        <v>90</v>
      </c>
      <c r="M40" s="51">
        <f t="shared" si="4"/>
        <v>0.98645718112822744</v>
      </c>
      <c r="N40" s="65"/>
      <c r="O40" s="59"/>
      <c r="P40" s="64">
        <v>10</v>
      </c>
      <c r="Q40" s="6">
        <v>0.193</v>
      </c>
      <c r="R40" s="6">
        <v>9207.2919999999995</v>
      </c>
      <c r="S40" s="6">
        <v>5168</v>
      </c>
      <c r="T40" s="60">
        <v>14011</v>
      </c>
      <c r="U40" s="59">
        <v>29</v>
      </c>
      <c r="V40" s="6">
        <v>0.20899999999999999</v>
      </c>
      <c r="W40" s="6">
        <v>12161.457</v>
      </c>
      <c r="X40" s="6">
        <v>10520</v>
      </c>
      <c r="Y40" s="60">
        <v>13089</v>
      </c>
      <c r="Z40" s="94">
        <f t="shared" si="6"/>
        <v>2954.1650000000009</v>
      </c>
      <c r="AA40" s="51">
        <v>90</v>
      </c>
      <c r="AB40" s="37">
        <f t="shared" si="7"/>
        <v>0.77307691502490772</v>
      </c>
      <c r="AC40" s="60"/>
      <c r="AD40" s="6"/>
      <c r="AE40" s="6"/>
    </row>
    <row r="41" spans="1:31" x14ac:dyDescent="0.3">
      <c r="A41" s="64">
        <v>11</v>
      </c>
      <c r="B41" s="51">
        <v>0.16200000000000001</v>
      </c>
      <c r="C41" s="51">
        <v>10143.953</v>
      </c>
      <c r="D41" s="51">
        <v>0</v>
      </c>
      <c r="E41" s="65">
        <v>27453</v>
      </c>
      <c r="F41" s="64">
        <v>28</v>
      </c>
      <c r="G41" s="51">
        <v>0.16200000000000001</v>
      </c>
      <c r="H41" s="51">
        <v>0</v>
      </c>
      <c r="I41" s="51">
        <v>0</v>
      </c>
      <c r="J41" s="65">
        <v>0</v>
      </c>
      <c r="K41" s="94">
        <f t="shared" si="5"/>
        <v>10143.953</v>
      </c>
      <c r="L41" s="51">
        <v>100</v>
      </c>
      <c r="M41" s="51">
        <f t="shared" si="4"/>
        <v>0.7477274332176207</v>
      </c>
      <c r="N41" s="65"/>
      <c r="O41" s="59"/>
      <c r="P41" s="64">
        <v>11</v>
      </c>
      <c r="Q41" s="6">
        <v>0.193</v>
      </c>
      <c r="R41" s="6">
        <v>9512.3269999999993</v>
      </c>
      <c r="S41" s="6">
        <v>5875</v>
      </c>
      <c r="T41" s="60">
        <v>13621</v>
      </c>
      <c r="U41" s="59">
        <v>30</v>
      </c>
      <c r="V41" s="6">
        <v>0.20899999999999999</v>
      </c>
      <c r="W41" s="6">
        <v>12066.468999999999</v>
      </c>
      <c r="X41" s="6">
        <v>10395</v>
      </c>
      <c r="Y41" s="60">
        <v>12926</v>
      </c>
      <c r="Z41" s="94">
        <f t="shared" si="6"/>
        <v>2554.1419999999998</v>
      </c>
      <c r="AA41" s="51">
        <v>100</v>
      </c>
      <c r="AB41" s="37">
        <f t="shared" si="7"/>
        <v>0.66839469626630443</v>
      </c>
      <c r="AC41" s="60"/>
      <c r="AD41" s="6"/>
      <c r="AE41" s="6"/>
    </row>
    <row r="42" spans="1:31" x14ac:dyDescent="0.3">
      <c r="A42" s="64">
        <v>12</v>
      </c>
      <c r="B42" s="51">
        <v>0.16200000000000001</v>
      </c>
      <c r="C42" s="51">
        <v>9085.3140000000003</v>
      </c>
      <c r="D42" s="51">
        <v>0</v>
      </c>
      <c r="E42" s="65">
        <v>31954</v>
      </c>
      <c r="F42" s="64">
        <v>29</v>
      </c>
      <c r="G42" s="51">
        <v>0.16200000000000001</v>
      </c>
      <c r="H42" s="51">
        <v>0</v>
      </c>
      <c r="I42" s="51">
        <v>0</v>
      </c>
      <c r="J42" s="65">
        <v>0</v>
      </c>
      <c r="K42" s="94">
        <f t="shared" si="5"/>
        <v>9085.3140000000003</v>
      </c>
      <c r="L42" s="51">
        <v>110</v>
      </c>
      <c r="M42" s="51">
        <f t="shared" si="4"/>
        <v>0.66969341411539618</v>
      </c>
      <c r="N42" s="65"/>
      <c r="O42" s="59"/>
      <c r="P42" s="64">
        <v>12</v>
      </c>
      <c r="Q42" s="6">
        <v>0.193</v>
      </c>
      <c r="R42" s="6">
        <v>9576.4599999999991</v>
      </c>
      <c r="S42" s="6">
        <v>5974</v>
      </c>
      <c r="T42" s="60">
        <v>13594</v>
      </c>
      <c r="U42" s="59">
        <v>31</v>
      </c>
      <c r="V42" s="6">
        <v>0.20899999999999999</v>
      </c>
      <c r="W42" s="6">
        <v>12047.512000000001</v>
      </c>
      <c r="X42" s="6">
        <v>10616</v>
      </c>
      <c r="Y42" s="60">
        <v>12915</v>
      </c>
      <c r="Z42" s="94">
        <f t="shared" si="6"/>
        <v>2471.0520000000015</v>
      </c>
      <c r="AA42" s="51">
        <v>110</v>
      </c>
      <c r="AB42" s="37">
        <f t="shared" si="7"/>
        <v>0.64665083264683221</v>
      </c>
      <c r="AC42" s="60"/>
      <c r="AD42" s="6"/>
      <c r="AE42" s="6"/>
    </row>
    <row r="43" spans="1:31" s="1" customFormat="1" x14ac:dyDescent="0.3">
      <c r="A43" s="64">
        <v>13</v>
      </c>
      <c r="B43" s="51">
        <v>0.16200000000000001</v>
      </c>
      <c r="C43" s="51">
        <v>8332.3729999999996</v>
      </c>
      <c r="D43" s="51">
        <v>0</v>
      </c>
      <c r="E43" s="65">
        <v>32208</v>
      </c>
      <c r="F43" s="64">
        <v>30</v>
      </c>
      <c r="G43" s="51">
        <v>0.16200000000000001</v>
      </c>
      <c r="H43" s="51">
        <v>0</v>
      </c>
      <c r="I43" s="51">
        <v>0</v>
      </c>
      <c r="J43" s="65">
        <v>0</v>
      </c>
      <c r="K43" s="94">
        <f t="shared" si="5"/>
        <v>8332.3729999999996</v>
      </c>
      <c r="L43" s="51">
        <v>120</v>
      </c>
      <c r="M43" s="51">
        <f t="shared" si="4"/>
        <v>0.61419289658595677</v>
      </c>
      <c r="N43" s="65"/>
      <c r="O43" s="59"/>
      <c r="P43" s="64">
        <v>13</v>
      </c>
      <c r="Q43" s="6">
        <v>0.193</v>
      </c>
      <c r="R43" s="6">
        <v>9640.6149999999998</v>
      </c>
      <c r="S43" s="6">
        <v>6131</v>
      </c>
      <c r="T43" s="60">
        <v>13595</v>
      </c>
      <c r="U43" s="59">
        <v>32</v>
      </c>
      <c r="V43" s="6">
        <v>0.20899999999999999</v>
      </c>
      <c r="W43" s="6">
        <v>12049.304</v>
      </c>
      <c r="X43" s="6">
        <v>10584</v>
      </c>
      <c r="Y43" s="60">
        <v>12925</v>
      </c>
      <c r="Z43" s="94">
        <f t="shared" si="6"/>
        <v>2408.6890000000003</v>
      </c>
      <c r="AA43" s="51">
        <v>120</v>
      </c>
      <c r="AB43" s="37">
        <f t="shared" si="7"/>
        <v>0.63033102801449126</v>
      </c>
      <c r="AC43" s="60"/>
      <c r="AD43" s="37"/>
      <c r="AE43" s="37"/>
    </row>
    <row r="44" spans="1:31" s="1" customFormat="1" x14ac:dyDescent="0.3">
      <c r="A44" s="64">
        <v>14</v>
      </c>
      <c r="B44" s="51">
        <v>0.16200000000000001</v>
      </c>
      <c r="C44" s="51">
        <v>7249.4970000000003</v>
      </c>
      <c r="D44" s="51">
        <v>0</v>
      </c>
      <c r="E44" s="65">
        <v>30620</v>
      </c>
      <c r="F44" s="64">
        <v>31</v>
      </c>
      <c r="G44" s="51">
        <v>0.16200000000000001</v>
      </c>
      <c r="H44" s="51">
        <v>0</v>
      </c>
      <c r="I44" s="51">
        <v>0</v>
      </c>
      <c r="J44" s="65">
        <v>0</v>
      </c>
      <c r="K44" s="94">
        <f t="shared" si="5"/>
        <v>7249.4970000000003</v>
      </c>
      <c r="L44" s="51">
        <v>130</v>
      </c>
      <c r="M44" s="51">
        <f t="shared" si="4"/>
        <v>0.53437232841367088</v>
      </c>
      <c r="N44" s="65"/>
      <c r="O44" s="59"/>
      <c r="P44" s="64">
        <v>14</v>
      </c>
      <c r="Q44" s="6">
        <v>0.193</v>
      </c>
      <c r="R44" s="6">
        <v>9677.7360000000008</v>
      </c>
      <c r="S44" s="6">
        <v>6231</v>
      </c>
      <c r="T44" s="60">
        <v>13562</v>
      </c>
      <c r="U44" s="59">
        <v>33</v>
      </c>
      <c r="V44" s="6">
        <v>0.20899999999999999</v>
      </c>
      <c r="W44" s="6">
        <v>12054.564</v>
      </c>
      <c r="X44" s="6">
        <v>10657</v>
      </c>
      <c r="Y44" s="60">
        <v>12965</v>
      </c>
      <c r="Z44" s="94">
        <f t="shared" si="6"/>
        <v>2376.8279999999995</v>
      </c>
      <c r="AA44" s="51">
        <v>130</v>
      </c>
      <c r="AB44" s="37">
        <f t="shared" si="7"/>
        <v>0.62199330700377964</v>
      </c>
      <c r="AC44" s="60"/>
      <c r="AD44" s="37"/>
      <c r="AE44" s="37"/>
    </row>
    <row r="45" spans="1:31" x14ac:dyDescent="0.3">
      <c r="A45" s="64">
        <v>15</v>
      </c>
      <c r="B45" s="51">
        <v>0.16200000000000001</v>
      </c>
      <c r="C45" s="51">
        <v>6613.09</v>
      </c>
      <c r="D45" s="51">
        <v>0</v>
      </c>
      <c r="E45" s="65">
        <v>27064</v>
      </c>
      <c r="F45" s="64">
        <v>32</v>
      </c>
      <c r="G45" s="51">
        <v>0.16200000000000001</v>
      </c>
      <c r="H45" s="51">
        <v>0</v>
      </c>
      <c r="I45" s="51">
        <v>0</v>
      </c>
      <c r="J45" s="65">
        <v>0</v>
      </c>
      <c r="K45" s="94">
        <f t="shared" si="5"/>
        <v>6613.09</v>
      </c>
      <c r="L45" s="51">
        <v>140</v>
      </c>
      <c r="M45" s="51">
        <f t="shared" si="4"/>
        <v>0.48746172338703814</v>
      </c>
      <c r="N45" s="65"/>
      <c r="O45" s="59"/>
      <c r="P45" s="64">
        <v>15</v>
      </c>
      <c r="Q45" s="6">
        <v>0.193</v>
      </c>
      <c r="R45" s="6">
        <v>9699.0619999999999</v>
      </c>
      <c r="S45" s="6">
        <v>6230</v>
      </c>
      <c r="T45" s="60">
        <v>13436</v>
      </c>
      <c r="U45" s="59">
        <v>34</v>
      </c>
      <c r="V45" s="6">
        <v>0.20899999999999999</v>
      </c>
      <c r="W45" s="6">
        <v>12016.091</v>
      </c>
      <c r="X45" s="6">
        <v>10655</v>
      </c>
      <c r="Y45" s="60">
        <v>12981</v>
      </c>
      <c r="Z45" s="94">
        <f t="shared" si="6"/>
        <v>2317.0290000000005</v>
      </c>
      <c r="AA45" s="51">
        <v>140</v>
      </c>
      <c r="AB45" s="37">
        <f t="shared" si="7"/>
        <v>0.60634447681265158</v>
      </c>
      <c r="AC45" s="60"/>
      <c r="AD45" s="6"/>
      <c r="AE45" s="6"/>
    </row>
    <row r="46" spans="1:31" x14ac:dyDescent="0.3">
      <c r="A46" s="91">
        <v>16</v>
      </c>
      <c r="B46" s="92">
        <v>0.16200000000000001</v>
      </c>
      <c r="C46" s="92">
        <v>6077.8630000000003</v>
      </c>
      <c r="D46" s="92">
        <v>0</v>
      </c>
      <c r="E46" s="93">
        <v>25683</v>
      </c>
      <c r="F46" s="91">
        <v>33</v>
      </c>
      <c r="G46" s="92">
        <v>0.16200000000000001</v>
      </c>
      <c r="H46" s="92">
        <v>0</v>
      </c>
      <c r="I46" s="92">
        <v>0</v>
      </c>
      <c r="J46" s="93">
        <v>0</v>
      </c>
      <c r="K46" s="94">
        <f t="shared" si="5"/>
        <v>6077.8630000000003</v>
      </c>
      <c r="L46" s="51">
        <v>150</v>
      </c>
      <c r="M46" s="51">
        <f t="shared" si="4"/>
        <v>0.44800926231010224</v>
      </c>
      <c r="N46" s="65"/>
      <c r="O46" s="59"/>
      <c r="P46" s="91">
        <v>16</v>
      </c>
      <c r="Q46" s="81">
        <v>0.193</v>
      </c>
      <c r="R46" s="81">
        <v>9770.8739999999998</v>
      </c>
      <c r="S46" s="81">
        <v>6355</v>
      </c>
      <c r="T46" s="82">
        <v>13459</v>
      </c>
      <c r="U46" s="80">
        <v>35</v>
      </c>
      <c r="V46" s="81">
        <v>0.20899999999999999</v>
      </c>
      <c r="W46" s="81">
        <v>12046.790999999999</v>
      </c>
      <c r="X46" s="81">
        <v>10688</v>
      </c>
      <c r="Y46" s="82">
        <v>12826</v>
      </c>
      <c r="Z46" s="94">
        <f t="shared" si="6"/>
        <v>2275.9169999999995</v>
      </c>
      <c r="AA46" s="51">
        <v>150</v>
      </c>
      <c r="AB46" s="37">
        <f t="shared" si="7"/>
        <v>0.5955858569892819</v>
      </c>
      <c r="AC46" s="60"/>
      <c r="AD46" s="6"/>
      <c r="AE46" s="6"/>
    </row>
    <row r="47" spans="1:31" x14ac:dyDescent="0.3">
      <c r="A47" s="64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65"/>
      <c r="O47" s="59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51"/>
      <c r="AB47" s="6"/>
      <c r="AC47" s="60"/>
      <c r="AD47" s="6"/>
      <c r="AE47" s="6"/>
    </row>
    <row r="48" spans="1:31" x14ac:dyDescent="0.3">
      <c r="A48" s="6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65"/>
      <c r="O48" s="59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51"/>
      <c r="AB48" s="6"/>
      <c r="AC48" s="60"/>
      <c r="AD48" s="6"/>
      <c r="AE48" s="6"/>
    </row>
    <row r="49" spans="1:31" x14ac:dyDescent="0.3">
      <c r="A49" s="64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65"/>
      <c r="O49" s="59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51"/>
      <c r="AB49" s="6"/>
      <c r="AC49" s="60"/>
      <c r="AD49" s="6"/>
      <c r="AE49" s="6"/>
    </row>
    <row r="50" spans="1:31" x14ac:dyDescent="0.3">
      <c r="A50" s="61" t="s">
        <v>32</v>
      </c>
      <c r="B50" s="52"/>
      <c r="C50" s="6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63"/>
      <c r="O50" s="56"/>
      <c r="P50" s="37" t="s">
        <v>32</v>
      </c>
      <c r="Q50" s="37"/>
      <c r="R50" s="37"/>
      <c r="S50" s="6"/>
      <c r="T50" s="6"/>
      <c r="U50" s="6"/>
      <c r="V50" s="6"/>
      <c r="W50" s="6"/>
      <c r="X50" s="6"/>
      <c r="Y50" s="6"/>
      <c r="Z50" s="6"/>
      <c r="AA50" s="52"/>
      <c r="AB50" s="6"/>
      <c r="AC50" s="60"/>
      <c r="AD50" s="6"/>
      <c r="AE50" s="6"/>
    </row>
    <row r="51" spans="1:31" x14ac:dyDescent="0.3">
      <c r="A51" s="61" t="s">
        <v>53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63"/>
      <c r="O51" s="56"/>
      <c r="P51" s="37" t="s">
        <v>53</v>
      </c>
      <c r="Q51" s="37"/>
      <c r="R51" s="37"/>
      <c r="S51" s="6"/>
      <c r="T51" s="6"/>
      <c r="U51" s="6"/>
      <c r="V51" s="6"/>
      <c r="W51" s="6"/>
      <c r="X51" s="6"/>
      <c r="Y51" s="6"/>
      <c r="Z51" s="6"/>
      <c r="AA51" s="52"/>
      <c r="AB51" s="6"/>
      <c r="AC51" s="60"/>
      <c r="AD51" s="6"/>
      <c r="AE51" s="6"/>
    </row>
    <row r="52" spans="1:31" x14ac:dyDescent="0.3">
      <c r="A52" s="88" t="s">
        <v>34</v>
      </c>
      <c r="B52" s="89" t="s">
        <v>35</v>
      </c>
      <c r="C52" s="89" t="s">
        <v>1</v>
      </c>
      <c r="D52" s="89" t="s">
        <v>36</v>
      </c>
      <c r="E52" s="90" t="s">
        <v>37</v>
      </c>
      <c r="F52" s="88" t="s">
        <v>38</v>
      </c>
      <c r="G52" s="89" t="s">
        <v>35</v>
      </c>
      <c r="H52" s="89" t="s">
        <v>1</v>
      </c>
      <c r="I52" s="89" t="s">
        <v>36</v>
      </c>
      <c r="J52" s="90" t="s">
        <v>37</v>
      </c>
      <c r="K52" s="52" t="s">
        <v>39</v>
      </c>
      <c r="L52" s="52" t="s">
        <v>63</v>
      </c>
      <c r="M52" s="52" t="s">
        <v>40</v>
      </c>
      <c r="N52" s="65"/>
      <c r="O52" s="59"/>
      <c r="P52" s="53" t="s">
        <v>71</v>
      </c>
      <c r="Q52" s="89" t="s">
        <v>35</v>
      </c>
      <c r="R52" s="89" t="s">
        <v>1</v>
      </c>
      <c r="S52" s="89" t="s">
        <v>36</v>
      </c>
      <c r="T52" s="90" t="s">
        <v>37</v>
      </c>
      <c r="U52" s="53" t="s">
        <v>68</v>
      </c>
      <c r="V52" s="89" t="s">
        <v>35</v>
      </c>
      <c r="W52" s="89" t="s">
        <v>1</v>
      </c>
      <c r="X52" s="89" t="s">
        <v>36</v>
      </c>
      <c r="Y52" s="90" t="s">
        <v>37</v>
      </c>
      <c r="Z52" s="37" t="s">
        <v>39</v>
      </c>
      <c r="AA52" s="52" t="s">
        <v>63</v>
      </c>
      <c r="AB52" s="37" t="s">
        <v>40</v>
      </c>
      <c r="AC52" s="60"/>
      <c r="AD52" s="6"/>
      <c r="AE52" s="6"/>
    </row>
    <row r="53" spans="1:31" x14ac:dyDescent="0.3">
      <c r="A53" s="64">
        <v>1</v>
      </c>
      <c r="B53" s="51">
        <v>0.245</v>
      </c>
      <c r="C53" s="51">
        <v>360.541</v>
      </c>
      <c r="D53" s="51">
        <v>0</v>
      </c>
      <c r="E53" s="65">
        <v>2663</v>
      </c>
      <c r="F53" s="64">
        <v>23</v>
      </c>
      <c r="G53" s="51">
        <v>0.245</v>
      </c>
      <c r="H53" s="51">
        <v>0</v>
      </c>
      <c r="I53" s="51">
        <v>0</v>
      </c>
      <c r="J53" s="65">
        <v>0</v>
      </c>
      <c r="K53" s="94">
        <f>C53-H53</f>
        <v>360.541</v>
      </c>
      <c r="L53" s="51">
        <v>0</v>
      </c>
      <c r="M53" s="51">
        <f t="shared" ref="M53:M74" si="8">K53/$K$65</f>
        <v>1.7822729339713062E-2</v>
      </c>
      <c r="N53" s="65"/>
      <c r="O53" s="59"/>
      <c r="P53" s="64">
        <v>1</v>
      </c>
      <c r="Q53" s="6">
        <v>0.27400000000000002</v>
      </c>
      <c r="R53" s="19">
        <v>9089.5370000000003</v>
      </c>
      <c r="S53" s="19">
        <v>3668</v>
      </c>
      <c r="T53" s="60">
        <v>19345</v>
      </c>
      <c r="U53" s="59">
        <v>24</v>
      </c>
      <c r="V53" s="6">
        <v>0.27400000000000002</v>
      </c>
      <c r="W53" s="6">
        <v>12839.121999999999</v>
      </c>
      <c r="X53" s="6">
        <v>11291</v>
      </c>
      <c r="Y53" s="60">
        <v>14370</v>
      </c>
      <c r="Z53" s="94">
        <f>W53-R53</f>
        <v>3749.5849999999991</v>
      </c>
      <c r="AA53" s="51">
        <v>0</v>
      </c>
      <c r="AB53" s="6"/>
      <c r="AC53" s="60"/>
      <c r="AD53" s="6"/>
      <c r="AE53" s="6"/>
    </row>
    <row r="54" spans="1:31" x14ac:dyDescent="0.3">
      <c r="A54" s="64">
        <v>2</v>
      </c>
      <c r="B54" s="51">
        <v>0.245</v>
      </c>
      <c r="C54" s="51">
        <v>577.01499999999999</v>
      </c>
      <c r="D54" s="51">
        <v>0</v>
      </c>
      <c r="E54" s="65">
        <v>3105</v>
      </c>
      <c r="F54" s="64">
        <v>24</v>
      </c>
      <c r="G54" s="51">
        <v>0.245</v>
      </c>
      <c r="H54" s="51">
        <v>0</v>
      </c>
      <c r="I54" s="51">
        <v>0</v>
      </c>
      <c r="J54" s="65">
        <v>0</v>
      </c>
      <c r="K54" s="94">
        <f t="shared" ref="K54:K74" si="9">C54-H54</f>
        <v>577.01499999999999</v>
      </c>
      <c r="L54" s="51">
        <v>10</v>
      </c>
      <c r="M54" s="51">
        <f t="shared" si="8"/>
        <v>2.8523752277700824E-2</v>
      </c>
      <c r="N54" s="65"/>
      <c r="O54" s="59"/>
      <c r="P54" s="64">
        <v>2</v>
      </c>
      <c r="Q54" s="6">
        <v>0.27400000000000002</v>
      </c>
      <c r="R54" s="19">
        <v>8979.875</v>
      </c>
      <c r="S54" s="19">
        <v>3683</v>
      </c>
      <c r="T54" s="60">
        <v>18195</v>
      </c>
      <c r="U54" s="59">
        <v>25</v>
      </c>
      <c r="V54" s="6">
        <v>0.27400000000000002</v>
      </c>
      <c r="W54" s="6">
        <v>12768.578</v>
      </c>
      <c r="X54" s="6">
        <v>11081</v>
      </c>
      <c r="Y54" s="60">
        <v>14242</v>
      </c>
      <c r="Z54" s="94">
        <f t="shared" ref="Z54:Z74" si="10">W54-R54</f>
        <v>3788.7029999999995</v>
      </c>
      <c r="AA54" s="51">
        <v>10</v>
      </c>
      <c r="AB54" s="6"/>
      <c r="AC54" s="60"/>
      <c r="AD54" s="6"/>
      <c r="AE54" s="6"/>
    </row>
    <row r="55" spans="1:31" x14ac:dyDescent="0.3">
      <c r="A55" s="64">
        <v>3</v>
      </c>
      <c r="B55" s="51">
        <v>0.245</v>
      </c>
      <c r="C55" s="51">
        <v>714.452</v>
      </c>
      <c r="D55" s="51">
        <v>0</v>
      </c>
      <c r="E55" s="65">
        <v>3325</v>
      </c>
      <c r="F55" s="64">
        <v>25</v>
      </c>
      <c r="G55" s="51">
        <v>0.245</v>
      </c>
      <c r="H55" s="51">
        <v>0</v>
      </c>
      <c r="I55" s="51">
        <v>0</v>
      </c>
      <c r="J55" s="65">
        <v>0</v>
      </c>
      <c r="K55" s="94">
        <f t="shared" si="9"/>
        <v>714.452</v>
      </c>
      <c r="L55" s="51">
        <v>20</v>
      </c>
      <c r="M55" s="51">
        <f t="shared" si="8"/>
        <v>3.531771593859416E-2</v>
      </c>
      <c r="N55" s="65"/>
      <c r="O55" s="59"/>
      <c r="P55" s="64">
        <v>3</v>
      </c>
      <c r="Q55" s="6">
        <v>0.27400000000000002</v>
      </c>
      <c r="R55" s="6">
        <v>8940.7389999999996</v>
      </c>
      <c r="S55" s="6">
        <v>3668</v>
      </c>
      <c r="T55" s="60">
        <v>17782</v>
      </c>
      <c r="U55" s="59">
        <v>26</v>
      </c>
      <c r="V55" s="6">
        <v>0.27400000000000002</v>
      </c>
      <c r="W55" s="6">
        <v>12758.132</v>
      </c>
      <c r="X55" s="6">
        <v>11288</v>
      </c>
      <c r="Y55" s="60">
        <v>14257</v>
      </c>
      <c r="Z55" s="94">
        <f t="shared" si="10"/>
        <v>3817.393</v>
      </c>
      <c r="AA55" s="51">
        <v>20</v>
      </c>
      <c r="AB55" s="37"/>
      <c r="AC55" s="60"/>
      <c r="AD55" s="6"/>
      <c r="AE55" s="6"/>
    </row>
    <row r="56" spans="1:31" x14ac:dyDescent="0.3">
      <c r="A56" s="64">
        <v>4</v>
      </c>
      <c r="B56" s="51">
        <v>0.245</v>
      </c>
      <c r="C56" s="51">
        <v>818.88</v>
      </c>
      <c r="D56" s="51">
        <v>0</v>
      </c>
      <c r="E56" s="65">
        <v>3670</v>
      </c>
      <c r="F56" s="64">
        <v>26</v>
      </c>
      <c r="G56" s="51">
        <v>0.245</v>
      </c>
      <c r="H56" s="51">
        <v>0</v>
      </c>
      <c r="I56" s="51">
        <v>0</v>
      </c>
      <c r="J56" s="65">
        <v>0</v>
      </c>
      <c r="K56" s="94">
        <f t="shared" si="9"/>
        <v>818.88</v>
      </c>
      <c r="L56" s="51">
        <v>30</v>
      </c>
      <c r="M56" s="51">
        <f t="shared" si="8"/>
        <v>4.0479935989815953E-2</v>
      </c>
      <c r="N56" s="65"/>
      <c r="O56" s="59"/>
      <c r="P56" s="64">
        <v>4</v>
      </c>
      <c r="Q56" s="6">
        <v>0.27400000000000002</v>
      </c>
      <c r="R56" s="6">
        <v>8952.6119999999992</v>
      </c>
      <c r="S56" s="6">
        <v>3515</v>
      </c>
      <c r="T56" s="60">
        <v>18391</v>
      </c>
      <c r="U56" s="59">
        <v>27</v>
      </c>
      <c r="V56" s="6">
        <v>0.27400000000000002</v>
      </c>
      <c r="W56" s="6">
        <v>12791.522000000001</v>
      </c>
      <c r="X56" s="6">
        <v>11236</v>
      </c>
      <c r="Y56" s="60">
        <v>14200</v>
      </c>
      <c r="Z56" s="94">
        <f t="shared" si="10"/>
        <v>3838.9100000000017</v>
      </c>
      <c r="AA56" s="51">
        <v>30</v>
      </c>
      <c r="AB56" s="37"/>
      <c r="AC56" s="60"/>
      <c r="AD56" s="6"/>
      <c r="AE56" s="6"/>
    </row>
    <row r="57" spans="1:31" x14ac:dyDescent="0.3">
      <c r="A57" s="64">
        <v>5</v>
      </c>
      <c r="B57" s="51">
        <v>0.245</v>
      </c>
      <c r="C57" s="51">
        <v>892.97799999999995</v>
      </c>
      <c r="D57" s="51">
        <v>0</v>
      </c>
      <c r="E57" s="65">
        <v>3644</v>
      </c>
      <c r="F57" s="64">
        <v>27</v>
      </c>
      <c r="G57" s="51">
        <v>0.245</v>
      </c>
      <c r="H57" s="51">
        <v>0</v>
      </c>
      <c r="I57" s="51">
        <v>0</v>
      </c>
      <c r="J57" s="65">
        <v>0</v>
      </c>
      <c r="K57" s="94">
        <f t="shared" si="9"/>
        <v>892.97799999999995</v>
      </c>
      <c r="L57" s="51">
        <v>40</v>
      </c>
      <c r="M57" s="51">
        <f t="shared" si="8"/>
        <v>4.4142844226643545E-2</v>
      </c>
      <c r="N57" s="65"/>
      <c r="O57" s="59"/>
      <c r="P57" s="64">
        <v>5</v>
      </c>
      <c r="Q57" s="6">
        <v>0.27400000000000002</v>
      </c>
      <c r="R57" s="6">
        <v>9382.4050000000007</v>
      </c>
      <c r="S57" s="6">
        <v>3434</v>
      </c>
      <c r="T57" s="60">
        <v>18613</v>
      </c>
      <c r="U57" s="59">
        <v>28</v>
      </c>
      <c r="V57" s="6">
        <v>0.27400000000000002</v>
      </c>
      <c r="W57" s="6">
        <v>12742.455</v>
      </c>
      <c r="X57" s="6">
        <v>11265</v>
      </c>
      <c r="Y57" s="60">
        <v>14357</v>
      </c>
      <c r="Z57" s="94">
        <f t="shared" si="10"/>
        <v>3360.0499999999993</v>
      </c>
      <c r="AA57" s="51">
        <v>40</v>
      </c>
      <c r="AB57" s="37">
        <f>Z57/$Z$57</f>
        <v>1</v>
      </c>
      <c r="AC57" s="60"/>
      <c r="AD57" s="6"/>
      <c r="AE57" s="6"/>
    </row>
    <row r="58" spans="1:31" x14ac:dyDescent="0.3">
      <c r="A58" s="64">
        <v>6</v>
      </c>
      <c r="B58" s="51">
        <v>0.245</v>
      </c>
      <c r="C58" s="51">
        <v>853.57299999999998</v>
      </c>
      <c r="D58" s="51">
        <v>0</v>
      </c>
      <c r="E58" s="65">
        <v>3508</v>
      </c>
      <c r="F58" s="64">
        <v>28</v>
      </c>
      <c r="G58" s="51">
        <v>0.245</v>
      </c>
      <c r="H58" s="51">
        <v>0</v>
      </c>
      <c r="I58" s="51">
        <v>0</v>
      </c>
      <c r="J58" s="65">
        <v>0</v>
      </c>
      <c r="K58" s="94">
        <f t="shared" si="9"/>
        <v>853.57299999999998</v>
      </c>
      <c r="L58" s="51">
        <v>50</v>
      </c>
      <c r="M58" s="51">
        <f t="shared" si="8"/>
        <v>4.2194925266992929E-2</v>
      </c>
      <c r="N58" s="65"/>
      <c r="O58" s="59"/>
      <c r="P58" s="64">
        <v>6</v>
      </c>
      <c r="Q58" s="6">
        <v>0.27400000000000002</v>
      </c>
      <c r="R58" s="6">
        <v>9358.9920000000002</v>
      </c>
      <c r="S58" s="6">
        <v>3623</v>
      </c>
      <c r="T58" s="60">
        <v>17807</v>
      </c>
      <c r="U58" s="59">
        <v>29</v>
      </c>
      <c r="V58" s="6">
        <v>0.27400000000000002</v>
      </c>
      <c r="W58" s="6">
        <v>12668.324000000001</v>
      </c>
      <c r="X58" s="6">
        <v>11288</v>
      </c>
      <c r="Y58" s="60">
        <v>14324</v>
      </c>
      <c r="Z58" s="94">
        <f t="shared" si="10"/>
        <v>3309.3320000000003</v>
      </c>
      <c r="AA58" s="51">
        <v>50</v>
      </c>
      <c r="AB58" s="37">
        <f t="shared" ref="AB58:AB74" si="11">Z58/$Z$57</f>
        <v>0.98490558176217646</v>
      </c>
      <c r="AC58" s="60"/>
      <c r="AD58" s="6"/>
      <c r="AE58" s="6"/>
    </row>
    <row r="59" spans="1:31" x14ac:dyDescent="0.3">
      <c r="A59" s="64">
        <v>7</v>
      </c>
      <c r="B59" s="51">
        <v>0.245</v>
      </c>
      <c r="C59" s="51">
        <v>4677.22</v>
      </c>
      <c r="D59" s="51">
        <v>0</v>
      </c>
      <c r="E59" s="65">
        <v>22676</v>
      </c>
      <c r="F59" s="64">
        <v>29</v>
      </c>
      <c r="G59" s="51">
        <v>0.245</v>
      </c>
      <c r="H59" s="51">
        <v>0</v>
      </c>
      <c r="I59" s="51">
        <v>0</v>
      </c>
      <c r="J59" s="65">
        <v>0</v>
      </c>
      <c r="K59" s="94">
        <f t="shared" si="9"/>
        <v>4677.22</v>
      </c>
      <c r="L59" s="51">
        <v>60</v>
      </c>
      <c r="M59" s="66">
        <f t="shared" si="8"/>
        <v>0.23121039249986197</v>
      </c>
      <c r="N59" s="68" t="s">
        <v>41</v>
      </c>
      <c r="O59" s="59"/>
      <c r="P59" s="64">
        <v>7</v>
      </c>
      <c r="Q59" s="6">
        <v>0.27400000000000002</v>
      </c>
      <c r="R59" s="6">
        <v>9339.8269999999993</v>
      </c>
      <c r="S59" s="6">
        <v>3635</v>
      </c>
      <c r="T59" s="60">
        <v>17092</v>
      </c>
      <c r="U59" s="59">
        <v>30</v>
      </c>
      <c r="V59" s="6">
        <v>0.27400000000000002</v>
      </c>
      <c r="W59" s="6">
        <v>12563.084000000001</v>
      </c>
      <c r="X59" s="6">
        <v>11202</v>
      </c>
      <c r="Y59" s="60">
        <v>13837</v>
      </c>
      <c r="Z59" s="94">
        <f t="shared" si="10"/>
        <v>3223.2570000000014</v>
      </c>
      <c r="AA59" s="51">
        <v>60</v>
      </c>
      <c r="AB59" s="37">
        <f t="shared" si="11"/>
        <v>0.95928840344637789</v>
      </c>
      <c r="AC59" s="78" t="s">
        <v>41</v>
      </c>
      <c r="AD59" s="6"/>
      <c r="AE59" s="6"/>
    </row>
    <row r="60" spans="1:31" x14ac:dyDescent="0.3">
      <c r="A60" s="64">
        <v>8</v>
      </c>
      <c r="B60" s="51">
        <v>0.245</v>
      </c>
      <c r="C60" s="51">
        <v>9668.4120000000003</v>
      </c>
      <c r="D60" s="51">
        <v>0</v>
      </c>
      <c r="E60" s="65">
        <v>36122</v>
      </c>
      <c r="F60" s="64">
        <v>30</v>
      </c>
      <c r="G60" s="51">
        <v>0.245</v>
      </c>
      <c r="H60" s="51">
        <v>2.6680000000000001</v>
      </c>
      <c r="I60" s="51">
        <v>0</v>
      </c>
      <c r="J60" s="65">
        <v>309</v>
      </c>
      <c r="K60" s="94">
        <f t="shared" si="9"/>
        <v>9665.7440000000006</v>
      </c>
      <c r="L60" s="51">
        <v>70</v>
      </c>
      <c r="M60" s="51">
        <f t="shared" si="8"/>
        <v>0.47780956723078793</v>
      </c>
      <c r="N60" s="65"/>
      <c r="O60" s="59"/>
      <c r="P60" s="64">
        <v>8</v>
      </c>
      <c r="Q60" s="6">
        <v>0.27400000000000002</v>
      </c>
      <c r="R60" s="6">
        <v>9484.5580000000009</v>
      </c>
      <c r="S60" s="6">
        <v>3780</v>
      </c>
      <c r="T60" s="60">
        <v>16204</v>
      </c>
      <c r="U60" s="59">
        <v>31</v>
      </c>
      <c r="V60" s="6">
        <v>0.27400000000000002</v>
      </c>
      <c r="W60" s="6">
        <v>12424.03</v>
      </c>
      <c r="X60" s="6">
        <v>11094</v>
      </c>
      <c r="Y60" s="60">
        <v>13779</v>
      </c>
      <c r="Z60" s="94">
        <f t="shared" si="10"/>
        <v>2939.4719999999998</v>
      </c>
      <c r="AA60" s="51">
        <v>70</v>
      </c>
      <c r="AB60" s="37">
        <f t="shared" si="11"/>
        <v>0.87482983884168397</v>
      </c>
      <c r="AC60" s="60"/>
      <c r="AD60" s="6"/>
      <c r="AE60" s="6"/>
    </row>
    <row r="61" spans="1:31" x14ac:dyDescent="0.3">
      <c r="A61" s="64">
        <v>9</v>
      </c>
      <c r="B61" s="51">
        <v>0.245</v>
      </c>
      <c r="C61" s="51">
        <v>12524.834999999999</v>
      </c>
      <c r="D61" s="51">
        <v>26</v>
      </c>
      <c r="E61" s="65">
        <v>45762</v>
      </c>
      <c r="F61" s="64">
        <v>31</v>
      </c>
      <c r="G61" s="51">
        <v>0.245</v>
      </c>
      <c r="H61" s="51">
        <v>10.028</v>
      </c>
      <c r="I61" s="51">
        <v>0</v>
      </c>
      <c r="J61" s="65">
        <v>619</v>
      </c>
      <c r="K61" s="94">
        <f t="shared" si="9"/>
        <v>12514.806999999999</v>
      </c>
      <c r="L61" s="51">
        <v>80</v>
      </c>
      <c r="M61" s="51">
        <f t="shared" si="8"/>
        <v>0.61864813682700825</v>
      </c>
      <c r="N61" s="65"/>
      <c r="O61" s="59"/>
      <c r="P61" s="64">
        <v>9</v>
      </c>
      <c r="Q61" s="6">
        <v>0.27400000000000002</v>
      </c>
      <c r="R61" s="6">
        <v>9608.375</v>
      </c>
      <c r="S61" s="6">
        <v>4117</v>
      </c>
      <c r="T61" s="60">
        <v>16348</v>
      </c>
      <c r="U61" s="59">
        <v>32</v>
      </c>
      <c r="V61" s="6">
        <v>0.27400000000000002</v>
      </c>
      <c r="W61" s="6">
        <v>12368.986999999999</v>
      </c>
      <c r="X61" s="6">
        <v>11027</v>
      </c>
      <c r="Y61" s="60">
        <v>13828</v>
      </c>
      <c r="Z61" s="94">
        <f t="shared" si="10"/>
        <v>2760.6119999999992</v>
      </c>
      <c r="AA61" s="51">
        <v>80</v>
      </c>
      <c r="AB61" s="37">
        <f t="shared" si="11"/>
        <v>0.82159848811773628</v>
      </c>
      <c r="AC61" s="60"/>
      <c r="AD61" s="6"/>
      <c r="AE61" s="6"/>
    </row>
    <row r="62" spans="1:31" x14ac:dyDescent="0.3">
      <c r="A62" s="64">
        <v>10</v>
      </c>
      <c r="B62" s="51">
        <v>0.245</v>
      </c>
      <c r="C62" s="51">
        <v>16442.501</v>
      </c>
      <c r="D62" s="51">
        <v>438</v>
      </c>
      <c r="E62" s="65">
        <v>48993</v>
      </c>
      <c r="F62" s="64">
        <v>32</v>
      </c>
      <c r="G62" s="51">
        <v>0.245</v>
      </c>
      <c r="H62" s="51">
        <v>55.78</v>
      </c>
      <c r="I62" s="51">
        <v>0</v>
      </c>
      <c r="J62" s="65">
        <v>1259</v>
      </c>
      <c r="K62" s="94">
        <f t="shared" si="9"/>
        <v>16386.721000000001</v>
      </c>
      <c r="L62" s="51">
        <v>90</v>
      </c>
      <c r="M62" s="51">
        <f t="shared" si="8"/>
        <v>0.81004960087311073</v>
      </c>
      <c r="N62" s="65"/>
      <c r="O62" s="59"/>
      <c r="P62" s="64">
        <v>10</v>
      </c>
      <c r="Q62" s="6">
        <v>0.27400000000000002</v>
      </c>
      <c r="R62" s="6">
        <v>9699.5879999999997</v>
      </c>
      <c r="S62" s="6">
        <v>4365</v>
      </c>
      <c r="T62" s="60">
        <v>15907</v>
      </c>
      <c r="U62" s="59">
        <v>33</v>
      </c>
      <c r="V62" s="6">
        <v>0.27400000000000002</v>
      </c>
      <c r="W62" s="6">
        <v>12285.93</v>
      </c>
      <c r="X62" s="6">
        <v>11124</v>
      </c>
      <c r="Y62" s="60">
        <v>13425</v>
      </c>
      <c r="Z62" s="94">
        <f t="shared" si="10"/>
        <v>2586.3420000000006</v>
      </c>
      <c r="AA62" s="51">
        <v>90</v>
      </c>
      <c r="AB62" s="37">
        <f t="shared" si="11"/>
        <v>0.76973318849421912</v>
      </c>
      <c r="AC62" s="60"/>
      <c r="AD62" s="6"/>
      <c r="AE62" s="6"/>
    </row>
    <row r="63" spans="1:31" x14ac:dyDescent="0.3">
      <c r="A63" s="64">
        <v>11</v>
      </c>
      <c r="B63" s="51">
        <v>0.245</v>
      </c>
      <c r="C63" s="51">
        <v>19470.691999999999</v>
      </c>
      <c r="D63" s="51">
        <v>1196</v>
      </c>
      <c r="E63" s="65">
        <v>58163</v>
      </c>
      <c r="F63" s="64">
        <v>33</v>
      </c>
      <c r="G63" s="51">
        <v>0.245</v>
      </c>
      <c r="H63" s="51">
        <v>135.95599999999999</v>
      </c>
      <c r="I63" s="51">
        <v>0</v>
      </c>
      <c r="J63" s="65">
        <v>1715</v>
      </c>
      <c r="K63" s="94">
        <f t="shared" si="9"/>
        <v>19334.736000000001</v>
      </c>
      <c r="L63" s="51">
        <v>100</v>
      </c>
      <c r="M63" s="51">
        <f t="shared" si="8"/>
        <v>0.95577969380127759</v>
      </c>
      <c r="N63" s="65"/>
      <c r="O63" s="59"/>
      <c r="P63" s="64">
        <v>11</v>
      </c>
      <c r="Q63" s="6">
        <v>0.27400000000000002</v>
      </c>
      <c r="R63" s="6">
        <v>9777.1149999999998</v>
      </c>
      <c r="S63" s="6">
        <v>4590</v>
      </c>
      <c r="T63" s="60">
        <v>15951</v>
      </c>
      <c r="U63" s="59">
        <v>34</v>
      </c>
      <c r="V63" s="6">
        <v>0.27400000000000002</v>
      </c>
      <c r="W63" s="6">
        <v>12213.029</v>
      </c>
      <c r="X63" s="6">
        <v>11040</v>
      </c>
      <c r="Y63" s="60">
        <v>13399</v>
      </c>
      <c r="Z63" s="94">
        <f t="shared" si="10"/>
        <v>2435.9140000000007</v>
      </c>
      <c r="AA63" s="51">
        <v>100</v>
      </c>
      <c r="AB63" s="37">
        <f t="shared" si="11"/>
        <v>0.72496361661284836</v>
      </c>
      <c r="AC63" s="60"/>
      <c r="AD63" s="6"/>
      <c r="AE63" s="6"/>
    </row>
    <row r="64" spans="1:31" x14ac:dyDescent="0.3">
      <c r="A64" s="64">
        <v>12</v>
      </c>
      <c r="B64" s="51">
        <v>0.245</v>
      </c>
      <c r="C64" s="51">
        <v>20215.215</v>
      </c>
      <c r="D64" s="51">
        <v>1447</v>
      </c>
      <c r="E64" s="65">
        <v>59863</v>
      </c>
      <c r="F64" s="64">
        <v>34</v>
      </c>
      <c r="G64" s="51">
        <v>0.245</v>
      </c>
      <c r="H64" s="51">
        <v>218.34899999999999</v>
      </c>
      <c r="I64" s="51">
        <v>0</v>
      </c>
      <c r="J64" s="65">
        <v>2259</v>
      </c>
      <c r="K64" s="94">
        <f t="shared" si="9"/>
        <v>19996.866000000002</v>
      </c>
      <c r="L64" s="51">
        <v>110</v>
      </c>
      <c r="M64" s="51">
        <f t="shared" si="8"/>
        <v>0.98851096091848256</v>
      </c>
      <c r="N64" s="65"/>
      <c r="O64" s="59"/>
      <c r="P64" s="64">
        <v>12</v>
      </c>
      <c r="Q64" s="6">
        <v>0.27400000000000002</v>
      </c>
      <c r="R64" s="6">
        <v>9816.6470000000008</v>
      </c>
      <c r="S64" s="6">
        <v>4930</v>
      </c>
      <c r="T64" s="60">
        <v>15279</v>
      </c>
      <c r="U64" s="59">
        <v>35</v>
      </c>
      <c r="V64" s="6">
        <v>0.27400000000000002</v>
      </c>
      <c r="W64" s="6">
        <v>12143.406000000001</v>
      </c>
      <c r="X64" s="6">
        <v>11109</v>
      </c>
      <c r="Y64" s="60">
        <v>13260</v>
      </c>
      <c r="Z64" s="94">
        <f t="shared" si="10"/>
        <v>2326.759</v>
      </c>
      <c r="AA64" s="51">
        <v>110</v>
      </c>
      <c r="AB64" s="37">
        <f t="shared" si="11"/>
        <v>0.69247749289445115</v>
      </c>
      <c r="AC64" s="60"/>
      <c r="AD64" s="6"/>
      <c r="AE64" s="6"/>
    </row>
    <row r="65" spans="1:57" x14ac:dyDescent="0.3">
      <c r="A65" s="64">
        <v>13</v>
      </c>
      <c r="B65" s="51">
        <v>0.245</v>
      </c>
      <c r="C65" s="51">
        <v>20480.501</v>
      </c>
      <c r="D65" s="51">
        <v>1591</v>
      </c>
      <c r="E65" s="65">
        <v>57414</v>
      </c>
      <c r="F65" s="64">
        <v>35</v>
      </c>
      <c r="G65" s="51">
        <v>0.245</v>
      </c>
      <c r="H65" s="51">
        <v>251.22</v>
      </c>
      <c r="I65" s="51">
        <v>0</v>
      </c>
      <c r="J65" s="65">
        <v>2187</v>
      </c>
      <c r="K65" s="94">
        <f t="shared" si="9"/>
        <v>20229.280999999999</v>
      </c>
      <c r="L65" s="51">
        <v>120</v>
      </c>
      <c r="M65" s="51">
        <f t="shared" si="8"/>
        <v>1</v>
      </c>
      <c r="N65" s="65"/>
      <c r="O65" s="59"/>
      <c r="P65" s="64">
        <v>13</v>
      </c>
      <c r="Q65" s="6">
        <v>0.27400000000000002</v>
      </c>
      <c r="R65" s="6">
        <v>9842.9130000000005</v>
      </c>
      <c r="S65" s="6">
        <v>5132</v>
      </c>
      <c r="T65" s="60">
        <v>15241</v>
      </c>
      <c r="U65" s="59">
        <v>36</v>
      </c>
      <c r="V65" s="6">
        <v>0.27400000000000002</v>
      </c>
      <c r="W65" s="6">
        <v>12089.825000000001</v>
      </c>
      <c r="X65" s="6">
        <v>10917</v>
      </c>
      <c r="Y65" s="60">
        <v>13124</v>
      </c>
      <c r="Z65" s="94">
        <f t="shared" si="10"/>
        <v>2246.9120000000003</v>
      </c>
      <c r="AA65" s="51">
        <v>120</v>
      </c>
      <c r="AB65" s="37">
        <f t="shared" si="11"/>
        <v>0.66871385842472608</v>
      </c>
      <c r="AC65" s="60"/>
      <c r="AD65" s="6"/>
      <c r="AE65" s="6"/>
    </row>
    <row r="66" spans="1:57" x14ac:dyDescent="0.3">
      <c r="A66" s="64">
        <v>14</v>
      </c>
      <c r="B66" s="51">
        <v>0.245</v>
      </c>
      <c r="C66" s="51">
        <v>19853.038</v>
      </c>
      <c r="D66" s="51">
        <v>1449</v>
      </c>
      <c r="E66" s="65">
        <v>59548</v>
      </c>
      <c r="F66" s="64">
        <v>36</v>
      </c>
      <c r="G66" s="51">
        <v>0.245</v>
      </c>
      <c r="H66" s="51">
        <v>310.23700000000002</v>
      </c>
      <c r="I66" s="51">
        <v>0</v>
      </c>
      <c r="J66" s="65">
        <v>2271</v>
      </c>
      <c r="K66" s="94">
        <f t="shared" si="9"/>
        <v>19542.800999999999</v>
      </c>
      <c r="L66" s="51">
        <v>130</v>
      </c>
      <c r="M66" s="51">
        <f t="shared" si="8"/>
        <v>0.96606503216797479</v>
      </c>
      <c r="N66" s="65"/>
      <c r="O66" s="59"/>
      <c r="P66" s="64">
        <v>14</v>
      </c>
      <c r="Q66" s="6">
        <v>0.27400000000000002</v>
      </c>
      <c r="R66" s="6">
        <v>9911.1290000000008</v>
      </c>
      <c r="S66" s="6">
        <v>5352</v>
      </c>
      <c r="T66" s="60">
        <v>15336</v>
      </c>
      <c r="U66" s="59">
        <v>37</v>
      </c>
      <c r="V66" s="6">
        <v>0.27400000000000002</v>
      </c>
      <c r="W66" s="6">
        <v>12053.074000000001</v>
      </c>
      <c r="X66" s="6">
        <v>10878</v>
      </c>
      <c r="Y66" s="60">
        <v>13091</v>
      </c>
      <c r="Z66" s="94">
        <f t="shared" si="10"/>
        <v>2141.9449999999997</v>
      </c>
      <c r="AA66" s="51">
        <v>130</v>
      </c>
      <c r="AB66" s="37">
        <f t="shared" si="11"/>
        <v>0.6374741447299892</v>
      </c>
      <c r="AC66" s="60"/>
      <c r="AD66" s="6"/>
      <c r="AE66" s="6"/>
    </row>
    <row r="67" spans="1:57" x14ac:dyDescent="0.3">
      <c r="A67" s="64">
        <v>15</v>
      </c>
      <c r="B67" s="51">
        <v>0.245</v>
      </c>
      <c r="C67" s="51">
        <v>17181.442999999999</v>
      </c>
      <c r="D67" s="51">
        <v>751</v>
      </c>
      <c r="E67" s="65">
        <v>58634</v>
      </c>
      <c r="F67" s="64">
        <v>37</v>
      </c>
      <c r="G67" s="51">
        <v>0.245</v>
      </c>
      <c r="H67" s="51">
        <v>296.60700000000003</v>
      </c>
      <c r="I67" s="51">
        <v>0</v>
      </c>
      <c r="J67" s="65">
        <v>2160</v>
      </c>
      <c r="K67" s="94">
        <f t="shared" si="9"/>
        <v>16884.835999999999</v>
      </c>
      <c r="L67" s="51">
        <v>140</v>
      </c>
      <c r="M67" s="51">
        <f t="shared" si="8"/>
        <v>0.83467306623502835</v>
      </c>
      <c r="N67" s="65"/>
      <c r="O67" s="59"/>
      <c r="P67" s="64">
        <v>15</v>
      </c>
      <c r="Q67" s="6">
        <v>0.27400000000000002</v>
      </c>
      <c r="R67" s="6">
        <v>9996.8619999999992</v>
      </c>
      <c r="S67" s="6">
        <v>5607</v>
      </c>
      <c r="T67" s="60">
        <v>15341</v>
      </c>
      <c r="U67" s="59">
        <v>38</v>
      </c>
      <c r="V67" s="6">
        <v>0.27400000000000002</v>
      </c>
      <c r="W67" s="6">
        <v>12031.063</v>
      </c>
      <c r="X67" s="6">
        <v>10875</v>
      </c>
      <c r="Y67" s="60">
        <v>13050</v>
      </c>
      <c r="Z67" s="94">
        <f t="shared" si="10"/>
        <v>2034.2010000000009</v>
      </c>
      <c r="AA67" s="51">
        <v>140</v>
      </c>
      <c r="AB67" s="37">
        <f t="shared" si="11"/>
        <v>0.60540795523876179</v>
      </c>
      <c r="AC67" s="60"/>
      <c r="AD67" s="6"/>
      <c r="AE67" s="6"/>
    </row>
    <row r="68" spans="1:57" x14ac:dyDescent="0.3">
      <c r="A68" s="64">
        <v>16</v>
      </c>
      <c r="B68" s="51">
        <v>0.245</v>
      </c>
      <c r="C68" s="51">
        <v>16779.514999999999</v>
      </c>
      <c r="D68" s="51">
        <v>1064</v>
      </c>
      <c r="E68" s="65">
        <v>60229</v>
      </c>
      <c r="F68" s="64">
        <v>38</v>
      </c>
      <c r="G68" s="51">
        <v>0.245</v>
      </c>
      <c r="H68" s="51">
        <v>289.40699999999998</v>
      </c>
      <c r="I68" s="51">
        <v>0</v>
      </c>
      <c r="J68" s="65">
        <v>2022</v>
      </c>
      <c r="K68" s="94">
        <f t="shared" si="9"/>
        <v>16490.108</v>
      </c>
      <c r="L68" s="51">
        <v>150</v>
      </c>
      <c r="M68" s="51">
        <f t="shared" si="8"/>
        <v>0.8151603608650253</v>
      </c>
      <c r="N68" s="65"/>
      <c r="O68" s="59"/>
      <c r="P68" s="64">
        <v>16</v>
      </c>
      <c r="Q68" s="6">
        <v>0.27400000000000002</v>
      </c>
      <c r="R68" s="6">
        <v>10253.806</v>
      </c>
      <c r="S68" s="6">
        <v>6162</v>
      </c>
      <c r="T68" s="60">
        <v>15048</v>
      </c>
      <c r="U68" s="59">
        <v>39</v>
      </c>
      <c r="V68" s="6">
        <v>0.27400000000000002</v>
      </c>
      <c r="W68" s="6">
        <v>11930.953</v>
      </c>
      <c r="X68" s="6">
        <v>10959</v>
      </c>
      <c r="Y68" s="60">
        <v>12829</v>
      </c>
      <c r="Z68" s="94">
        <f t="shared" si="10"/>
        <v>1677.146999999999</v>
      </c>
      <c r="AA68" s="51">
        <v>150</v>
      </c>
      <c r="AB68" s="37">
        <f t="shared" si="11"/>
        <v>0.49914346512700686</v>
      </c>
      <c r="AC68" s="60"/>
      <c r="AD68" s="6"/>
      <c r="AE68" s="6"/>
    </row>
    <row r="69" spans="1:57" x14ac:dyDescent="0.3">
      <c r="A69" s="64">
        <v>17</v>
      </c>
      <c r="B69" s="51">
        <v>0.245</v>
      </c>
      <c r="C69" s="51">
        <v>15506.918</v>
      </c>
      <c r="D69" s="51">
        <v>859</v>
      </c>
      <c r="E69" s="65">
        <v>62172</v>
      </c>
      <c r="F69" s="64">
        <v>39</v>
      </c>
      <c r="G69" s="51">
        <v>0.245</v>
      </c>
      <c r="H69" s="51">
        <v>237.81200000000001</v>
      </c>
      <c r="I69" s="51">
        <v>0</v>
      </c>
      <c r="J69" s="65">
        <v>1955</v>
      </c>
      <c r="K69" s="94">
        <f t="shared" si="9"/>
        <v>15269.106</v>
      </c>
      <c r="L69" s="51">
        <v>160</v>
      </c>
      <c r="M69" s="51">
        <f t="shared" si="8"/>
        <v>0.75480220972757261</v>
      </c>
      <c r="N69" s="65"/>
      <c r="O69" s="59"/>
      <c r="P69" s="64">
        <v>17</v>
      </c>
      <c r="Q69" s="6">
        <v>0.27400000000000002</v>
      </c>
      <c r="R69" s="6">
        <v>10347.128000000001</v>
      </c>
      <c r="S69" s="6">
        <v>6750</v>
      </c>
      <c r="T69" s="60">
        <v>14606</v>
      </c>
      <c r="U69" s="59">
        <v>40</v>
      </c>
      <c r="V69" s="6">
        <v>0.27400000000000002</v>
      </c>
      <c r="W69" s="6">
        <v>11915.779</v>
      </c>
      <c r="X69" s="6">
        <v>10860</v>
      </c>
      <c r="Y69" s="60">
        <v>12816</v>
      </c>
      <c r="Z69" s="94">
        <f t="shared" si="10"/>
        <v>1568.6509999999998</v>
      </c>
      <c r="AA69" s="51">
        <v>160</v>
      </c>
      <c r="AB69" s="37">
        <f t="shared" si="11"/>
        <v>0.46685346944241907</v>
      </c>
      <c r="AC69" s="60"/>
      <c r="AD69" s="6"/>
      <c r="AE69" s="6"/>
    </row>
    <row r="70" spans="1:57" s="1" customFormat="1" x14ac:dyDescent="0.3">
      <c r="A70" s="64">
        <v>18</v>
      </c>
      <c r="B70" s="51">
        <v>0.245</v>
      </c>
      <c r="C70" s="51">
        <v>14319.505999999999</v>
      </c>
      <c r="D70" s="51">
        <v>893</v>
      </c>
      <c r="E70" s="65">
        <v>57026</v>
      </c>
      <c r="F70" s="64">
        <v>40</v>
      </c>
      <c r="G70" s="51">
        <v>0.245</v>
      </c>
      <c r="H70" s="51">
        <v>207.9</v>
      </c>
      <c r="I70" s="51">
        <v>0</v>
      </c>
      <c r="J70" s="65">
        <v>1832</v>
      </c>
      <c r="K70" s="94">
        <f t="shared" si="9"/>
        <v>14111.606</v>
      </c>
      <c r="L70" s="51">
        <v>170</v>
      </c>
      <c r="M70" s="51">
        <f t="shared" si="8"/>
        <v>0.69758317164114736</v>
      </c>
      <c r="N70" s="65"/>
      <c r="O70" s="59"/>
      <c r="P70" s="64">
        <v>18</v>
      </c>
      <c r="Q70" s="6">
        <v>0.27400000000000002</v>
      </c>
      <c r="R70" s="6">
        <v>10429.689</v>
      </c>
      <c r="S70" s="6">
        <v>6918</v>
      </c>
      <c r="T70" s="60">
        <v>14782</v>
      </c>
      <c r="U70" s="59">
        <v>41</v>
      </c>
      <c r="V70" s="6">
        <v>0.27400000000000002</v>
      </c>
      <c r="W70" s="6">
        <v>11898.413</v>
      </c>
      <c r="X70" s="6">
        <v>10771</v>
      </c>
      <c r="Y70" s="60">
        <v>12830</v>
      </c>
      <c r="Z70" s="94">
        <f t="shared" si="10"/>
        <v>1468.7240000000002</v>
      </c>
      <c r="AA70" s="51">
        <v>170</v>
      </c>
      <c r="AB70" s="37">
        <f t="shared" si="11"/>
        <v>0.43711373342658605</v>
      </c>
      <c r="AC70" s="60"/>
      <c r="AD70" s="37"/>
      <c r="AE70" s="37"/>
    </row>
    <row r="71" spans="1:57" x14ac:dyDescent="0.3">
      <c r="A71" s="64">
        <v>19</v>
      </c>
      <c r="B71" s="51">
        <v>0.245</v>
      </c>
      <c r="C71" s="51">
        <v>12365.768</v>
      </c>
      <c r="D71" s="51">
        <v>474</v>
      </c>
      <c r="E71" s="65">
        <v>48485</v>
      </c>
      <c r="F71" s="64">
        <v>41</v>
      </c>
      <c r="G71" s="51">
        <v>0.245</v>
      </c>
      <c r="H71" s="51">
        <v>156.19300000000001</v>
      </c>
      <c r="I71" s="51">
        <v>0</v>
      </c>
      <c r="J71" s="65">
        <v>1665</v>
      </c>
      <c r="K71" s="94">
        <f t="shared" si="9"/>
        <v>12209.575000000001</v>
      </c>
      <c r="L71" s="51">
        <v>180</v>
      </c>
      <c r="M71" s="51">
        <f t="shared" si="8"/>
        <v>0.60355951355858872</v>
      </c>
      <c r="N71" s="65"/>
      <c r="O71" s="59"/>
      <c r="P71" s="64">
        <v>19</v>
      </c>
      <c r="Q71" s="6">
        <v>0.27400000000000002</v>
      </c>
      <c r="R71" s="6">
        <v>10582.633</v>
      </c>
      <c r="S71" s="6">
        <v>7297</v>
      </c>
      <c r="T71" s="60">
        <v>14508</v>
      </c>
      <c r="U71" s="59">
        <v>42</v>
      </c>
      <c r="V71" s="6">
        <v>0.27400000000000002</v>
      </c>
      <c r="W71" s="6">
        <v>11839.224</v>
      </c>
      <c r="X71" s="6">
        <v>10777</v>
      </c>
      <c r="Y71" s="60">
        <v>12965</v>
      </c>
      <c r="Z71" s="94">
        <f t="shared" si="10"/>
        <v>1256.5910000000003</v>
      </c>
      <c r="AA71" s="51">
        <v>180</v>
      </c>
      <c r="AB71" s="37">
        <f t="shared" si="11"/>
        <v>0.37397985149030538</v>
      </c>
      <c r="AC71" s="60"/>
      <c r="AD71" s="6"/>
      <c r="AE71" s="6"/>
    </row>
    <row r="72" spans="1:57" x14ac:dyDescent="0.3">
      <c r="A72" s="64">
        <v>20</v>
      </c>
      <c r="B72" s="51">
        <v>0.245</v>
      </c>
      <c r="C72" s="51">
        <v>11305.847</v>
      </c>
      <c r="D72" s="51">
        <v>197</v>
      </c>
      <c r="E72" s="65">
        <v>44338</v>
      </c>
      <c r="F72" s="64">
        <v>42</v>
      </c>
      <c r="G72" s="51">
        <v>0.245</v>
      </c>
      <c r="H72" s="51">
        <v>141.12700000000001</v>
      </c>
      <c r="I72" s="51">
        <v>0</v>
      </c>
      <c r="J72" s="65">
        <v>1629</v>
      </c>
      <c r="K72" s="94">
        <f t="shared" si="9"/>
        <v>11164.72</v>
      </c>
      <c r="L72" s="51">
        <v>190</v>
      </c>
      <c r="M72" s="51">
        <f t="shared" si="8"/>
        <v>0.55190888890218093</v>
      </c>
      <c r="N72" s="65"/>
      <c r="O72" s="59"/>
      <c r="P72" s="64">
        <v>20</v>
      </c>
      <c r="Q72" s="85">
        <v>0.27400000000000002</v>
      </c>
      <c r="R72" s="85">
        <v>10637.049000000001</v>
      </c>
      <c r="S72" s="85">
        <v>7621</v>
      </c>
      <c r="T72" s="86">
        <v>14380</v>
      </c>
      <c r="U72" s="87">
        <v>43</v>
      </c>
      <c r="V72" s="85">
        <v>0.27400000000000002</v>
      </c>
      <c r="W72" s="85">
        <v>11790.053</v>
      </c>
      <c r="X72" s="85">
        <v>10868</v>
      </c>
      <c r="Y72" s="86">
        <v>12698</v>
      </c>
      <c r="Z72" s="94">
        <f t="shared" si="10"/>
        <v>1153.003999999999</v>
      </c>
      <c r="AA72" s="51">
        <v>190</v>
      </c>
      <c r="AB72" s="37">
        <f t="shared" si="11"/>
        <v>0.34315084596955381</v>
      </c>
      <c r="AC72" s="86"/>
      <c r="AD72" s="6"/>
      <c r="AE72" s="6"/>
    </row>
    <row r="73" spans="1:57" x14ac:dyDescent="0.3">
      <c r="A73" s="64">
        <v>21</v>
      </c>
      <c r="B73" s="51">
        <v>0.245</v>
      </c>
      <c r="C73" s="51">
        <v>9036.9639999999999</v>
      </c>
      <c r="D73" s="51">
        <v>41</v>
      </c>
      <c r="E73" s="65">
        <v>30637</v>
      </c>
      <c r="F73" s="64">
        <v>43</v>
      </c>
      <c r="G73" s="51">
        <v>0.245</v>
      </c>
      <c r="H73" s="51">
        <v>117.232</v>
      </c>
      <c r="I73" s="51">
        <v>0</v>
      </c>
      <c r="J73" s="65">
        <v>1327</v>
      </c>
      <c r="K73" s="94">
        <f t="shared" si="9"/>
        <v>8919.732</v>
      </c>
      <c r="L73" s="51">
        <v>200</v>
      </c>
      <c r="M73" s="51">
        <f t="shared" si="8"/>
        <v>0.44093173652588052</v>
      </c>
      <c r="N73" s="65"/>
      <c r="O73" s="59"/>
      <c r="P73" s="64">
        <v>21</v>
      </c>
      <c r="Q73" s="6">
        <v>0.27400000000000002</v>
      </c>
      <c r="R73" s="6">
        <v>10720.77</v>
      </c>
      <c r="S73" s="6">
        <v>7748</v>
      </c>
      <c r="T73" s="60">
        <v>14606</v>
      </c>
      <c r="U73" s="59">
        <v>44</v>
      </c>
      <c r="V73" s="6">
        <v>0.27400000000000002</v>
      </c>
      <c r="W73" s="6">
        <v>11811.718999999999</v>
      </c>
      <c r="X73" s="6">
        <v>10741</v>
      </c>
      <c r="Y73" s="60">
        <v>12625</v>
      </c>
      <c r="Z73" s="94">
        <f t="shared" si="10"/>
        <v>1090.9489999999987</v>
      </c>
      <c r="AA73" s="51">
        <v>200</v>
      </c>
      <c r="AB73" s="37">
        <f t="shared" si="11"/>
        <v>0.32468237079805329</v>
      </c>
      <c r="AC73" s="60"/>
      <c r="AD73" s="6"/>
      <c r="AE73" s="6"/>
    </row>
    <row r="74" spans="1:57" x14ac:dyDescent="0.3">
      <c r="A74" s="91">
        <v>22</v>
      </c>
      <c r="B74" s="92">
        <v>0.245</v>
      </c>
      <c r="C74" s="92">
        <v>6582.3190000000004</v>
      </c>
      <c r="D74" s="92">
        <v>125</v>
      </c>
      <c r="E74" s="93">
        <v>19983</v>
      </c>
      <c r="F74" s="91">
        <v>44</v>
      </c>
      <c r="G74" s="92">
        <v>0.245</v>
      </c>
      <c r="H74" s="92">
        <v>49.947000000000003</v>
      </c>
      <c r="I74" s="92">
        <v>0</v>
      </c>
      <c r="J74" s="93">
        <v>1042</v>
      </c>
      <c r="K74" s="94">
        <f t="shared" si="9"/>
        <v>6532.3720000000003</v>
      </c>
      <c r="L74" s="51">
        <v>210</v>
      </c>
      <c r="M74" s="51">
        <f t="shared" si="8"/>
        <v>0.32291666718159684</v>
      </c>
      <c r="N74" s="65"/>
      <c r="O74" s="59"/>
      <c r="P74" s="91">
        <v>22</v>
      </c>
      <c r="Q74" s="81">
        <v>0.27400000000000002</v>
      </c>
      <c r="R74" s="81">
        <v>10922.49</v>
      </c>
      <c r="S74" s="81">
        <v>8150</v>
      </c>
      <c r="T74" s="82">
        <v>14568</v>
      </c>
      <c r="U74" s="80">
        <v>45</v>
      </c>
      <c r="V74" s="81">
        <v>0.27400000000000002</v>
      </c>
      <c r="W74" s="81">
        <v>11752.928</v>
      </c>
      <c r="X74" s="81">
        <v>10766</v>
      </c>
      <c r="Y74" s="82">
        <v>12611</v>
      </c>
      <c r="Z74" s="94">
        <f t="shared" si="10"/>
        <v>830.4380000000001</v>
      </c>
      <c r="AA74" s="51">
        <v>210</v>
      </c>
      <c r="AB74" s="37">
        <f t="shared" si="11"/>
        <v>0.24715048883201152</v>
      </c>
      <c r="AC74" s="60"/>
      <c r="AD74" s="6"/>
      <c r="AE74" s="6"/>
    </row>
    <row r="75" spans="1:57" x14ac:dyDescent="0.3">
      <c r="A75" s="64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65"/>
      <c r="O75" s="5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51"/>
      <c r="AB75" s="6"/>
      <c r="AC75" s="60"/>
      <c r="AD75" s="6"/>
      <c r="AE75" s="6"/>
    </row>
    <row r="76" spans="1:57" x14ac:dyDescent="0.3">
      <c r="A76" s="64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65"/>
      <c r="O76" s="5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51"/>
      <c r="AB76" s="6"/>
      <c r="AC76" s="60"/>
      <c r="AD76" s="6"/>
      <c r="AE76" s="6"/>
    </row>
    <row r="77" spans="1:57" x14ac:dyDescent="0.3">
      <c r="A77" s="88" t="s">
        <v>44</v>
      </c>
      <c r="B77" s="89" t="s">
        <v>35</v>
      </c>
      <c r="C77" s="89" t="s">
        <v>1</v>
      </c>
      <c r="D77" s="89" t="s">
        <v>36</v>
      </c>
      <c r="E77" s="90" t="s">
        <v>37</v>
      </c>
      <c r="F77" s="88" t="s">
        <v>45</v>
      </c>
      <c r="G77" s="89" t="s">
        <v>35</v>
      </c>
      <c r="H77" s="89" t="s">
        <v>1</v>
      </c>
      <c r="I77" s="89" t="s">
        <v>36</v>
      </c>
      <c r="J77" s="90" t="s">
        <v>37</v>
      </c>
      <c r="K77" s="52" t="s">
        <v>39</v>
      </c>
      <c r="L77" s="52" t="s">
        <v>63</v>
      </c>
      <c r="M77" s="52" t="s">
        <v>40</v>
      </c>
      <c r="N77" s="63"/>
      <c r="O77" s="56"/>
      <c r="P77" s="53" t="s">
        <v>72</v>
      </c>
      <c r="Q77" s="89" t="s">
        <v>35</v>
      </c>
      <c r="R77" s="89" t="s">
        <v>1</v>
      </c>
      <c r="S77" s="89" t="s">
        <v>36</v>
      </c>
      <c r="T77" s="90" t="s">
        <v>37</v>
      </c>
      <c r="U77" s="53" t="s">
        <v>68</v>
      </c>
      <c r="V77" s="89" t="s">
        <v>35</v>
      </c>
      <c r="W77" s="89" t="s">
        <v>1</v>
      </c>
      <c r="X77" s="89" t="s">
        <v>36</v>
      </c>
      <c r="Y77" s="90" t="s">
        <v>37</v>
      </c>
      <c r="Z77" s="37" t="s">
        <v>39</v>
      </c>
      <c r="AA77" s="52" t="s">
        <v>63</v>
      </c>
      <c r="AB77" s="37" t="s">
        <v>40</v>
      </c>
      <c r="AC77" s="60"/>
      <c r="AD77" s="6"/>
      <c r="AE77" s="6"/>
    </row>
    <row r="78" spans="1:57" x14ac:dyDescent="0.3">
      <c r="A78" s="64">
        <v>1</v>
      </c>
      <c r="B78" s="51">
        <v>0.13600000000000001</v>
      </c>
      <c r="C78" s="51">
        <v>177.083</v>
      </c>
      <c r="D78" s="51">
        <v>0</v>
      </c>
      <c r="E78" s="65">
        <v>1256</v>
      </c>
      <c r="F78" s="64">
        <v>23</v>
      </c>
      <c r="G78" s="51">
        <v>0.13600000000000001</v>
      </c>
      <c r="H78" s="51">
        <v>0</v>
      </c>
      <c r="I78" s="51">
        <v>0</v>
      </c>
      <c r="J78" s="65">
        <v>0</v>
      </c>
      <c r="K78" s="94">
        <f>C78-H78</f>
        <v>177.083</v>
      </c>
      <c r="L78" s="51">
        <v>0</v>
      </c>
      <c r="M78" s="51">
        <f t="shared" ref="M78:M98" si="12">K78/$K$87</f>
        <v>1.232684463252905E-2</v>
      </c>
      <c r="N78" s="65"/>
      <c r="O78" s="59"/>
      <c r="P78" s="87">
        <v>1</v>
      </c>
      <c r="Q78" s="85">
        <v>0.189</v>
      </c>
      <c r="R78" s="85">
        <v>7645.4620000000004</v>
      </c>
      <c r="S78" s="85">
        <v>3311</v>
      </c>
      <c r="T78" s="86">
        <v>15269</v>
      </c>
      <c r="U78" s="87">
        <v>23</v>
      </c>
      <c r="V78" s="85">
        <v>0.189</v>
      </c>
      <c r="W78" s="85">
        <v>12183.861999999999</v>
      </c>
      <c r="X78" s="85">
        <v>10533</v>
      </c>
      <c r="Y78" s="86">
        <v>13905</v>
      </c>
      <c r="Z78" s="105">
        <f>W78-R78</f>
        <v>4538.3999999999987</v>
      </c>
      <c r="AA78" s="51">
        <v>0</v>
      </c>
      <c r="AB78" s="85"/>
      <c r="AC78" s="86"/>
      <c r="AD78" s="6"/>
      <c r="AE78" s="6"/>
      <c r="BD78" s="19"/>
      <c r="BE78" s="19"/>
    </row>
    <row r="79" spans="1:57" x14ac:dyDescent="0.3">
      <c r="A79" s="64">
        <v>2</v>
      </c>
      <c r="B79" s="51">
        <v>0.13600000000000001</v>
      </c>
      <c r="C79" s="51">
        <v>205.59800000000001</v>
      </c>
      <c r="D79" s="51">
        <v>0</v>
      </c>
      <c r="E79" s="65">
        <v>1216</v>
      </c>
      <c r="F79" s="64">
        <v>24</v>
      </c>
      <c r="G79" s="51">
        <v>0.13600000000000001</v>
      </c>
      <c r="H79" s="51">
        <v>0</v>
      </c>
      <c r="I79" s="51">
        <v>0</v>
      </c>
      <c r="J79" s="65">
        <v>0</v>
      </c>
      <c r="K79" s="94">
        <f t="shared" ref="K79:K99" si="13">C79-H79</f>
        <v>205.59800000000001</v>
      </c>
      <c r="L79" s="51">
        <v>10</v>
      </c>
      <c r="M79" s="51">
        <f t="shared" si="12"/>
        <v>1.4311789402476283E-2</v>
      </c>
      <c r="N79" s="65"/>
      <c r="O79" s="59"/>
      <c r="P79" s="87">
        <v>2</v>
      </c>
      <c r="Q79" s="85">
        <v>0.189</v>
      </c>
      <c r="R79" s="85">
        <v>7736.3040000000001</v>
      </c>
      <c r="S79" s="85">
        <v>3439</v>
      </c>
      <c r="T79" s="86">
        <v>15445</v>
      </c>
      <c r="U79" s="87">
        <v>24</v>
      </c>
      <c r="V79" s="85">
        <v>0.189</v>
      </c>
      <c r="W79" s="85">
        <v>12273.647999999999</v>
      </c>
      <c r="X79" s="85">
        <v>10671</v>
      </c>
      <c r="Y79" s="86">
        <v>13998</v>
      </c>
      <c r="Z79" s="105">
        <f t="shared" ref="Z79:Z99" si="14">W79-R79</f>
        <v>4537.3439999999991</v>
      </c>
      <c r="AA79" s="51">
        <v>10</v>
      </c>
      <c r="AB79" s="85"/>
      <c r="AC79" s="86"/>
      <c r="AD79" s="6"/>
      <c r="AE79" s="6"/>
      <c r="BD79" s="19"/>
      <c r="BE79" s="19"/>
    </row>
    <row r="80" spans="1:57" x14ac:dyDescent="0.3">
      <c r="A80" s="64">
        <v>3</v>
      </c>
      <c r="B80" s="51">
        <v>0.13600000000000001</v>
      </c>
      <c r="C80" s="51">
        <v>132.44300000000001</v>
      </c>
      <c r="D80" s="51">
        <v>0</v>
      </c>
      <c r="E80" s="65">
        <v>897</v>
      </c>
      <c r="F80" s="64">
        <v>25</v>
      </c>
      <c r="G80" s="51">
        <v>0.13600000000000001</v>
      </c>
      <c r="H80" s="51">
        <v>0</v>
      </c>
      <c r="I80" s="51">
        <v>0</v>
      </c>
      <c r="J80" s="65">
        <v>0</v>
      </c>
      <c r="K80" s="94">
        <f t="shared" si="13"/>
        <v>132.44300000000001</v>
      </c>
      <c r="L80" s="51">
        <v>20</v>
      </c>
      <c r="M80" s="51">
        <f t="shared" si="12"/>
        <v>9.2194297796290171E-3</v>
      </c>
      <c r="N80" s="65"/>
      <c r="O80" s="59"/>
      <c r="P80" s="87">
        <v>3</v>
      </c>
      <c r="Q80" s="85">
        <v>0.189</v>
      </c>
      <c r="R80" s="85">
        <v>7723.7330000000002</v>
      </c>
      <c r="S80" s="85">
        <v>3368</v>
      </c>
      <c r="T80" s="86">
        <v>15384</v>
      </c>
      <c r="U80" s="87">
        <v>25</v>
      </c>
      <c r="V80" s="85">
        <v>0.189</v>
      </c>
      <c r="W80" s="85">
        <v>12286.813</v>
      </c>
      <c r="X80" s="85">
        <v>10646</v>
      </c>
      <c r="Y80" s="86">
        <v>13830</v>
      </c>
      <c r="Z80" s="105">
        <f t="shared" si="14"/>
        <v>4563.08</v>
      </c>
      <c r="AA80" s="51">
        <v>20</v>
      </c>
      <c r="AB80" s="85"/>
      <c r="AC80" s="86"/>
      <c r="AD80" s="6"/>
      <c r="AE80" s="6"/>
      <c r="BD80" s="19"/>
      <c r="BE80" s="19"/>
    </row>
    <row r="81" spans="1:57" x14ac:dyDescent="0.3">
      <c r="A81" s="64">
        <v>4</v>
      </c>
      <c r="B81" s="51">
        <v>0.13600000000000001</v>
      </c>
      <c r="C81" s="51">
        <v>112.627</v>
      </c>
      <c r="D81" s="51">
        <v>0</v>
      </c>
      <c r="E81" s="65">
        <v>920</v>
      </c>
      <c r="F81" s="64">
        <v>26</v>
      </c>
      <c r="G81" s="51">
        <v>0.13600000000000001</v>
      </c>
      <c r="H81" s="51">
        <v>0</v>
      </c>
      <c r="I81" s="51">
        <v>0</v>
      </c>
      <c r="J81" s="65">
        <v>0</v>
      </c>
      <c r="K81" s="94">
        <f t="shared" si="13"/>
        <v>112.627</v>
      </c>
      <c r="L81" s="51">
        <v>30</v>
      </c>
      <c r="M81" s="51">
        <f t="shared" si="12"/>
        <v>7.8400271648201656E-3</v>
      </c>
      <c r="N81" s="65"/>
      <c r="O81" s="59"/>
      <c r="P81" s="87">
        <v>4</v>
      </c>
      <c r="Q81" s="85">
        <v>0.189</v>
      </c>
      <c r="R81" s="85">
        <v>7801.2730000000001</v>
      </c>
      <c r="S81" s="85">
        <v>3373</v>
      </c>
      <c r="T81" s="86">
        <v>15335</v>
      </c>
      <c r="U81" s="87">
        <v>26</v>
      </c>
      <c r="V81" s="85">
        <v>0.189</v>
      </c>
      <c r="W81" s="85">
        <v>12261.38</v>
      </c>
      <c r="X81" s="85">
        <v>10633</v>
      </c>
      <c r="Y81" s="86">
        <v>13865</v>
      </c>
      <c r="Z81" s="105">
        <f t="shared" si="14"/>
        <v>4460.1069999999991</v>
      </c>
      <c r="AA81" s="51">
        <v>30</v>
      </c>
      <c r="AB81" s="85"/>
      <c r="AC81" s="86"/>
      <c r="AD81" s="6"/>
      <c r="AE81" s="6"/>
      <c r="BD81" s="19"/>
      <c r="BE81" s="19"/>
    </row>
    <row r="82" spans="1:57" x14ac:dyDescent="0.3">
      <c r="A82" s="64">
        <v>5</v>
      </c>
      <c r="B82" s="51">
        <v>0.13600000000000001</v>
      </c>
      <c r="C82" s="51">
        <v>71.929000000000002</v>
      </c>
      <c r="D82" s="51">
        <v>0</v>
      </c>
      <c r="E82" s="65">
        <v>788</v>
      </c>
      <c r="F82" s="64">
        <v>27</v>
      </c>
      <c r="G82" s="51">
        <v>0.13600000000000001</v>
      </c>
      <c r="H82" s="51">
        <v>0</v>
      </c>
      <c r="I82" s="51">
        <v>0</v>
      </c>
      <c r="J82" s="65">
        <v>0</v>
      </c>
      <c r="K82" s="94">
        <f t="shared" si="13"/>
        <v>71.929000000000002</v>
      </c>
      <c r="L82" s="51">
        <v>40</v>
      </c>
      <c r="M82" s="51">
        <f t="shared" si="12"/>
        <v>5.0070170912689645E-3</v>
      </c>
      <c r="N82" s="65"/>
      <c r="O82" s="59"/>
      <c r="P82" s="87">
        <v>5</v>
      </c>
      <c r="Q82" s="85">
        <v>0.189</v>
      </c>
      <c r="R82" s="85">
        <v>7873.2190000000001</v>
      </c>
      <c r="S82" s="85">
        <v>3413</v>
      </c>
      <c r="T82" s="86">
        <v>15318</v>
      </c>
      <c r="U82" s="87">
        <v>27</v>
      </c>
      <c r="V82" s="85">
        <v>0.189</v>
      </c>
      <c r="W82" s="85">
        <v>12258.646000000001</v>
      </c>
      <c r="X82" s="85">
        <v>10556</v>
      </c>
      <c r="Y82" s="86">
        <v>13907</v>
      </c>
      <c r="Z82" s="105">
        <f t="shared" si="14"/>
        <v>4385.4270000000006</v>
      </c>
      <c r="AA82" s="51">
        <v>40</v>
      </c>
      <c r="AB82" s="85"/>
      <c r="AC82" s="86"/>
      <c r="AD82" s="6"/>
      <c r="AE82" s="6"/>
      <c r="BD82" s="19"/>
      <c r="BE82" s="19"/>
    </row>
    <row r="83" spans="1:57" x14ac:dyDescent="0.3">
      <c r="A83" s="64">
        <v>6</v>
      </c>
      <c r="B83" s="51">
        <v>0.13600000000000001</v>
      </c>
      <c r="C83" s="51">
        <v>40.195999999999998</v>
      </c>
      <c r="D83" s="51">
        <v>0</v>
      </c>
      <c r="E83" s="65">
        <v>686</v>
      </c>
      <c r="F83" s="64">
        <v>28</v>
      </c>
      <c r="G83" s="51">
        <v>0.13600000000000001</v>
      </c>
      <c r="H83" s="51">
        <v>0</v>
      </c>
      <c r="I83" s="51">
        <v>0</v>
      </c>
      <c r="J83" s="65">
        <v>0</v>
      </c>
      <c r="K83" s="94">
        <f t="shared" si="13"/>
        <v>40.195999999999998</v>
      </c>
      <c r="L83" s="51">
        <v>50</v>
      </c>
      <c r="M83" s="51">
        <f t="shared" si="12"/>
        <v>2.7980655785656314E-3</v>
      </c>
      <c r="N83" s="65"/>
      <c r="O83" s="59"/>
      <c r="P83" s="87">
        <v>6</v>
      </c>
      <c r="Q83" s="85">
        <v>0.189</v>
      </c>
      <c r="R83" s="85">
        <v>7905.1959999999999</v>
      </c>
      <c r="S83" s="85">
        <v>3421</v>
      </c>
      <c r="T83" s="86">
        <v>15387</v>
      </c>
      <c r="U83" s="87">
        <v>28</v>
      </c>
      <c r="V83" s="85">
        <v>0.189</v>
      </c>
      <c r="W83" s="85">
        <v>12308.612999999999</v>
      </c>
      <c r="X83" s="85">
        <v>10667</v>
      </c>
      <c r="Y83" s="86">
        <v>14081</v>
      </c>
      <c r="Z83" s="105">
        <f t="shared" si="14"/>
        <v>4403.4169999999995</v>
      </c>
      <c r="AA83" s="51">
        <v>50</v>
      </c>
      <c r="AB83" s="37">
        <f>Z83/$Z$83</f>
        <v>1</v>
      </c>
      <c r="AC83" s="86"/>
      <c r="AD83" s="6"/>
      <c r="AE83" s="6"/>
      <c r="BD83" s="19"/>
      <c r="BE83" s="19"/>
    </row>
    <row r="84" spans="1:57" x14ac:dyDescent="0.3">
      <c r="A84" s="64">
        <v>7</v>
      </c>
      <c r="B84" s="51">
        <v>0.13600000000000001</v>
      </c>
      <c r="C84" s="51">
        <v>29.87</v>
      </c>
      <c r="D84" s="51">
        <v>0</v>
      </c>
      <c r="E84" s="65">
        <v>550</v>
      </c>
      <c r="F84" s="64">
        <v>29</v>
      </c>
      <c r="G84" s="51">
        <v>0.13600000000000001</v>
      </c>
      <c r="H84" s="51">
        <v>0</v>
      </c>
      <c r="I84" s="51">
        <v>0</v>
      </c>
      <c r="J84" s="65">
        <v>0</v>
      </c>
      <c r="K84" s="94">
        <f t="shared" si="13"/>
        <v>29.87</v>
      </c>
      <c r="L84" s="51">
        <v>60</v>
      </c>
      <c r="M84" s="51">
        <f t="shared" si="12"/>
        <v>2.0792670621891584E-3</v>
      </c>
      <c r="N84" s="65"/>
      <c r="O84" s="59"/>
      <c r="P84" s="87">
        <v>7</v>
      </c>
      <c r="Q84" s="85">
        <v>0.189</v>
      </c>
      <c r="R84" s="85">
        <v>7899.2209999999995</v>
      </c>
      <c r="S84" s="85">
        <v>3414</v>
      </c>
      <c r="T84" s="86">
        <v>15274</v>
      </c>
      <c r="U84" s="87">
        <v>29</v>
      </c>
      <c r="V84" s="85">
        <v>0.189</v>
      </c>
      <c r="W84" s="85">
        <v>12322.174000000001</v>
      </c>
      <c r="X84" s="85">
        <v>10522</v>
      </c>
      <c r="Y84" s="86">
        <v>13874</v>
      </c>
      <c r="Z84" s="105">
        <f t="shared" si="14"/>
        <v>4422.9530000000013</v>
      </c>
      <c r="AA84" s="51">
        <v>60</v>
      </c>
      <c r="AB84" s="37">
        <f t="shared" ref="AB84:AB99" si="15">Z84/$Z$83</f>
        <v>1.0044365546120211</v>
      </c>
      <c r="AC84" s="86"/>
      <c r="AD84" s="6"/>
      <c r="AE84" s="6"/>
      <c r="BD84" s="19"/>
      <c r="BE84" s="19"/>
    </row>
    <row r="85" spans="1:57" x14ac:dyDescent="0.3">
      <c r="A85" s="64">
        <v>8</v>
      </c>
      <c r="B85" s="51">
        <v>0.13600000000000001</v>
      </c>
      <c r="C85" s="51">
        <v>8918.0400000000009</v>
      </c>
      <c r="D85" s="51">
        <v>0</v>
      </c>
      <c r="E85" s="65">
        <v>19171</v>
      </c>
      <c r="F85" s="64">
        <v>30</v>
      </c>
      <c r="G85" s="51">
        <v>0.13600000000000001</v>
      </c>
      <c r="H85" s="51">
        <v>439.41199999999998</v>
      </c>
      <c r="I85" s="51">
        <v>0</v>
      </c>
      <c r="J85" s="65">
        <v>2726</v>
      </c>
      <c r="K85" s="94">
        <f t="shared" si="13"/>
        <v>8478.6280000000006</v>
      </c>
      <c r="L85" s="51">
        <v>70</v>
      </c>
      <c r="M85" s="66">
        <f t="shared" si="12"/>
        <v>0.59020193950300437</v>
      </c>
      <c r="N85" s="68" t="s">
        <v>41</v>
      </c>
      <c r="O85" s="59"/>
      <c r="P85" s="87">
        <v>8</v>
      </c>
      <c r="Q85" s="85">
        <v>0.189</v>
      </c>
      <c r="R85" s="85">
        <v>8509.7459999999992</v>
      </c>
      <c r="S85" s="85">
        <v>4113</v>
      </c>
      <c r="T85" s="86">
        <v>14162</v>
      </c>
      <c r="U85" s="87">
        <v>30</v>
      </c>
      <c r="V85" s="85">
        <v>0.189</v>
      </c>
      <c r="W85" s="85">
        <v>12009.894</v>
      </c>
      <c r="X85" s="85">
        <v>10639</v>
      </c>
      <c r="Y85" s="86">
        <v>13223</v>
      </c>
      <c r="Z85" s="105">
        <f t="shared" si="14"/>
        <v>3500.148000000001</v>
      </c>
      <c r="AA85" s="51">
        <v>70</v>
      </c>
      <c r="AB85" s="37">
        <f t="shared" si="15"/>
        <v>0.79487089230931374</v>
      </c>
      <c r="AC85" s="78" t="s">
        <v>41</v>
      </c>
      <c r="AD85" s="6"/>
      <c r="AE85" s="6"/>
      <c r="BD85" s="19"/>
      <c r="BE85" s="19"/>
    </row>
    <row r="86" spans="1:57" x14ac:dyDescent="0.3">
      <c r="A86" s="64">
        <v>9</v>
      </c>
      <c r="B86" s="51">
        <v>0.13600000000000001</v>
      </c>
      <c r="C86" s="51">
        <v>14067.824000000001</v>
      </c>
      <c r="D86" s="51">
        <v>1228</v>
      </c>
      <c r="E86" s="65">
        <v>25047</v>
      </c>
      <c r="F86" s="64">
        <v>31</v>
      </c>
      <c r="G86" s="51">
        <v>0.13600000000000001</v>
      </c>
      <c r="H86" s="51">
        <v>627.83900000000006</v>
      </c>
      <c r="I86" s="51">
        <v>0</v>
      </c>
      <c r="J86" s="65">
        <v>3934</v>
      </c>
      <c r="K86" s="94">
        <f t="shared" si="13"/>
        <v>13439.985000000001</v>
      </c>
      <c r="L86" s="51">
        <v>80</v>
      </c>
      <c r="M86" s="51">
        <f t="shared" si="12"/>
        <v>0.93556471800523455</v>
      </c>
      <c r="N86" s="65"/>
      <c r="O86" s="59"/>
      <c r="P86" s="87">
        <v>9</v>
      </c>
      <c r="Q86" s="85">
        <v>0.189</v>
      </c>
      <c r="R86" s="85">
        <v>8737.3160000000007</v>
      </c>
      <c r="S86" s="85">
        <v>4683</v>
      </c>
      <c r="T86" s="86">
        <v>13654</v>
      </c>
      <c r="U86" s="87">
        <v>31</v>
      </c>
      <c r="V86" s="85">
        <v>0.189</v>
      </c>
      <c r="W86" s="85">
        <v>11906.441999999999</v>
      </c>
      <c r="X86" s="85">
        <v>10589</v>
      </c>
      <c r="Y86" s="86">
        <v>12948</v>
      </c>
      <c r="Z86" s="105">
        <f t="shared" si="14"/>
        <v>3169.1259999999984</v>
      </c>
      <c r="AA86" s="51">
        <v>80</v>
      </c>
      <c r="AB86" s="37">
        <f t="shared" si="15"/>
        <v>0.71969699894422867</v>
      </c>
      <c r="AC86" s="86"/>
      <c r="AD86" s="6"/>
      <c r="AE86" s="6"/>
      <c r="BD86" s="19"/>
      <c r="BE86" s="19"/>
    </row>
    <row r="87" spans="1:57" x14ac:dyDescent="0.3">
      <c r="A87" s="64">
        <v>10</v>
      </c>
      <c r="B87" s="51">
        <v>0.13600000000000001</v>
      </c>
      <c r="C87" s="51">
        <v>15012.664000000001</v>
      </c>
      <c r="D87" s="51">
        <v>1780</v>
      </c>
      <c r="E87" s="65">
        <v>25117</v>
      </c>
      <c r="F87" s="64">
        <v>32</v>
      </c>
      <c r="G87" s="51">
        <v>0.13600000000000001</v>
      </c>
      <c r="H87" s="51">
        <v>647.02499999999998</v>
      </c>
      <c r="I87" s="51">
        <v>0</v>
      </c>
      <c r="J87" s="65">
        <v>3705</v>
      </c>
      <c r="K87" s="94">
        <f t="shared" si="13"/>
        <v>14365.639000000001</v>
      </c>
      <c r="L87" s="51">
        <v>90</v>
      </c>
      <c r="M87" s="51">
        <f t="shared" si="12"/>
        <v>1</v>
      </c>
      <c r="N87" s="65"/>
      <c r="O87" s="59"/>
      <c r="P87" s="87">
        <v>10</v>
      </c>
      <c r="Q87" s="85">
        <v>0.189</v>
      </c>
      <c r="R87" s="85">
        <v>8881.4470000000001</v>
      </c>
      <c r="S87" s="85">
        <v>5117</v>
      </c>
      <c r="T87" s="86">
        <v>13379</v>
      </c>
      <c r="U87" s="87">
        <v>32</v>
      </c>
      <c r="V87" s="85">
        <v>0.189</v>
      </c>
      <c r="W87" s="85">
        <v>11854.655000000001</v>
      </c>
      <c r="X87" s="85">
        <v>10631</v>
      </c>
      <c r="Y87" s="86">
        <v>12861</v>
      </c>
      <c r="Z87" s="105">
        <f t="shared" si="14"/>
        <v>2973.2080000000005</v>
      </c>
      <c r="AA87" s="51">
        <v>90</v>
      </c>
      <c r="AB87" s="37">
        <f t="shared" si="15"/>
        <v>0.67520473305162809</v>
      </c>
      <c r="AC87" s="86"/>
      <c r="AD87" s="6"/>
      <c r="AE87" s="6"/>
    </row>
    <row r="88" spans="1:57" x14ac:dyDescent="0.3">
      <c r="A88" s="64">
        <v>11</v>
      </c>
      <c r="B88" s="51">
        <v>0.13600000000000001</v>
      </c>
      <c r="C88" s="51">
        <v>14956.146000000001</v>
      </c>
      <c r="D88" s="51">
        <v>1886</v>
      </c>
      <c r="E88" s="65">
        <v>24305</v>
      </c>
      <c r="F88" s="64">
        <v>33</v>
      </c>
      <c r="G88" s="51">
        <v>0.13600000000000001</v>
      </c>
      <c r="H88" s="51">
        <v>689.11</v>
      </c>
      <c r="I88" s="51">
        <v>0</v>
      </c>
      <c r="J88" s="65">
        <v>3929</v>
      </c>
      <c r="K88" s="94">
        <f t="shared" si="13"/>
        <v>14267.036</v>
      </c>
      <c r="L88" s="51">
        <v>100</v>
      </c>
      <c r="M88" s="51">
        <f t="shared" si="12"/>
        <v>0.99313619115724672</v>
      </c>
      <c r="N88" s="65"/>
      <c r="O88" s="59"/>
      <c r="P88" s="87">
        <v>11</v>
      </c>
      <c r="Q88" s="85">
        <v>0.189</v>
      </c>
      <c r="R88" s="85">
        <v>9030.4509999999991</v>
      </c>
      <c r="S88" s="85">
        <v>5573</v>
      </c>
      <c r="T88" s="86">
        <v>13200</v>
      </c>
      <c r="U88" s="87">
        <v>33</v>
      </c>
      <c r="V88" s="85">
        <v>0.189</v>
      </c>
      <c r="W88" s="85">
        <v>11818.425999999999</v>
      </c>
      <c r="X88" s="85">
        <v>10638</v>
      </c>
      <c r="Y88" s="86">
        <v>12837</v>
      </c>
      <c r="Z88" s="105">
        <f t="shared" si="14"/>
        <v>2787.9750000000004</v>
      </c>
      <c r="AA88" s="51">
        <v>100</v>
      </c>
      <c r="AB88" s="37">
        <f t="shared" si="15"/>
        <v>0.63313899183293354</v>
      </c>
      <c r="AC88" s="86"/>
      <c r="AD88" s="6"/>
      <c r="AE88" s="6"/>
    </row>
    <row r="89" spans="1:57" x14ac:dyDescent="0.3">
      <c r="A89" s="64">
        <v>12</v>
      </c>
      <c r="B89" s="51">
        <v>0.13600000000000001</v>
      </c>
      <c r="C89" s="51">
        <v>13604.566999999999</v>
      </c>
      <c r="D89" s="51">
        <v>1993</v>
      </c>
      <c r="E89" s="65">
        <v>21848</v>
      </c>
      <c r="F89" s="64">
        <v>34</v>
      </c>
      <c r="G89" s="51">
        <v>0.13600000000000001</v>
      </c>
      <c r="H89" s="51">
        <v>692.23500000000001</v>
      </c>
      <c r="I89" s="51">
        <v>0</v>
      </c>
      <c r="J89" s="65">
        <v>3594</v>
      </c>
      <c r="K89" s="94">
        <f t="shared" si="13"/>
        <v>12912.331999999999</v>
      </c>
      <c r="L89" s="51">
        <v>110</v>
      </c>
      <c r="M89" s="51">
        <f t="shared" si="12"/>
        <v>0.8988345036374642</v>
      </c>
      <c r="N89" s="65"/>
      <c r="O89" s="59"/>
      <c r="P89" s="87">
        <v>12</v>
      </c>
      <c r="Q89" s="85">
        <v>0.189</v>
      </c>
      <c r="R89" s="85">
        <v>9138.8140000000003</v>
      </c>
      <c r="S89" s="85">
        <v>5806</v>
      </c>
      <c r="T89" s="86">
        <v>13058</v>
      </c>
      <c r="U89" s="87">
        <v>34</v>
      </c>
      <c r="V89" s="85">
        <v>0.189</v>
      </c>
      <c r="W89" s="85">
        <v>11778.248</v>
      </c>
      <c r="X89" s="85">
        <v>10531</v>
      </c>
      <c r="Y89" s="86">
        <v>12713</v>
      </c>
      <c r="Z89" s="105">
        <f t="shared" si="14"/>
        <v>2639.4339999999993</v>
      </c>
      <c r="AA89" s="51">
        <v>110</v>
      </c>
      <c r="AB89" s="37">
        <f t="shared" si="15"/>
        <v>0.59940587048648797</v>
      </c>
      <c r="AC89" s="86"/>
      <c r="AD89" s="6"/>
      <c r="AE89" s="6"/>
    </row>
    <row r="90" spans="1:57" x14ac:dyDescent="0.3">
      <c r="A90" s="64">
        <v>13</v>
      </c>
      <c r="B90" s="51">
        <v>0.13600000000000001</v>
      </c>
      <c r="C90" s="51">
        <v>12386.933999999999</v>
      </c>
      <c r="D90" s="51">
        <v>1885</v>
      </c>
      <c r="E90" s="65">
        <v>19917</v>
      </c>
      <c r="F90" s="64">
        <v>35</v>
      </c>
      <c r="G90" s="51">
        <v>0.13600000000000001</v>
      </c>
      <c r="H90" s="51">
        <v>697.12599999999998</v>
      </c>
      <c r="I90" s="51">
        <v>0</v>
      </c>
      <c r="J90" s="65">
        <v>3470</v>
      </c>
      <c r="K90" s="94">
        <f t="shared" si="13"/>
        <v>11689.807999999999</v>
      </c>
      <c r="L90" s="51">
        <v>120</v>
      </c>
      <c r="M90" s="51">
        <f t="shared" si="12"/>
        <v>0.8137339383232447</v>
      </c>
      <c r="N90" s="65"/>
      <c r="O90" s="59"/>
      <c r="P90" s="87">
        <v>13</v>
      </c>
      <c r="Q90" s="85">
        <v>0.189</v>
      </c>
      <c r="R90" s="85">
        <v>9230.4429999999993</v>
      </c>
      <c r="S90" s="85">
        <v>5953</v>
      </c>
      <c r="T90" s="86">
        <v>12856</v>
      </c>
      <c r="U90" s="87">
        <v>35</v>
      </c>
      <c r="V90" s="85">
        <v>0.189</v>
      </c>
      <c r="W90" s="85">
        <v>11727.179</v>
      </c>
      <c r="X90" s="85">
        <v>10535</v>
      </c>
      <c r="Y90" s="86">
        <v>12663</v>
      </c>
      <c r="Z90" s="105">
        <f t="shared" si="14"/>
        <v>2496.7360000000008</v>
      </c>
      <c r="AA90" s="51">
        <v>120</v>
      </c>
      <c r="AB90" s="37">
        <f t="shared" si="15"/>
        <v>0.56699967320832911</v>
      </c>
      <c r="AC90" s="86"/>
      <c r="AD90" s="6"/>
      <c r="AE90" s="6"/>
    </row>
    <row r="91" spans="1:57" x14ac:dyDescent="0.3">
      <c r="A91" s="64">
        <v>14</v>
      </c>
      <c r="B91" s="51">
        <v>0.13600000000000001</v>
      </c>
      <c r="C91" s="51">
        <v>7722.8890000000001</v>
      </c>
      <c r="D91" s="51">
        <v>738</v>
      </c>
      <c r="E91" s="65">
        <v>13107</v>
      </c>
      <c r="F91" s="64">
        <v>36</v>
      </c>
      <c r="G91" s="51">
        <v>0.13600000000000001</v>
      </c>
      <c r="H91" s="51">
        <v>521.78899999999999</v>
      </c>
      <c r="I91" s="51">
        <v>0</v>
      </c>
      <c r="J91" s="65">
        <v>3204</v>
      </c>
      <c r="K91" s="94">
        <f t="shared" si="13"/>
        <v>7201.1</v>
      </c>
      <c r="L91" s="51">
        <v>130</v>
      </c>
      <c r="M91" s="51">
        <f t="shared" si="12"/>
        <v>0.50127251561869257</v>
      </c>
      <c r="N91" s="65"/>
      <c r="O91" s="59"/>
      <c r="P91" s="87">
        <v>14</v>
      </c>
      <c r="Q91" s="85">
        <v>0.189</v>
      </c>
      <c r="R91" s="85">
        <v>9368.2900000000009</v>
      </c>
      <c r="S91" s="85">
        <v>6421</v>
      </c>
      <c r="T91" s="86">
        <v>12762</v>
      </c>
      <c r="U91" s="87">
        <v>36</v>
      </c>
      <c r="V91" s="85">
        <v>0.189</v>
      </c>
      <c r="W91" s="85">
        <v>11693.512000000001</v>
      </c>
      <c r="X91" s="85">
        <v>10406</v>
      </c>
      <c r="Y91" s="86">
        <v>12603</v>
      </c>
      <c r="Z91" s="105">
        <f t="shared" si="14"/>
        <v>2325.2219999999998</v>
      </c>
      <c r="AA91" s="51">
        <v>130</v>
      </c>
      <c r="AB91" s="37">
        <f t="shared" si="15"/>
        <v>0.52804946703889277</v>
      </c>
      <c r="AC91" s="86"/>
      <c r="AD91" s="6"/>
      <c r="AE91" s="6"/>
    </row>
    <row r="92" spans="1:57" x14ac:dyDescent="0.3">
      <c r="A92" s="64">
        <v>15</v>
      </c>
      <c r="B92" s="51">
        <v>0.13600000000000001</v>
      </c>
      <c r="C92" s="51">
        <v>4419.9049999999997</v>
      </c>
      <c r="D92" s="51">
        <v>258</v>
      </c>
      <c r="E92" s="65">
        <v>7761</v>
      </c>
      <c r="F92" s="64">
        <v>37</v>
      </c>
      <c r="G92" s="51">
        <v>0.13600000000000001</v>
      </c>
      <c r="H92" s="51">
        <v>485.84199999999998</v>
      </c>
      <c r="I92" s="51">
        <v>0</v>
      </c>
      <c r="J92" s="65">
        <v>2919</v>
      </c>
      <c r="K92" s="94">
        <f t="shared" si="13"/>
        <v>3934.0629999999996</v>
      </c>
      <c r="L92" s="51">
        <v>140</v>
      </c>
      <c r="M92" s="51">
        <f t="shared" si="12"/>
        <v>0.27385228043110366</v>
      </c>
      <c r="N92" s="65"/>
      <c r="O92" s="59"/>
      <c r="P92" s="87">
        <v>15</v>
      </c>
      <c r="Q92" s="85">
        <v>0.189</v>
      </c>
      <c r="R92" s="85">
        <v>9771.1419999999998</v>
      </c>
      <c r="S92" s="85">
        <v>7349</v>
      </c>
      <c r="T92" s="86">
        <v>12507</v>
      </c>
      <c r="U92" s="87">
        <v>37</v>
      </c>
      <c r="V92" s="85">
        <v>0.189</v>
      </c>
      <c r="W92" s="85">
        <v>11600.683999999999</v>
      </c>
      <c r="X92" s="85">
        <v>10613</v>
      </c>
      <c r="Y92" s="86">
        <v>12419</v>
      </c>
      <c r="Z92" s="105">
        <f t="shared" si="14"/>
        <v>1829.5419999999995</v>
      </c>
      <c r="AA92" s="51">
        <v>140</v>
      </c>
      <c r="AB92" s="37">
        <f t="shared" si="15"/>
        <v>0.4154823401917192</v>
      </c>
      <c r="AC92" s="86"/>
      <c r="AD92" s="6"/>
      <c r="AE92" s="6"/>
    </row>
    <row r="93" spans="1:57" x14ac:dyDescent="0.3">
      <c r="A93" s="64">
        <v>16</v>
      </c>
      <c r="B93" s="51">
        <v>0.13600000000000001</v>
      </c>
      <c r="C93" s="51">
        <v>2845.4169999999999</v>
      </c>
      <c r="D93" s="51">
        <v>0</v>
      </c>
      <c r="E93" s="65">
        <v>5363</v>
      </c>
      <c r="F93" s="64">
        <v>38</v>
      </c>
      <c r="G93" s="51">
        <v>0.13600000000000001</v>
      </c>
      <c r="H93" s="51">
        <v>496.447</v>
      </c>
      <c r="I93" s="51">
        <v>0</v>
      </c>
      <c r="J93" s="65">
        <v>2793</v>
      </c>
      <c r="K93" s="94">
        <f t="shared" si="13"/>
        <v>2348.9699999999998</v>
      </c>
      <c r="L93" s="51">
        <v>150</v>
      </c>
      <c r="M93" s="51">
        <f t="shared" si="12"/>
        <v>0.1635130884188305</v>
      </c>
      <c r="N93" s="65"/>
      <c r="O93" s="59"/>
      <c r="P93" s="87">
        <v>16</v>
      </c>
      <c r="Q93" s="85">
        <v>0.189</v>
      </c>
      <c r="R93" s="85">
        <v>9920.6980000000003</v>
      </c>
      <c r="S93" s="85">
        <v>7705</v>
      </c>
      <c r="T93" s="86">
        <v>12207</v>
      </c>
      <c r="U93" s="87">
        <v>38</v>
      </c>
      <c r="V93" s="85">
        <v>0.189</v>
      </c>
      <c r="W93" s="85">
        <v>11569.141</v>
      </c>
      <c r="X93" s="85">
        <v>10447</v>
      </c>
      <c r="Y93" s="86">
        <v>12459</v>
      </c>
      <c r="Z93" s="105">
        <f t="shared" si="14"/>
        <v>1648.4429999999993</v>
      </c>
      <c r="AA93" s="51">
        <v>150</v>
      </c>
      <c r="AB93" s="37">
        <f t="shared" si="15"/>
        <v>0.37435541535130545</v>
      </c>
      <c r="AC93" s="86"/>
      <c r="AD93" s="6"/>
      <c r="AE93" s="6"/>
    </row>
    <row r="94" spans="1:57" x14ac:dyDescent="0.3">
      <c r="A94" s="64">
        <v>17</v>
      </c>
      <c r="B94" s="51">
        <v>0.13600000000000001</v>
      </c>
      <c r="C94" s="51">
        <v>1977.1759999999999</v>
      </c>
      <c r="D94" s="51">
        <v>0</v>
      </c>
      <c r="E94" s="65">
        <v>4547</v>
      </c>
      <c r="F94" s="64">
        <v>39</v>
      </c>
      <c r="G94" s="51">
        <v>0.13600000000000001</v>
      </c>
      <c r="H94" s="51">
        <v>422.28100000000001</v>
      </c>
      <c r="I94" s="51">
        <v>0</v>
      </c>
      <c r="J94" s="65">
        <v>2456</v>
      </c>
      <c r="K94" s="94">
        <f t="shared" si="13"/>
        <v>1554.895</v>
      </c>
      <c r="L94" s="51">
        <v>160</v>
      </c>
      <c r="M94" s="51">
        <f t="shared" si="12"/>
        <v>0.10823709269041216</v>
      </c>
      <c r="N94" s="65"/>
      <c r="O94" s="59"/>
      <c r="P94" s="87">
        <v>17</v>
      </c>
      <c r="Q94" s="85">
        <v>0.189</v>
      </c>
      <c r="R94" s="85">
        <v>9999.6759999999995</v>
      </c>
      <c r="S94" s="85">
        <v>7828</v>
      </c>
      <c r="T94" s="86">
        <v>12274</v>
      </c>
      <c r="U94" s="87">
        <v>39</v>
      </c>
      <c r="V94" s="85">
        <v>0.189</v>
      </c>
      <c r="W94" s="85">
        <v>11560.675999999999</v>
      </c>
      <c r="X94" s="85">
        <v>10505</v>
      </c>
      <c r="Y94" s="86">
        <v>12383</v>
      </c>
      <c r="Z94" s="105">
        <f t="shared" si="14"/>
        <v>1561</v>
      </c>
      <c r="AA94" s="51">
        <v>160</v>
      </c>
      <c r="AB94" s="37">
        <f t="shared" si="15"/>
        <v>0.35449742779300714</v>
      </c>
      <c r="AC94" s="86"/>
      <c r="AD94" s="6"/>
      <c r="AE94" s="6"/>
    </row>
    <row r="95" spans="1:57" s="1" customFormat="1" x14ac:dyDescent="0.3">
      <c r="A95" s="64">
        <v>18</v>
      </c>
      <c r="B95" s="51">
        <v>0.13600000000000001</v>
      </c>
      <c r="C95" s="51">
        <v>1221.8989999999999</v>
      </c>
      <c r="D95" s="51">
        <v>0</v>
      </c>
      <c r="E95" s="65">
        <v>3584</v>
      </c>
      <c r="F95" s="64">
        <v>40</v>
      </c>
      <c r="G95" s="51">
        <v>0.13600000000000001</v>
      </c>
      <c r="H95" s="51">
        <v>347.19299999999998</v>
      </c>
      <c r="I95" s="51">
        <v>0</v>
      </c>
      <c r="J95" s="65">
        <v>2225</v>
      </c>
      <c r="K95" s="94">
        <f t="shared" si="13"/>
        <v>874.7059999999999</v>
      </c>
      <c r="L95" s="51">
        <v>170</v>
      </c>
      <c r="M95" s="51">
        <f t="shared" si="12"/>
        <v>6.0888763806469022E-2</v>
      </c>
      <c r="N95" s="65"/>
      <c r="O95" s="59"/>
      <c r="P95" s="87">
        <v>18</v>
      </c>
      <c r="Q95" s="85">
        <v>0.189</v>
      </c>
      <c r="R95" s="85">
        <v>10054.306</v>
      </c>
      <c r="S95" s="85">
        <v>7845</v>
      </c>
      <c r="T95" s="86">
        <v>12165</v>
      </c>
      <c r="U95" s="87">
        <v>40</v>
      </c>
      <c r="V95" s="85">
        <v>0.189</v>
      </c>
      <c r="W95" s="85">
        <v>11551.74</v>
      </c>
      <c r="X95" s="85">
        <v>10605</v>
      </c>
      <c r="Y95" s="86">
        <v>12314</v>
      </c>
      <c r="Z95" s="105">
        <f t="shared" si="14"/>
        <v>1497.4339999999993</v>
      </c>
      <c r="AA95" s="51">
        <v>170</v>
      </c>
      <c r="AB95" s="37">
        <f t="shared" si="15"/>
        <v>0.34006182017283382</v>
      </c>
      <c r="AC95" s="86"/>
      <c r="AD95" s="37"/>
      <c r="AE95" s="37"/>
    </row>
    <row r="96" spans="1:57" x14ac:dyDescent="0.3">
      <c r="A96" s="64">
        <v>19</v>
      </c>
      <c r="B96" s="51">
        <v>0.13600000000000001</v>
      </c>
      <c r="C96" s="51">
        <v>649.447</v>
      </c>
      <c r="D96" s="51">
        <v>0</v>
      </c>
      <c r="E96" s="65">
        <v>2733</v>
      </c>
      <c r="F96" s="64">
        <v>41</v>
      </c>
      <c r="G96" s="51">
        <v>0.13600000000000001</v>
      </c>
      <c r="H96" s="51">
        <v>349.28100000000001</v>
      </c>
      <c r="I96" s="51">
        <v>0</v>
      </c>
      <c r="J96" s="65">
        <v>1880</v>
      </c>
      <c r="K96" s="94">
        <f t="shared" si="13"/>
        <v>300.166</v>
      </c>
      <c r="L96" s="51">
        <v>180</v>
      </c>
      <c r="M96" s="51">
        <f t="shared" si="12"/>
        <v>2.0894719684937089E-2</v>
      </c>
      <c r="N96" s="65"/>
      <c r="O96" s="59"/>
      <c r="P96" s="87">
        <v>19</v>
      </c>
      <c r="Q96" s="85">
        <v>0.189</v>
      </c>
      <c r="R96" s="85">
        <v>10125.696</v>
      </c>
      <c r="S96" s="85">
        <v>7877</v>
      </c>
      <c r="T96" s="86">
        <v>12197</v>
      </c>
      <c r="U96" s="87">
        <v>41</v>
      </c>
      <c r="V96" s="85">
        <v>0.189</v>
      </c>
      <c r="W96" s="85">
        <v>11548.550999999999</v>
      </c>
      <c r="X96" s="85">
        <v>10533</v>
      </c>
      <c r="Y96" s="86">
        <v>12326</v>
      </c>
      <c r="Z96" s="105">
        <f t="shared" si="14"/>
        <v>1422.8549999999996</v>
      </c>
      <c r="AA96" s="51">
        <v>180</v>
      </c>
      <c r="AB96" s="37">
        <f t="shared" si="15"/>
        <v>0.32312520027060798</v>
      </c>
      <c r="AC96" s="86"/>
      <c r="AD96" s="6"/>
      <c r="AE96" s="6"/>
    </row>
    <row r="97" spans="1:31" x14ac:dyDescent="0.3">
      <c r="A97" s="64">
        <v>20</v>
      </c>
      <c r="B97" s="51">
        <v>0.13600000000000001</v>
      </c>
      <c r="C97" s="51">
        <v>545.21900000000005</v>
      </c>
      <c r="D97" s="51">
        <v>0</v>
      </c>
      <c r="E97" s="65">
        <v>2506</v>
      </c>
      <c r="F97" s="64">
        <v>42</v>
      </c>
      <c r="G97" s="51">
        <v>0.13600000000000001</v>
      </c>
      <c r="H97" s="51">
        <v>388.50400000000002</v>
      </c>
      <c r="I97" s="51">
        <v>0</v>
      </c>
      <c r="J97" s="65">
        <v>2005</v>
      </c>
      <c r="K97" s="94">
        <f t="shared" si="13"/>
        <v>156.71500000000003</v>
      </c>
      <c r="L97" s="51">
        <v>190</v>
      </c>
      <c r="M97" s="51">
        <f t="shared" si="12"/>
        <v>1.0909016995345631E-2</v>
      </c>
      <c r="N97" s="65"/>
      <c r="O97" s="59"/>
      <c r="P97" s="87">
        <v>20</v>
      </c>
      <c r="Q97" s="85">
        <v>0.189</v>
      </c>
      <c r="R97" s="85">
        <v>10196.441000000001</v>
      </c>
      <c r="S97" s="85">
        <v>8104</v>
      </c>
      <c r="T97" s="86">
        <v>12107</v>
      </c>
      <c r="U97" s="87">
        <v>42</v>
      </c>
      <c r="V97" s="85">
        <v>0.189</v>
      </c>
      <c r="W97" s="85">
        <v>11549.018</v>
      </c>
      <c r="X97" s="85">
        <v>10455</v>
      </c>
      <c r="Y97" s="86">
        <v>12299</v>
      </c>
      <c r="Z97" s="105">
        <f t="shared" si="14"/>
        <v>1352.5769999999993</v>
      </c>
      <c r="AA97" s="51">
        <v>190</v>
      </c>
      <c r="AB97" s="37">
        <f t="shared" si="15"/>
        <v>0.30716532183983469</v>
      </c>
      <c r="AC97" s="86"/>
      <c r="AD97" s="6"/>
      <c r="AE97" s="6"/>
    </row>
    <row r="98" spans="1:31" x14ac:dyDescent="0.3">
      <c r="A98" s="64">
        <v>21</v>
      </c>
      <c r="B98" s="51">
        <v>0.13600000000000001</v>
      </c>
      <c r="C98" s="51">
        <v>426.52600000000001</v>
      </c>
      <c r="D98" s="51">
        <v>0</v>
      </c>
      <c r="E98" s="65">
        <v>2042</v>
      </c>
      <c r="F98" s="64">
        <v>43</v>
      </c>
      <c r="G98" s="51">
        <v>0.13600000000000001</v>
      </c>
      <c r="H98" s="51">
        <v>300.154</v>
      </c>
      <c r="I98" s="51">
        <v>0</v>
      </c>
      <c r="J98" s="65">
        <v>1553</v>
      </c>
      <c r="K98" s="94">
        <f t="shared" si="13"/>
        <v>126.37200000000001</v>
      </c>
      <c r="L98" s="51">
        <v>200</v>
      </c>
      <c r="M98" s="51">
        <f t="shared" si="12"/>
        <v>8.7968241440565236E-3</v>
      </c>
      <c r="N98" s="65"/>
      <c r="O98" s="59"/>
      <c r="P98" s="87">
        <v>21</v>
      </c>
      <c r="Q98" s="85">
        <v>0.189</v>
      </c>
      <c r="R98" s="85">
        <v>10238.518</v>
      </c>
      <c r="S98" s="85">
        <v>8257</v>
      </c>
      <c r="T98" s="86">
        <v>12052</v>
      </c>
      <c r="U98" s="87">
        <v>43</v>
      </c>
      <c r="V98" s="85">
        <v>0.189</v>
      </c>
      <c r="W98" s="85">
        <v>11575.109</v>
      </c>
      <c r="X98" s="85">
        <v>10569</v>
      </c>
      <c r="Y98" s="86">
        <v>12388</v>
      </c>
      <c r="Z98" s="105">
        <f t="shared" si="14"/>
        <v>1336.5910000000003</v>
      </c>
      <c r="AA98" s="51">
        <v>200</v>
      </c>
      <c r="AB98" s="37">
        <f t="shared" si="15"/>
        <v>0.30353495932817637</v>
      </c>
      <c r="AC98" s="86"/>
      <c r="AD98" s="6"/>
      <c r="AE98" s="6"/>
    </row>
    <row r="99" spans="1:31" x14ac:dyDescent="0.3">
      <c r="A99" s="91">
        <v>22</v>
      </c>
      <c r="B99" s="92">
        <v>0.13600000000000001</v>
      </c>
      <c r="C99" s="92">
        <v>402.86</v>
      </c>
      <c r="D99" s="92">
        <v>0</v>
      </c>
      <c r="E99" s="93">
        <v>1714</v>
      </c>
      <c r="F99" s="91">
        <v>44</v>
      </c>
      <c r="G99" s="92">
        <v>0.13600000000000001</v>
      </c>
      <c r="H99" s="92">
        <v>404.69799999999998</v>
      </c>
      <c r="I99" s="92">
        <v>0</v>
      </c>
      <c r="J99" s="93">
        <v>1731</v>
      </c>
      <c r="K99" s="94">
        <f t="shared" si="13"/>
        <v>-1.8379999999999654</v>
      </c>
      <c r="L99" s="51">
        <v>210</v>
      </c>
      <c r="M99" s="51">
        <v>0</v>
      </c>
      <c r="N99" s="65"/>
      <c r="O99" s="59"/>
      <c r="P99" s="95">
        <v>22</v>
      </c>
      <c r="Q99" s="96">
        <v>0.189</v>
      </c>
      <c r="R99" s="96">
        <v>10253.334000000001</v>
      </c>
      <c r="S99" s="96">
        <v>8067</v>
      </c>
      <c r="T99" s="97">
        <v>12113</v>
      </c>
      <c r="U99" s="95">
        <v>44</v>
      </c>
      <c r="V99" s="96">
        <v>0.189</v>
      </c>
      <c r="W99" s="96">
        <v>11574.771000000001</v>
      </c>
      <c r="X99" s="96">
        <v>10713</v>
      </c>
      <c r="Y99" s="97">
        <v>12395</v>
      </c>
      <c r="Z99" s="105">
        <f t="shared" si="14"/>
        <v>1321.4369999999999</v>
      </c>
      <c r="AA99" s="51">
        <v>210</v>
      </c>
      <c r="AB99" s="37">
        <f t="shared" si="15"/>
        <v>0.30009354099327862</v>
      </c>
      <c r="AC99" s="86"/>
      <c r="AD99" s="6"/>
      <c r="AE99" s="6"/>
    </row>
    <row r="100" spans="1:31" x14ac:dyDescent="0.3">
      <c r="A100" s="64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65"/>
      <c r="O100" s="5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51"/>
      <c r="AB100" s="6"/>
      <c r="AC100" s="60"/>
      <c r="AD100" s="6"/>
      <c r="AE100" s="6"/>
    </row>
    <row r="101" spans="1:31" x14ac:dyDescent="0.3">
      <c r="A101" s="64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65"/>
      <c r="O101" s="5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51"/>
      <c r="AB101" s="6"/>
      <c r="AC101" s="60"/>
      <c r="AD101" s="6"/>
      <c r="AE101" s="6"/>
    </row>
    <row r="102" spans="1:31" x14ac:dyDescent="0.3">
      <c r="A102" s="88" t="s">
        <v>46</v>
      </c>
      <c r="B102" s="89" t="s">
        <v>35</v>
      </c>
      <c r="C102" s="89" t="s">
        <v>1</v>
      </c>
      <c r="D102" s="89" t="s">
        <v>36</v>
      </c>
      <c r="E102" s="90" t="s">
        <v>37</v>
      </c>
      <c r="F102" s="88" t="s">
        <v>47</v>
      </c>
      <c r="G102" s="89" t="s">
        <v>35</v>
      </c>
      <c r="H102" s="89" t="s">
        <v>1</v>
      </c>
      <c r="I102" s="89" t="s">
        <v>36</v>
      </c>
      <c r="J102" s="90" t="s">
        <v>37</v>
      </c>
      <c r="K102" s="52" t="s">
        <v>39</v>
      </c>
      <c r="L102" s="52" t="s">
        <v>63</v>
      </c>
      <c r="M102" s="52" t="s">
        <v>40</v>
      </c>
      <c r="N102" s="63"/>
      <c r="O102" s="56"/>
      <c r="P102" s="88" t="s">
        <v>46</v>
      </c>
      <c r="Q102" s="89" t="s">
        <v>35</v>
      </c>
      <c r="R102" s="89" t="s">
        <v>1</v>
      </c>
      <c r="S102" s="89" t="s">
        <v>36</v>
      </c>
      <c r="T102" s="90" t="s">
        <v>37</v>
      </c>
      <c r="U102" s="88" t="s">
        <v>47</v>
      </c>
      <c r="V102" s="89" t="s">
        <v>35</v>
      </c>
      <c r="W102" s="89" t="s">
        <v>1</v>
      </c>
      <c r="X102" s="89" t="s">
        <v>36</v>
      </c>
      <c r="Y102" s="90" t="s">
        <v>37</v>
      </c>
      <c r="Z102" s="52" t="s">
        <v>39</v>
      </c>
      <c r="AA102" s="52" t="s">
        <v>63</v>
      </c>
      <c r="AB102" s="37" t="s">
        <v>40</v>
      </c>
      <c r="AC102" s="60"/>
      <c r="AD102" s="6"/>
      <c r="AE102" s="6"/>
    </row>
    <row r="103" spans="1:31" x14ac:dyDescent="0.3">
      <c r="A103" s="64">
        <v>1</v>
      </c>
      <c r="B103" s="51">
        <v>0.129</v>
      </c>
      <c r="C103" s="51">
        <v>1381.117</v>
      </c>
      <c r="D103" s="51">
        <v>0</v>
      </c>
      <c r="E103" s="65">
        <v>4544</v>
      </c>
      <c r="F103" s="64">
        <v>23</v>
      </c>
      <c r="G103" s="51">
        <v>0.129</v>
      </c>
      <c r="H103" s="51">
        <v>0</v>
      </c>
      <c r="I103" s="51">
        <v>0</v>
      </c>
      <c r="J103" s="65">
        <v>0</v>
      </c>
      <c r="K103" s="94">
        <f>C103-H103</f>
        <v>1381.117</v>
      </c>
      <c r="L103" s="51">
        <v>0</v>
      </c>
      <c r="M103" s="51">
        <f t="shared" ref="M103:M124" si="16">K103/$K$113</f>
        <v>4.4823553447234793E-2</v>
      </c>
      <c r="N103" s="65"/>
      <c r="O103" s="59"/>
      <c r="P103" s="87">
        <v>1</v>
      </c>
      <c r="Q103" s="85">
        <v>0.13500000000000001</v>
      </c>
      <c r="R103" s="85">
        <v>6753.13</v>
      </c>
      <c r="S103" s="85">
        <v>3590</v>
      </c>
      <c r="T103" s="86">
        <v>15013</v>
      </c>
      <c r="U103" s="87">
        <v>23</v>
      </c>
      <c r="V103" s="85">
        <v>0.13500000000000001</v>
      </c>
      <c r="W103" s="85">
        <v>11648.578</v>
      </c>
      <c r="X103" s="85">
        <v>10777</v>
      </c>
      <c r="Y103" s="86">
        <v>12564</v>
      </c>
      <c r="Z103" s="105">
        <f>W103-R103</f>
        <v>4895.4479999999994</v>
      </c>
      <c r="AA103" s="51">
        <v>0</v>
      </c>
      <c r="AB103" s="6"/>
      <c r="AC103" s="86"/>
      <c r="AD103" s="6"/>
      <c r="AE103" s="6"/>
    </row>
    <row r="104" spans="1:31" x14ac:dyDescent="0.3">
      <c r="A104" s="64">
        <v>2</v>
      </c>
      <c r="B104" s="51">
        <v>0.129</v>
      </c>
      <c r="C104" s="51">
        <v>1394.4449999999999</v>
      </c>
      <c r="D104" s="51">
        <v>0</v>
      </c>
      <c r="E104" s="65">
        <v>4345</v>
      </c>
      <c r="F104" s="64">
        <v>24</v>
      </c>
      <c r="G104" s="51">
        <v>0.129</v>
      </c>
      <c r="H104" s="51">
        <v>0</v>
      </c>
      <c r="I104" s="51">
        <v>0</v>
      </c>
      <c r="J104" s="65">
        <v>0</v>
      </c>
      <c r="K104" s="94">
        <f t="shared" ref="K104:K124" si="17">C104-H104</f>
        <v>1394.4449999999999</v>
      </c>
      <c r="L104" s="51">
        <v>10</v>
      </c>
      <c r="M104" s="51">
        <f t="shared" si="16"/>
        <v>4.5256107908837065E-2</v>
      </c>
      <c r="N104" s="65"/>
      <c r="O104" s="59"/>
      <c r="P104" s="87">
        <v>2</v>
      </c>
      <c r="Q104" s="85">
        <v>0.13500000000000001</v>
      </c>
      <c r="R104" s="85">
        <v>6824.8969999999999</v>
      </c>
      <c r="S104" s="85">
        <v>3544</v>
      </c>
      <c r="T104" s="86">
        <v>14980</v>
      </c>
      <c r="U104" s="87">
        <v>24</v>
      </c>
      <c r="V104" s="85">
        <v>0.13500000000000001</v>
      </c>
      <c r="W104" s="85">
        <v>11666.333000000001</v>
      </c>
      <c r="X104" s="85">
        <v>10907</v>
      </c>
      <c r="Y104" s="86">
        <v>12677</v>
      </c>
      <c r="Z104" s="105">
        <f t="shared" ref="Z104:Z124" si="18">W104-R104</f>
        <v>4841.4360000000006</v>
      </c>
      <c r="AA104" s="51">
        <v>10</v>
      </c>
      <c r="AB104" s="6"/>
      <c r="AC104" s="86"/>
      <c r="AD104" s="6"/>
      <c r="AE104" s="6"/>
    </row>
    <row r="105" spans="1:31" x14ac:dyDescent="0.3">
      <c r="A105" s="64">
        <v>3</v>
      </c>
      <c r="B105" s="51">
        <v>0.129</v>
      </c>
      <c r="C105" s="51">
        <v>1195.74</v>
      </c>
      <c r="D105" s="51">
        <v>0</v>
      </c>
      <c r="E105" s="65">
        <v>3889</v>
      </c>
      <c r="F105" s="64">
        <v>25</v>
      </c>
      <c r="G105" s="51">
        <v>0.129</v>
      </c>
      <c r="H105" s="51">
        <v>0</v>
      </c>
      <c r="I105" s="51">
        <v>0</v>
      </c>
      <c r="J105" s="65">
        <v>0</v>
      </c>
      <c r="K105" s="94">
        <f t="shared" si="17"/>
        <v>1195.74</v>
      </c>
      <c r="L105" s="51">
        <v>20</v>
      </c>
      <c r="M105" s="51">
        <f t="shared" si="16"/>
        <v>3.8807223283035784E-2</v>
      </c>
      <c r="N105" s="65"/>
      <c r="O105" s="59"/>
      <c r="P105" s="87">
        <v>3</v>
      </c>
      <c r="Q105" s="85">
        <v>0.13500000000000001</v>
      </c>
      <c r="R105" s="85">
        <v>6933.1109999999999</v>
      </c>
      <c r="S105" s="85">
        <v>3612</v>
      </c>
      <c r="T105" s="86">
        <v>15944</v>
      </c>
      <c r="U105" s="87">
        <v>25</v>
      </c>
      <c r="V105" s="85">
        <v>0.13500000000000001</v>
      </c>
      <c r="W105" s="85">
        <v>11666.022000000001</v>
      </c>
      <c r="X105" s="85">
        <v>10809</v>
      </c>
      <c r="Y105" s="86">
        <v>12727</v>
      </c>
      <c r="Z105" s="105">
        <f t="shared" si="18"/>
        <v>4732.911000000001</v>
      </c>
      <c r="AA105" s="51">
        <v>20</v>
      </c>
      <c r="AB105" s="6"/>
      <c r="AC105" s="86"/>
      <c r="AD105" s="6"/>
      <c r="AE105" s="6"/>
    </row>
    <row r="106" spans="1:31" x14ac:dyDescent="0.3">
      <c r="A106" s="64">
        <v>4</v>
      </c>
      <c r="B106" s="51">
        <v>0.129</v>
      </c>
      <c r="C106" s="51">
        <v>1071.8050000000001</v>
      </c>
      <c r="D106" s="51">
        <v>0</v>
      </c>
      <c r="E106" s="65">
        <v>3775</v>
      </c>
      <c r="F106" s="64">
        <v>26</v>
      </c>
      <c r="G106" s="51">
        <v>0.129</v>
      </c>
      <c r="H106" s="51">
        <v>0</v>
      </c>
      <c r="I106" s="51">
        <v>0</v>
      </c>
      <c r="J106" s="65">
        <v>0</v>
      </c>
      <c r="K106" s="94">
        <f t="shared" si="17"/>
        <v>1071.8050000000001</v>
      </c>
      <c r="L106" s="51">
        <v>30</v>
      </c>
      <c r="M106" s="51">
        <f t="shared" si="16"/>
        <v>3.478496659045794E-2</v>
      </c>
      <c r="N106" s="65"/>
      <c r="O106" s="59"/>
      <c r="P106" s="87">
        <v>4</v>
      </c>
      <c r="Q106" s="85">
        <v>0.13500000000000001</v>
      </c>
      <c r="R106" s="85">
        <v>6904.9639999999999</v>
      </c>
      <c r="S106" s="85">
        <v>3547</v>
      </c>
      <c r="T106" s="86">
        <v>15977</v>
      </c>
      <c r="U106" s="87">
        <v>26</v>
      </c>
      <c r="V106" s="85">
        <v>0.13500000000000001</v>
      </c>
      <c r="W106" s="85">
        <v>11699.941999999999</v>
      </c>
      <c r="X106" s="85">
        <v>10854</v>
      </c>
      <c r="Y106" s="86">
        <v>12644</v>
      </c>
      <c r="Z106" s="105">
        <f t="shared" si="18"/>
        <v>4794.9779999999992</v>
      </c>
      <c r="AA106" s="51">
        <v>30</v>
      </c>
      <c r="AB106" s="6"/>
      <c r="AC106" s="86"/>
      <c r="AD106" s="6"/>
      <c r="AE106" s="6"/>
    </row>
    <row r="107" spans="1:31" x14ac:dyDescent="0.3">
      <c r="A107" s="64">
        <v>5</v>
      </c>
      <c r="B107" s="51">
        <v>0.129</v>
      </c>
      <c r="C107" s="51">
        <v>806.52099999999996</v>
      </c>
      <c r="D107" s="51">
        <v>0</v>
      </c>
      <c r="E107" s="65">
        <v>2924</v>
      </c>
      <c r="F107" s="64">
        <v>27</v>
      </c>
      <c r="G107" s="51">
        <v>0.129</v>
      </c>
      <c r="H107" s="51">
        <v>0</v>
      </c>
      <c r="I107" s="51">
        <v>0</v>
      </c>
      <c r="J107" s="65">
        <v>0</v>
      </c>
      <c r="K107" s="94">
        <f t="shared" si="17"/>
        <v>806.52099999999996</v>
      </c>
      <c r="L107" s="51">
        <v>40</v>
      </c>
      <c r="M107" s="51">
        <f t="shared" si="16"/>
        <v>2.6175289385198541E-2</v>
      </c>
      <c r="N107" s="65"/>
      <c r="O107" s="59"/>
      <c r="P107" s="87">
        <v>5</v>
      </c>
      <c r="Q107" s="85">
        <v>0.13500000000000001</v>
      </c>
      <c r="R107" s="85">
        <v>7093.0410000000002</v>
      </c>
      <c r="S107" s="85">
        <v>3630</v>
      </c>
      <c r="T107" s="86">
        <v>15754</v>
      </c>
      <c r="U107" s="87">
        <v>27</v>
      </c>
      <c r="V107" s="85">
        <v>0.13500000000000001</v>
      </c>
      <c r="W107" s="85">
        <v>11689.695</v>
      </c>
      <c r="X107" s="85">
        <v>11011</v>
      </c>
      <c r="Y107" s="86">
        <v>12686</v>
      </c>
      <c r="Z107" s="105">
        <f t="shared" si="18"/>
        <v>4596.6539999999995</v>
      </c>
      <c r="AA107" s="51">
        <v>40</v>
      </c>
      <c r="AB107" s="37">
        <f>Z107/$Z$107</f>
        <v>1</v>
      </c>
      <c r="AC107" s="86"/>
      <c r="AD107" s="6"/>
      <c r="AE107" s="6"/>
    </row>
    <row r="108" spans="1:31" x14ac:dyDescent="0.3">
      <c r="A108" s="64">
        <v>6</v>
      </c>
      <c r="B108" s="51">
        <v>0.129</v>
      </c>
      <c r="C108" s="51">
        <v>632.47900000000004</v>
      </c>
      <c r="D108" s="51">
        <v>0</v>
      </c>
      <c r="E108" s="65">
        <v>2816</v>
      </c>
      <c r="F108" s="64">
        <v>28</v>
      </c>
      <c r="G108" s="51">
        <v>0.129</v>
      </c>
      <c r="H108" s="51">
        <v>0</v>
      </c>
      <c r="I108" s="51">
        <v>0</v>
      </c>
      <c r="J108" s="65">
        <v>0</v>
      </c>
      <c r="K108" s="94">
        <f t="shared" si="17"/>
        <v>632.47900000000004</v>
      </c>
      <c r="L108" s="51">
        <v>50</v>
      </c>
      <c r="M108" s="51">
        <f t="shared" si="16"/>
        <v>2.0526831731673436E-2</v>
      </c>
      <c r="N108" s="65"/>
      <c r="O108" s="59"/>
      <c r="P108" s="87">
        <v>6</v>
      </c>
      <c r="Q108" s="85">
        <v>0.13500000000000001</v>
      </c>
      <c r="R108" s="85">
        <v>7137.6080000000002</v>
      </c>
      <c r="S108" s="85">
        <v>3686</v>
      </c>
      <c r="T108" s="86">
        <v>16266</v>
      </c>
      <c r="U108" s="87">
        <v>28</v>
      </c>
      <c r="V108" s="85">
        <v>0.13500000000000001</v>
      </c>
      <c r="W108" s="85">
        <v>11675.3</v>
      </c>
      <c r="X108" s="85">
        <v>10777</v>
      </c>
      <c r="Y108" s="86">
        <v>12758</v>
      </c>
      <c r="Z108" s="105">
        <f t="shared" si="18"/>
        <v>4537.6919999999991</v>
      </c>
      <c r="AA108" s="51">
        <v>50</v>
      </c>
      <c r="AB108" s="37">
        <f t="shared" ref="AB108:AB124" si="19">Z108/$Z$107</f>
        <v>0.98717284355098289</v>
      </c>
      <c r="AC108" s="86"/>
      <c r="AD108" s="6"/>
      <c r="AE108" s="6"/>
    </row>
    <row r="109" spans="1:31" x14ac:dyDescent="0.3">
      <c r="A109" s="64">
        <v>7</v>
      </c>
      <c r="B109" s="51">
        <v>0.129</v>
      </c>
      <c r="C109" s="51">
        <v>13584.145</v>
      </c>
      <c r="D109" s="51">
        <v>0</v>
      </c>
      <c r="E109" s="65">
        <v>43875</v>
      </c>
      <c r="F109" s="64">
        <v>29</v>
      </c>
      <c r="G109" s="51">
        <v>0.129</v>
      </c>
      <c r="H109" s="51">
        <v>0</v>
      </c>
      <c r="I109" s="51">
        <v>0</v>
      </c>
      <c r="J109" s="65">
        <v>0</v>
      </c>
      <c r="K109" s="94">
        <f t="shared" si="17"/>
        <v>13584.145</v>
      </c>
      <c r="L109" s="51">
        <v>60</v>
      </c>
      <c r="M109" s="66">
        <f t="shared" si="16"/>
        <v>0.44086753652477478</v>
      </c>
      <c r="N109" s="68" t="s">
        <v>41</v>
      </c>
      <c r="O109" s="59"/>
      <c r="P109" s="87">
        <v>7</v>
      </c>
      <c r="Q109" s="85">
        <v>0.13500000000000001</v>
      </c>
      <c r="R109" s="85">
        <v>7485.31</v>
      </c>
      <c r="S109" s="85">
        <v>4059</v>
      </c>
      <c r="T109" s="86">
        <v>15879</v>
      </c>
      <c r="U109" s="87">
        <v>29</v>
      </c>
      <c r="V109" s="85">
        <v>0.13500000000000001</v>
      </c>
      <c r="W109" s="85">
        <v>11634.607</v>
      </c>
      <c r="X109" s="85">
        <v>10968</v>
      </c>
      <c r="Y109" s="86">
        <v>12528</v>
      </c>
      <c r="Z109" s="105">
        <f t="shared" si="18"/>
        <v>4149.2969999999996</v>
      </c>
      <c r="AA109" s="51">
        <v>60</v>
      </c>
      <c r="AB109" s="37">
        <f t="shared" si="19"/>
        <v>0.90267768685657002</v>
      </c>
      <c r="AC109" s="78" t="s">
        <v>41</v>
      </c>
      <c r="AD109" s="6"/>
      <c r="AE109" s="6"/>
    </row>
    <row r="110" spans="1:31" x14ac:dyDescent="0.3">
      <c r="A110" s="64">
        <v>8</v>
      </c>
      <c r="B110" s="51">
        <v>0.129</v>
      </c>
      <c r="C110" s="51">
        <v>24261.241999999998</v>
      </c>
      <c r="D110" s="51">
        <v>2152</v>
      </c>
      <c r="E110" s="65">
        <v>60323</v>
      </c>
      <c r="F110" s="64">
        <v>30</v>
      </c>
      <c r="G110" s="51">
        <v>0.129</v>
      </c>
      <c r="H110" s="51">
        <v>0</v>
      </c>
      <c r="I110" s="51">
        <v>0</v>
      </c>
      <c r="J110" s="65">
        <v>0</v>
      </c>
      <c r="K110" s="94">
        <f t="shared" si="17"/>
        <v>24261.241999999998</v>
      </c>
      <c r="L110" s="51">
        <v>70</v>
      </c>
      <c r="M110" s="51">
        <f t="shared" si="16"/>
        <v>0.7873880905696603</v>
      </c>
      <c r="N110" s="65"/>
      <c r="O110" s="59"/>
      <c r="P110" s="87">
        <v>8</v>
      </c>
      <c r="Q110" s="85">
        <v>0.13500000000000001</v>
      </c>
      <c r="R110" s="85">
        <v>8026.049</v>
      </c>
      <c r="S110" s="85">
        <v>4658</v>
      </c>
      <c r="T110" s="86">
        <v>15226</v>
      </c>
      <c r="U110" s="87">
        <v>30</v>
      </c>
      <c r="V110" s="85">
        <v>0.13500000000000001</v>
      </c>
      <c r="W110" s="85">
        <v>11596.779</v>
      </c>
      <c r="X110" s="85">
        <v>10811</v>
      </c>
      <c r="Y110" s="86">
        <v>12519</v>
      </c>
      <c r="Z110" s="105">
        <f t="shared" si="18"/>
        <v>3570.7300000000005</v>
      </c>
      <c r="AA110" s="51">
        <v>70</v>
      </c>
      <c r="AB110" s="37">
        <f t="shared" si="19"/>
        <v>0.77681069752041398</v>
      </c>
      <c r="AC110" s="86"/>
      <c r="AD110" s="6"/>
      <c r="AE110" s="6"/>
    </row>
    <row r="111" spans="1:31" x14ac:dyDescent="0.3">
      <c r="A111" s="64">
        <v>9</v>
      </c>
      <c r="B111" s="51">
        <v>0.129</v>
      </c>
      <c r="C111" s="51">
        <v>25755.7</v>
      </c>
      <c r="D111" s="51">
        <v>2970</v>
      </c>
      <c r="E111" s="65">
        <v>56811</v>
      </c>
      <c r="F111" s="64">
        <v>31</v>
      </c>
      <c r="G111" s="51">
        <v>0.129</v>
      </c>
      <c r="H111" s="51">
        <v>0</v>
      </c>
      <c r="I111" s="51">
        <v>0</v>
      </c>
      <c r="J111" s="65">
        <v>0</v>
      </c>
      <c r="K111" s="94">
        <f t="shared" si="17"/>
        <v>25755.7</v>
      </c>
      <c r="L111" s="51">
        <v>80</v>
      </c>
      <c r="M111" s="51">
        <f t="shared" si="16"/>
        <v>0.83589007703253626</v>
      </c>
      <c r="N111" s="65"/>
      <c r="O111" s="59"/>
      <c r="P111" s="87">
        <v>9</v>
      </c>
      <c r="Q111" s="85">
        <v>0.13500000000000001</v>
      </c>
      <c r="R111" s="85">
        <v>8233.241</v>
      </c>
      <c r="S111" s="85">
        <v>4914</v>
      </c>
      <c r="T111" s="86">
        <v>14616</v>
      </c>
      <c r="U111" s="87">
        <v>31</v>
      </c>
      <c r="V111" s="85">
        <v>0.13500000000000001</v>
      </c>
      <c r="W111" s="85">
        <v>11524.421</v>
      </c>
      <c r="X111" s="85">
        <v>10849</v>
      </c>
      <c r="Y111" s="86">
        <v>12162</v>
      </c>
      <c r="Z111" s="105">
        <f t="shared" si="18"/>
        <v>3291.1800000000003</v>
      </c>
      <c r="AA111" s="51">
        <v>80</v>
      </c>
      <c r="AB111" s="37">
        <f t="shared" si="19"/>
        <v>0.71599472137776754</v>
      </c>
      <c r="AC111" s="86"/>
      <c r="AD111" s="6"/>
      <c r="AE111" s="6"/>
    </row>
    <row r="112" spans="1:31" x14ac:dyDescent="0.3">
      <c r="A112" s="64">
        <v>10</v>
      </c>
      <c r="B112" s="51">
        <v>0.129</v>
      </c>
      <c r="C112" s="51">
        <v>28007.476999999999</v>
      </c>
      <c r="D112" s="51">
        <v>3692</v>
      </c>
      <c r="E112" s="65">
        <v>62200</v>
      </c>
      <c r="F112" s="64">
        <v>32</v>
      </c>
      <c r="G112" s="51">
        <v>0.129</v>
      </c>
      <c r="H112" s="51">
        <v>0</v>
      </c>
      <c r="I112" s="51">
        <v>0</v>
      </c>
      <c r="J112" s="65">
        <v>0</v>
      </c>
      <c r="K112" s="94">
        <f t="shared" si="17"/>
        <v>28007.476999999999</v>
      </c>
      <c r="L112" s="51">
        <v>90</v>
      </c>
      <c r="M112" s="51">
        <f t="shared" si="16"/>
        <v>0.90897052330229755</v>
      </c>
      <c r="N112" s="65"/>
      <c r="O112" s="59"/>
      <c r="P112" s="87">
        <v>10</v>
      </c>
      <c r="Q112" s="85">
        <v>0.13500000000000001</v>
      </c>
      <c r="R112" s="85">
        <v>8448.4920000000002</v>
      </c>
      <c r="S112" s="85">
        <v>5139</v>
      </c>
      <c r="T112" s="86">
        <v>14640</v>
      </c>
      <c r="U112" s="87">
        <v>32</v>
      </c>
      <c r="V112" s="85">
        <v>0.13500000000000001</v>
      </c>
      <c r="W112" s="85">
        <v>11485.087</v>
      </c>
      <c r="X112" s="85">
        <v>10852</v>
      </c>
      <c r="Y112" s="86">
        <v>12113</v>
      </c>
      <c r="Z112" s="105">
        <f t="shared" si="18"/>
        <v>3036.5949999999993</v>
      </c>
      <c r="AA112" s="51">
        <v>90</v>
      </c>
      <c r="AB112" s="37">
        <f t="shared" si="19"/>
        <v>0.66060986970087365</v>
      </c>
      <c r="AC112" s="86"/>
      <c r="AD112" s="6"/>
      <c r="AE112" s="6"/>
    </row>
    <row r="113" spans="1:31" x14ac:dyDescent="0.3">
      <c r="A113" s="64">
        <v>11</v>
      </c>
      <c r="B113" s="51">
        <v>0.129</v>
      </c>
      <c r="C113" s="51">
        <v>30812.821</v>
      </c>
      <c r="D113" s="51">
        <v>4169</v>
      </c>
      <c r="E113" s="65">
        <v>65535</v>
      </c>
      <c r="F113" s="64">
        <v>33</v>
      </c>
      <c r="G113" s="51">
        <v>0.129</v>
      </c>
      <c r="H113" s="51">
        <v>0.51600000000000001</v>
      </c>
      <c r="I113" s="51">
        <v>0</v>
      </c>
      <c r="J113" s="65">
        <v>107</v>
      </c>
      <c r="K113" s="94">
        <f t="shared" si="17"/>
        <v>30812.305</v>
      </c>
      <c r="L113" s="51">
        <v>100</v>
      </c>
      <c r="M113" s="51">
        <f t="shared" si="16"/>
        <v>1</v>
      </c>
      <c r="N113" s="65"/>
      <c r="O113" s="59"/>
      <c r="P113" s="87">
        <v>11</v>
      </c>
      <c r="Q113" s="85">
        <v>0.13500000000000001</v>
      </c>
      <c r="R113" s="85">
        <v>8590.473</v>
      </c>
      <c r="S113" s="85">
        <v>5428</v>
      </c>
      <c r="T113" s="86">
        <v>14474</v>
      </c>
      <c r="U113" s="87">
        <v>33</v>
      </c>
      <c r="V113" s="85">
        <v>0.13500000000000001</v>
      </c>
      <c r="W113" s="85">
        <v>11485.648999999999</v>
      </c>
      <c r="X113" s="85">
        <v>10738</v>
      </c>
      <c r="Y113" s="86">
        <v>12289</v>
      </c>
      <c r="Z113" s="105">
        <f t="shared" si="18"/>
        <v>2895.1759999999995</v>
      </c>
      <c r="AA113" s="51">
        <v>100</v>
      </c>
      <c r="AB113" s="37">
        <f t="shared" si="19"/>
        <v>0.6298442301726429</v>
      </c>
      <c r="AC113" s="86"/>
      <c r="AD113" s="6"/>
      <c r="AE113" s="6"/>
    </row>
    <row r="114" spans="1:31" x14ac:dyDescent="0.3">
      <c r="A114" s="64">
        <v>12</v>
      </c>
      <c r="B114" s="51">
        <v>0.129</v>
      </c>
      <c r="C114" s="51">
        <v>30259.945</v>
      </c>
      <c r="D114" s="51">
        <v>4415</v>
      </c>
      <c r="E114" s="65">
        <v>65535</v>
      </c>
      <c r="F114" s="64">
        <v>34</v>
      </c>
      <c r="G114" s="51">
        <v>0.129</v>
      </c>
      <c r="H114" s="51">
        <v>30.725999999999999</v>
      </c>
      <c r="I114" s="51">
        <v>0</v>
      </c>
      <c r="J114" s="65">
        <v>549</v>
      </c>
      <c r="K114" s="94">
        <f t="shared" si="17"/>
        <v>30229.219000000001</v>
      </c>
      <c r="L114" s="51">
        <v>110</v>
      </c>
      <c r="M114" s="51">
        <f t="shared" si="16"/>
        <v>0.98107619666883084</v>
      </c>
      <c r="N114" s="65"/>
      <c r="O114" s="59"/>
      <c r="P114" s="87">
        <v>12</v>
      </c>
      <c r="Q114" s="85">
        <v>0.13500000000000001</v>
      </c>
      <c r="R114" s="85">
        <v>8732.7139999999999</v>
      </c>
      <c r="S114" s="85">
        <v>5585</v>
      </c>
      <c r="T114" s="86">
        <v>14607</v>
      </c>
      <c r="U114" s="87">
        <v>34</v>
      </c>
      <c r="V114" s="85">
        <v>0.13500000000000001</v>
      </c>
      <c r="W114" s="85">
        <v>11459.829</v>
      </c>
      <c r="X114" s="85">
        <v>10772</v>
      </c>
      <c r="Y114" s="86">
        <v>12091</v>
      </c>
      <c r="Z114" s="105">
        <f t="shared" si="18"/>
        <v>2727.1149999999998</v>
      </c>
      <c r="AA114" s="51">
        <v>110</v>
      </c>
      <c r="AB114" s="37">
        <f t="shared" si="19"/>
        <v>0.59328263558666805</v>
      </c>
      <c r="AC114" s="86"/>
      <c r="AD114" s="6"/>
      <c r="AE114" s="6"/>
    </row>
    <row r="115" spans="1:31" x14ac:dyDescent="0.3">
      <c r="A115" s="64">
        <v>13</v>
      </c>
      <c r="B115" s="51">
        <v>0.129</v>
      </c>
      <c r="C115" s="51">
        <v>30068.802</v>
      </c>
      <c r="D115" s="51">
        <v>4204</v>
      </c>
      <c r="E115" s="65">
        <v>65535</v>
      </c>
      <c r="F115" s="64">
        <v>35</v>
      </c>
      <c r="G115" s="51">
        <v>0.129</v>
      </c>
      <c r="H115" s="51">
        <v>117.30500000000001</v>
      </c>
      <c r="I115" s="51">
        <v>0</v>
      </c>
      <c r="J115" s="65">
        <v>862</v>
      </c>
      <c r="K115" s="94">
        <f t="shared" si="17"/>
        <v>29951.496999999999</v>
      </c>
      <c r="L115" s="51">
        <v>120</v>
      </c>
      <c r="M115" s="51">
        <f t="shared" si="16"/>
        <v>0.97206284956610678</v>
      </c>
      <c r="N115" s="65"/>
      <c r="O115" s="59"/>
      <c r="P115" s="87">
        <v>13</v>
      </c>
      <c r="Q115" s="85">
        <v>0.13500000000000001</v>
      </c>
      <c r="R115" s="85">
        <v>8818.1730000000007</v>
      </c>
      <c r="S115" s="85">
        <v>5700</v>
      </c>
      <c r="T115" s="86">
        <v>14492</v>
      </c>
      <c r="U115" s="87">
        <v>35</v>
      </c>
      <c r="V115" s="85">
        <v>0.13500000000000001</v>
      </c>
      <c r="W115" s="85">
        <v>11412.293</v>
      </c>
      <c r="X115" s="85">
        <v>10743</v>
      </c>
      <c r="Y115" s="86">
        <v>12026</v>
      </c>
      <c r="Z115" s="105">
        <f t="shared" si="18"/>
        <v>2594.119999999999</v>
      </c>
      <c r="AA115" s="51">
        <v>120</v>
      </c>
      <c r="AB115" s="37">
        <f t="shared" si="19"/>
        <v>0.56434963345076639</v>
      </c>
      <c r="AC115" s="86"/>
      <c r="AD115" s="6"/>
      <c r="AE115" s="6"/>
    </row>
    <row r="116" spans="1:31" x14ac:dyDescent="0.3">
      <c r="A116" s="64">
        <v>14</v>
      </c>
      <c r="B116" s="51">
        <v>0.129</v>
      </c>
      <c r="C116" s="51">
        <v>28031.674999999999</v>
      </c>
      <c r="D116" s="51">
        <v>4275</v>
      </c>
      <c r="E116" s="65">
        <v>65535</v>
      </c>
      <c r="F116" s="64">
        <v>36</v>
      </c>
      <c r="G116" s="51">
        <v>0.129</v>
      </c>
      <c r="H116" s="51">
        <v>82.174999999999997</v>
      </c>
      <c r="I116" s="51">
        <v>0</v>
      </c>
      <c r="J116" s="65">
        <v>745</v>
      </c>
      <c r="K116" s="94">
        <f t="shared" si="17"/>
        <v>27949.5</v>
      </c>
      <c r="L116" s="51">
        <v>130</v>
      </c>
      <c r="M116" s="51">
        <f t="shared" si="16"/>
        <v>0.90708890490341443</v>
      </c>
      <c r="N116" s="65"/>
      <c r="O116" s="59"/>
      <c r="P116" s="87">
        <v>14</v>
      </c>
      <c r="Q116" s="85">
        <v>0.13500000000000001</v>
      </c>
      <c r="R116" s="85">
        <v>8959.1929999999993</v>
      </c>
      <c r="S116" s="85">
        <v>5757</v>
      </c>
      <c r="T116" s="86">
        <v>14440</v>
      </c>
      <c r="U116" s="87">
        <v>36</v>
      </c>
      <c r="V116" s="85">
        <v>0.13500000000000001</v>
      </c>
      <c r="W116" s="85">
        <v>11394.614</v>
      </c>
      <c r="X116" s="85">
        <v>10776</v>
      </c>
      <c r="Y116" s="86">
        <v>11961</v>
      </c>
      <c r="Z116" s="105">
        <f t="shared" si="18"/>
        <v>2435.4210000000003</v>
      </c>
      <c r="AA116" s="51">
        <v>130</v>
      </c>
      <c r="AB116" s="37">
        <f t="shared" si="19"/>
        <v>0.52982473773314254</v>
      </c>
      <c r="AC116" s="86"/>
      <c r="AD116" s="6"/>
      <c r="AE116" s="6"/>
    </row>
    <row r="117" spans="1:31" x14ac:dyDescent="0.3">
      <c r="A117" s="64">
        <v>15</v>
      </c>
      <c r="B117" s="51">
        <v>0.129</v>
      </c>
      <c r="C117" s="51">
        <v>26561.102999999999</v>
      </c>
      <c r="D117" s="51">
        <v>3212</v>
      </c>
      <c r="E117" s="65">
        <v>65535</v>
      </c>
      <c r="F117" s="64">
        <v>37</v>
      </c>
      <c r="G117" s="51">
        <v>0.129</v>
      </c>
      <c r="H117" s="51">
        <v>81.197000000000003</v>
      </c>
      <c r="I117" s="51">
        <v>0</v>
      </c>
      <c r="J117" s="65">
        <v>801</v>
      </c>
      <c r="K117" s="94">
        <f t="shared" si="17"/>
        <v>26479.905999999999</v>
      </c>
      <c r="L117" s="51">
        <v>140</v>
      </c>
      <c r="M117" s="51">
        <f t="shared" si="16"/>
        <v>0.85939386878067059</v>
      </c>
      <c r="N117" s="65"/>
      <c r="O117" s="59"/>
      <c r="P117" s="87">
        <v>15</v>
      </c>
      <c r="Q117" s="85">
        <v>0.13500000000000001</v>
      </c>
      <c r="R117" s="85">
        <v>9089.2870000000003</v>
      </c>
      <c r="S117" s="85">
        <v>6131</v>
      </c>
      <c r="T117" s="86">
        <v>14766</v>
      </c>
      <c r="U117" s="87">
        <v>37</v>
      </c>
      <c r="V117" s="85">
        <v>0.13500000000000001</v>
      </c>
      <c r="W117" s="85">
        <v>11396.578</v>
      </c>
      <c r="X117" s="85">
        <v>10758</v>
      </c>
      <c r="Y117" s="86">
        <v>12051</v>
      </c>
      <c r="Z117" s="105">
        <f t="shared" si="18"/>
        <v>2307.2909999999993</v>
      </c>
      <c r="AA117" s="51">
        <v>140</v>
      </c>
      <c r="AB117" s="37">
        <f t="shared" si="19"/>
        <v>0.50195011414824775</v>
      </c>
      <c r="AC117" s="86"/>
      <c r="AD117" s="6"/>
      <c r="AE117" s="6"/>
    </row>
    <row r="118" spans="1:31" x14ac:dyDescent="0.3">
      <c r="A118" s="64">
        <v>16</v>
      </c>
      <c r="B118" s="51">
        <v>0.129</v>
      </c>
      <c r="C118" s="51">
        <v>25011.439999999999</v>
      </c>
      <c r="D118" s="51">
        <v>3502</v>
      </c>
      <c r="E118" s="65">
        <v>65463</v>
      </c>
      <c r="F118" s="64">
        <v>38</v>
      </c>
      <c r="G118" s="51">
        <v>0.129</v>
      </c>
      <c r="H118" s="51">
        <v>67.131</v>
      </c>
      <c r="I118" s="51">
        <v>0</v>
      </c>
      <c r="J118" s="65">
        <v>638</v>
      </c>
      <c r="K118" s="94">
        <f t="shared" si="17"/>
        <v>24944.308999999997</v>
      </c>
      <c r="L118" s="51">
        <v>150</v>
      </c>
      <c r="M118" s="51">
        <f t="shared" si="16"/>
        <v>0.80955673390874194</v>
      </c>
      <c r="N118" s="65"/>
      <c r="O118" s="59"/>
      <c r="P118" s="87">
        <v>16</v>
      </c>
      <c r="Q118" s="85">
        <v>0.13500000000000001</v>
      </c>
      <c r="R118" s="85">
        <v>9301.74</v>
      </c>
      <c r="S118" s="85">
        <v>6264</v>
      </c>
      <c r="T118" s="86">
        <v>14507</v>
      </c>
      <c r="U118" s="87">
        <v>38</v>
      </c>
      <c r="V118" s="85">
        <v>0.13500000000000001</v>
      </c>
      <c r="W118" s="85">
        <v>11378.335999999999</v>
      </c>
      <c r="X118" s="85">
        <v>10797</v>
      </c>
      <c r="Y118" s="86">
        <v>11980</v>
      </c>
      <c r="Z118" s="105">
        <f t="shared" si="18"/>
        <v>2076.5959999999995</v>
      </c>
      <c r="AA118" s="51">
        <v>150</v>
      </c>
      <c r="AB118" s="37">
        <f t="shared" si="19"/>
        <v>0.45176252117300969</v>
      </c>
      <c r="AC118" s="86"/>
      <c r="AD118" s="6"/>
      <c r="AE118" s="6"/>
    </row>
    <row r="119" spans="1:31" x14ac:dyDescent="0.3">
      <c r="A119" s="64">
        <v>17</v>
      </c>
      <c r="B119" s="51">
        <v>0.129</v>
      </c>
      <c r="C119" s="51">
        <v>22859.953000000001</v>
      </c>
      <c r="D119" s="51">
        <v>2874</v>
      </c>
      <c r="E119" s="65">
        <v>61404</v>
      </c>
      <c r="F119" s="64">
        <v>39</v>
      </c>
      <c r="G119" s="51">
        <v>0.129</v>
      </c>
      <c r="H119" s="51">
        <v>26.844999999999999</v>
      </c>
      <c r="I119" s="51">
        <v>0</v>
      </c>
      <c r="J119" s="65">
        <v>495</v>
      </c>
      <c r="K119" s="94">
        <f t="shared" si="17"/>
        <v>22833.108</v>
      </c>
      <c r="L119" s="51">
        <v>160</v>
      </c>
      <c r="M119" s="51">
        <f t="shared" si="16"/>
        <v>0.74103862077179883</v>
      </c>
      <c r="N119" s="65"/>
      <c r="O119" s="59"/>
      <c r="P119" s="87">
        <v>17</v>
      </c>
      <c r="Q119" s="85">
        <v>0.13500000000000001</v>
      </c>
      <c r="R119" s="85">
        <v>9585.6630000000005</v>
      </c>
      <c r="S119" s="85">
        <v>6453</v>
      </c>
      <c r="T119" s="86">
        <v>15000</v>
      </c>
      <c r="U119" s="87">
        <v>39</v>
      </c>
      <c r="V119" s="85">
        <v>0.13500000000000001</v>
      </c>
      <c r="W119" s="85">
        <v>11384.012000000001</v>
      </c>
      <c r="X119" s="85">
        <v>10807</v>
      </c>
      <c r="Y119" s="86">
        <v>12011</v>
      </c>
      <c r="Z119" s="105">
        <f t="shared" si="18"/>
        <v>1798.3490000000002</v>
      </c>
      <c r="AA119" s="51">
        <v>160</v>
      </c>
      <c r="AB119" s="37">
        <f t="shared" si="19"/>
        <v>0.39123001209140396</v>
      </c>
      <c r="AC119" s="86"/>
      <c r="AD119" s="6"/>
      <c r="AE119" s="6"/>
    </row>
    <row r="120" spans="1:31" s="1" customFormat="1" x14ac:dyDescent="0.3">
      <c r="A120" s="64">
        <v>18</v>
      </c>
      <c r="B120" s="51">
        <v>0.129</v>
      </c>
      <c r="C120" s="51">
        <v>16718.225999999999</v>
      </c>
      <c r="D120" s="51">
        <v>2483</v>
      </c>
      <c r="E120" s="65">
        <v>42012</v>
      </c>
      <c r="F120" s="64">
        <v>40</v>
      </c>
      <c r="G120" s="51">
        <v>0.129</v>
      </c>
      <c r="H120" s="51">
        <v>52.616999999999997</v>
      </c>
      <c r="I120" s="51">
        <v>0</v>
      </c>
      <c r="J120" s="65">
        <v>584</v>
      </c>
      <c r="K120" s="94">
        <f t="shared" si="17"/>
        <v>16665.609</v>
      </c>
      <c r="L120" s="51">
        <v>170</v>
      </c>
      <c r="M120" s="51">
        <f t="shared" si="16"/>
        <v>0.5408751146660401</v>
      </c>
      <c r="N120" s="65"/>
      <c r="O120" s="59"/>
      <c r="P120" s="87">
        <v>18</v>
      </c>
      <c r="Q120" s="85">
        <v>0.13500000000000001</v>
      </c>
      <c r="R120" s="85">
        <v>10198.07</v>
      </c>
      <c r="S120" s="85">
        <v>7160</v>
      </c>
      <c r="T120" s="86">
        <v>14506</v>
      </c>
      <c r="U120" s="87">
        <v>40</v>
      </c>
      <c r="V120" s="85">
        <v>0.13500000000000001</v>
      </c>
      <c r="W120" s="85">
        <v>11336.189</v>
      </c>
      <c r="X120" s="85">
        <v>10786</v>
      </c>
      <c r="Y120" s="86">
        <v>12021</v>
      </c>
      <c r="Z120" s="105">
        <f t="shared" si="18"/>
        <v>1138.1190000000006</v>
      </c>
      <c r="AA120" s="51">
        <v>170</v>
      </c>
      <c r="AB120" s="37">
        <f t="shared" si="19"/>
        <v>0.24759727401714393</v>
      </c>
      <c r="AC120" s="86"/>
      <c r="AD120" s="37"/>
      <c r="AE120" s="37"/>
    </row>
    <row r="121" spans="1:31" x14ac:dyDescent="0.3">
      <c r="A121" s="64">
        <v>19</v>
      </c>
      <c r="B121" s="51">
        <v>0.129</v>
      </c>
      <c r="C121" s="51">
        <v>12662.608</v>
      </c>
      <c r="D121" s="51">
        <v>1786</v>
      </c>
      <c r="E121" s="65">
        <v>26405</v>
      </c>
      <c r="F121" s="64">
        <v>41</v>
      </c>
      <c r="G121" s="51">
        <v>0.129</v>
      </c>
      <c r="H121" s="51">
        <v>71.375</v>
      </c>
      <c r="I121" s="51">
        <v>0</v>
      </c>
      <c r="J121" s="65">
        <v>567</v>
      </c>
      <c r="K121" s="94">
        <f t="shared" si="17"/>
        <v>12591.233</v>
      </c>
      <c r="L121" s="51">
        <v>180</v>
      </c>
      <c r="M121" s="51">
        <f t="shared" si="16"/>
        <v>0.4086430080450002</v>
      </c>
      <c r="N121" s="65"/>
      <c r="O121" s="59"/>
      <c r="P121" s="87">
        <v>19</v>
      </c>
      <c r="Q121" s="85">
        <v>0.13500000000000001</v>
      </c>
      <c r="R121" s="85">
        <v>10789.49</v>
      </c>
      <c r="S121" s="85">
        <v>7536</v>
      </c>
      <c r="T121" s="86">
        <v>14195</v>
      </c>
      <c r="U121" s="87">
        <v>41</v>
      </c>
      <c r="V121" s="85">
        <v>0.13500000000000001</v>
      </c>
      <c r="W121" s="85">
        <v>11325.535</v>
      </c>
      <c r="X121" s="85">
        <v>10790</v>
      </c>
      <c r="Y121" s="86">
        <v>11891</v>
      </c>
      <c r="Z121" s="105">
        <f t="shared" si="18"/>
        <v>536.04500000000007</v>
      </c>
      <c r="AA121" s="51">
        <v>180</v>
      </c>
      <c r="AB121" s="37">
        <f t="shared" si="19"/>
        <v>0.11661634745621492</v>
      </c>
      <c r="AC121" s="86"/>
      <c r="AD121" s="6"/>
      <c r="AE121" s="6"/>
    </row>
    <row r="122" spans="1:31" x14ac:dyDescent="0.3">
      <c r="A122" s="64">
        <v>20</v>
      </c>
      <c r="B122" s="51">
        <v>0.129</v>
      </c>
      <c r="C122" s="51">
        <v>11452.004999999999</v>
      </c>
      <c r="D122" s="51">
        <v>1751</v>
      </c>
      <c r="E122" s="65">
        <v>23154</v>
      </c>
      <c r="F122" s="64">
        <v>42</v>
      </c>
      <c r="G122" s="51">
        <v>0.129</v>
      </c>
      <c r="H122" s="51">
        <v>63.01</v>
      </c>
      <c r="I122" s="51">
        <v>0</v>
      </c>
      <c r="J122" s="65">
        <v>586</v>
      </c>
      <c r="K122" s="94">
        <f t="shared" si="17"/>
        <v>11388.994999999999</v>
      </c>
      <c r="L122" s="51">
        <v>190</v>
      </c>
      <c r="M122" s="51">
        <f t="shared" si="16"/>
        <v>0.36962489498919343</v>
      </c>
      <c r="N122" s="65"/>
      <c r="O122" s="59"/>
      <c r="P122" s="87">
        <v>20</v>
      </c>
      <c r="Q122" s="85">
        <v>0.13500000000000001</v>
      </c>
      <c r="R122" s="85">
        <v>10909.259</v>
      </c>
      <c r="S122" s="85">
        <v>7807</v>
      </c>
      <c r="T122" s="86">
        <v>14803</v>
      </c>
      <c r="U122" s="87">
        <v>42</v>
      </c>
      <c r="V122" s="85">
        <v>0.13500000000000001</v>
      </c>
      <c r="W122" s="85">
        <v>11321.21</v>
      </c>
      <c r="X122" s="85">
        <v>10773</v>
      </c>
      <c r="Y122" s="86">
        <v>11925</v>
      </c>
      <c r="Z122" s="105">
        <f t="shared" si="18"/>
        <v>411.95099999999911</v>
      </c>
      <c r="AA122" s="51">
        <v>190</v>
      </c>
      <c r="AB122" s="37">
        <f t="shared" si="19"/>
        <v>8.9619753847037242E-2</v>
      </c>
      <c r="AC122" s="86"/>
      <c r="AD122" s="6"/>
      <c r="AE122" s="6"/>
    </row>
    <row r="123" spans="1:31" x14ac:dyDescent="0.3">
      <c r="A123" s="64">
        <v>21</v>
      </c>
      <c r="B123" s="51">
        <v>0.129</v>
      </c>
      <c r="C123" s="51">
        <v>9338.5220000000008</v>
      </c>
      <c r="D123" s="51">
        <v>1751</v>
      </c>
      <c r="E123" s="65">
        <v>18106</v>
      </c>
      <c r="F123" s="64">
        <v>43</v>
      </c>
      <c r="G123" s="51">
        <v>0.129</v>
      </c>
      <c r="H123" s="51">
        <v>102.75</v>
      </c>
      <c r="I123" s="51">
        <v>0</v>
      </c>
      <c r="J123" s="65">
        <v>605</v>
      </c>
      <c r="K123" s="94">
        <f t="shared" si="17"/>
        <v>9235.7720000000008</v>
      </c>
      <c r="L123" s="51">
        <v>200</v>
      </c>
      <c r="M123" s="51">
        <f t="shared" si="16"/>
        <v>0.29974297606102501</v>
      </c>
      <c r="N123" s="65"/>
      <c r="O123" s="59"/>
      <c r="P123" s="87">
        <v>21</v>
      </c>
      <c r="Q123" s="85">
        <v>0.13500000000000001</v>
      </c>
      <c r="R123" s="85">
        <v>10944.681</v>
      </c>
      <c r="S123" s="85">
        <v>7875</v>
      </c>
      <c r="T123" s="86">
        <v>14492</v>
      </c>
      <c r="U123" s="87">
        <v>43</v>
      </c>
      <c r="V123" s="85">
        <v>0.13500000000000001</v>
      </c>
      <c r="W123" s="85">
        <v>11343.47</v>
      </c>
      <c r="X123" s="85">
        <v>10774</v>
      </c>
      <c r="Y123" s="86">
        <v>11899</v>
      </c>
      <c r="Z123" s="105">
        <f t="shared" si="18"/>
        <v>398.78899999999885</v>
      </c>
      <c r="AA123" s="51">
        <v>200</v>
      </c>
      <c r="AB123" s="37">
        <f t="shared" si="19"/>
        <v>8.6756366696296675E-2</v>
      </c>
      <c r="AC123" s="86"/>
      <c r="AD123" s="6"/>
      <c r="AE123" s="6"/>
    </row>
    <row r="124" spans="1:31" x14ac:dyDescent="0.3">
      <c r="A124" s="91">
        <v>22</v>
      </c>
      <c r="B124" s="92">
        <v>0.129</v>
      </c>
      <c r="C124" s="92">
        <v>7537.1620000000003</v>
      </c>
      <c r="D124" s="92">
        <v>1290</v>
      </c>
      <c r="E124" s="93">
        <v>14523</v>
      </c>
      <c r="F124" s="91">
        <v>44</v>
      </c>
      <c r="G124" s="92">
        <v>0.129</v>
      </c>
      <c r="H124" s="92">
        <v>149.92599999999999</v>
      </c>
      <c r="I124" s="92">
        <v>0</v>
      </c>
      <c r="J124" s="93">
        <v>626</v>
      </c>
      <c r="K124" s="94">
        <f t="shared" si="17"/>
        <v>7387.2359999999999</v>
      </c>
      <c r="L124" s="51">
        <v>210</v>
      </c>
      <c r="M124" s="51">
        <f t="shared" si="16"/>
        <v>0.23974954161981715</v>
      </c>
      <c r="N124" s="65"/>
      <c r="O124" s="59"/>
      <c r="P124" s="95">
        <v>22</v>
      </c>
      <c r="Q124" s="96">
        <v>0.13500000000000001</v>
      </c>
      <c r="R124" s="96">
        <v>10981.767</v>
      </c>
      <c r="S124" s="96">
        <v>7940</v>
      </c>
      <c r="T124" s="97">
        <v>14473</v>
      </c>
      <c r="U124" s="95">
        <v>44</v>
      </c>
      <c r="V124" s="96">
        <v>0.13500000000000001</v>
      </c>
      <c r="W124" s="96">
        <v>11349.819</v>
      </c>
      <c r="X124" s="96">
        <v>10823</v>
      </c>
      <c r="Y124" s="97">
        <v>11992</v>
      </c>
      <c r="Z124" s="105">
        <f t="shared" si="18"/>
        <v>368.05199999999968</v>
      </c>
      <c r="AA124" s="51">
        <v>210</v>
      </c>
      <c r="AB124" s="37">
        <f t="shared" si="19"/>
        <v>8.0069546239503714E-2</v>
      </c>
      <c r="AC124" s="86"/>
      <c r="AD124" s="6"/>
      <c r="AE124" s="6"/>
    </row>
    <row r="125" spans="1:31" x14ac:dyDescent="0.3">
      <c r="A125" s="64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65"/>
      <c r="O125" s="5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51"/>
      <c r="AB125" s="6"/>
      <c r="AC125" s="60"/>
      <c r="AD125" s="6"/>
      <c r="AE125" s="6"/>
    </row>
    <row r="126" spans="1:31" x14ac:dyDescent="0.3">
      <c r="A126" s="64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65"/>
      <c r="O126" s="5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51"/>
      <c r="AB126" s="6"/>
      <c r="AC126" s="60"/>
      <c r="AD126" s="6"/>
      <c r="AE126" s="6"/>
    </row>
    <row r="127" spans="1:31" x14ac:dyDescent="0.3">
      <c r="A127" s="88" t="s">
        <v>49</v>
      </c>
      <c r="B127" s="89" t="s">
        <v>35</v>
      </c>
      <c r="C127" s="89" t="s">
        <v>1</v>
      </c>
      <c r="D127" s="89" t="s">
        <v>36</v>
      </c>
      <c r="E127" s="90" t="s">
        <v>37</v>
      </c>
      <c r="F127" s="88" t="s">
        <v>50</v>
      </c>
      <c r="G127" s="89" t="s">
        <v>35</v>
      </c>
      <c r="H127" s="89" t="s">
        <v>1</v>
      </c>
      <c r="I127" s="89" t="s">
        <v>36</v>
      </c>
      <c r="J127" s="90" t="s">
        <v>37</v>
      </c>
      <c r="K127" s="52" t="s">
        <v>39</v>
      </c>
      <c r="L127" s="52" t="s">
        <v>63</v>
      </c>
      <c r="M127" s="52" t="s">
        <v>40</v>
      </c>
      <c r="N127" s="63"/>
      <c r="O127" s="56"/>
      <c r="P127" s="88" t="s">
        <v>49</v>
      </c>
      <c r="Q127" s="89" t="s">
        <v>35</v>
      </c>
      <c r="R127" s="89" t="s">
        <v>1</v>
      </c>
      <c r="S127" s="89" t="s">
        <v>36</v>
      </c>
      <c r="T127" s="90" t="s">
        <v>37</v>
      </c>
      <c r="U127" s="88" t="s">
        <v>50</v>
      </c>
      <c r="V127" s="89" t="s">
        <v>35</v>
      </c>
      <c r="W127" s="89" t="s">
        <v>1</v>
      </c>
      <c r="X127" s="89" t="s">
        <v>36</v>
      </c>
      <c r="Y127" s="90" t="s">
        <v>37</v>
      </c>
      <c r="Z127" s="52" t="s">
        <v>39</v>
      </c>
      <c r="AA127" s="52" t="s">
        <v>63</v>
      </c>
      <c r="AB127" s="52" t="s">
        <v>40</v>
      </c>
      <c r="AC127" s="63"/>
      <c r="AD127" s="6"/>
      <c r="AE127" s="6"/>
    </row>
    <row r="128" spans="1:31" x14ac:dyDescent="0.3">
      <c r="A128" s="59">
        <v>1</v>
      </c>
      <c r="B128" s="51">
        <v>0.115</v>
      </c>
      <c r="C128" s="51">
        <v>171.81800000000001</v>
      </c>
      <c r="D128" s="51">
        <v>0</v>
      </c>
      <c r="E128" s="65">
        <v>1262</v>
      </c>
      <c r="F128" s="59">
        <v>17</v>
      </c>
      <c r="G128" s="51">
        <v>0.115</v>
      </c>
      <c r="H128" s="51">
        <v>0</v>
      </c>
      <c r="I128" s="51">
        <v>0</v>
      </c>
      <c r="J128" s="65">
        <v>0</v>
      </c>
      <c r="K128" s="94">
        <f t="shared" ref="K128:K143" si="20">C128-H128</f>
        <v>171.81800000000001</v>
      </c>
      <c r="L128" s="51">
        <v>50</v>
      </c>
      <c r="M128" s="51">
        <f t="shared" ref="M128:M143" si="21">K128/$K$136</f>
        <v>1.9260822848700117E-2</v>
      </c>
      <c r="N128" s="65"/>
      <c r="O128" s="59"/>
      <c r="P128" s="59">
        <v>1</v>
      </c>
      <c r="Q128" s="6">
        <v>0.23899999999999999</v>
      </c>
      <c r="R128" s="6">
        <v>8564.0370000000003</v>
      </c>
      <c r="S128" s="6">
        <v>3926</v>
      </c>
      <c r="T128" s="60">
        <v>15599</v>
      </c>
      <c r="U128" s="59">
        <v>17</v>
      </c>
      <c r="V128" s="6">
        <v>0.23899999999999999</v>
      </c>
      <c r="W128" s="6">
        <v>12086.942999999999</v>
      </c>
      <c r="X128" s="6">
        <v>10393</v>
      </c>
      <c r="Y128" s="60">
        <v>14006</v>
      </c>
      <c r="Z128" s="94">
        <f>W128-R128</f>
        <v>3522.905999999999</v>
      </c>
      <c r="AA128" s="51">
        <v>50</v>
      </c>
      <c r="AB128" s="37"/>
      <c r="AC128" s="60"/>
      <c r="AD128" s="6"/>
      <c r="AE128" s="6"/>
    </row>
    <row r="129" spans="1:51" x14ac:dyDescent="0.3">
      <c r="A129" s="59">
        <v>2</v>
      </c>
      <c r="B129" s="51">
        <v>0.115</v>
      </c>
      <c r="C129" s="51">
        <v>185.26599999999999</v>
      </c>
      <c r="D129" s="51">
        <v>0</v>
      </c>
      <c r="E129" s="65">
        <v>1217</v>
      </c>
      <c r="F129" s="59">
        <v>18</v>
      </c>
      <c r="G129" s="51">
        <v>0.115</v>
      </c>
      <c r="H129" s="51">
        <v>0</v>
      </c>
      <c r="I129" s="51">
        <v>0</v>
      </c>
      <c r="J129" s="65">
        <v>0</v>
      </c>
      <c r="K129" s="94">
        <f t="shared" si="20"/>
        <v>185.26599999999999</v>
      </c>
      <c r="L129" s="51">
        <v>60</v>
      </c>
      <c r="M129" s="51">
        <f t="shared" si="21"/>
        <v>2.0768345609233466E-2</v>
      </c>
      <c r="N129" s="65"/>
      <c r="O129" s="59"/>
      <c r="P129" s="59">
        <v>2</v>
      </c>
      <c r="Q129" s="6">
        <v>0.23899999999999999</v>
      </c>
      <c r="R129" s="6">
        <v>8561.2939999999999</v>
      </c>
      <c r="S129" s="6">
        <v>3975</v>
      </c>
      <c r="T129" s="60">
        <v>15547</v>
      </c>
      <c r="U129" s="59">
        <v>18</v>
      </c>
      <c r="V129" s="6">
        <v>0.23899999999999999</v>
      </c>
      <c r="W129" s="6">
        <v>12146.266</v>
      </c>
      <c r="X129" s="6">
        <v>10360</v>
      </c>
      <c r="Y129" s="60">
        <v>13996</v>
      </c>
      <c r="Z129" s="94">
        <f t="shared" ref="Z129:Z143" si="22">W129-R129</f>
        <v>3584.9719999999998</v>
      </c>
      <c r="AA129" s="51">
        <v>60</v>
      </c>
      <c r="AB129" s="37"/>
      <c r="AC129" s="60"/>
      <c r="AD129" s="6"/>
      <c r="AE129" s="6"/>
    </row>
    <row r="130" spans="1:51" x14ac:dyDescent="0.3">
      <c r="A130" s="59">
        <v>3</v>
      </c>
      <c r="B130" s="51">
        <v>0.115</v>
      </c>
      <c r="C130" s="51">
        <v>238.041</v>
      </c>
      <c r="D130" s="51">
        <v>0</v>
      </c>
      <c r="E130" s="65">
        <v>1430</v>
      </c>
      <c r="F130" s="59">
        <v>19</v>
      </c>
      <c r="G130" s="51">
        <v>0.115</v>
      </c>
      <c r="H130" s="51">
        <v>0</v>
      </c>
      <c r="I130" s="51">
        <v>0</v>
      </c>
      <c r="J130" s="65">
        <v>0</v>
      </c>
      <c r="K130" s="94">
        <f t="shared" si="20"/>
        <v>238.041</v>
      </c>
      <c r="L130" s="51">
        <v>70</v>
      </c>
      <c r="M130" s="51">
        <f t="shared" si="21"/>
        <v>2.668443080310226E-2</v>
      </c>
      <c r="N130" s="65"/>
      <c r="O130" s="59"/>
      <c r="P130" s="59">
        <v>3</v>
      </c>
      <c r="Q130" s="6">
        <v>0.23899999999999999</v>
      </c>
      <c r="R130" s="6">
        <v>8555.3819999999996</v>
      </c>
      <c r="S130" s="6">
        <v>3973</v>
      </c>
      <c r="T130" s="60">
        <v>15565</v>
      </c>
      <c r="U130" s="59">
        <v>19</v>
      </c>
      <c r="V130" s="6">
        <v>0.23899999999999999</v>
      </c>
      <c r="W130" s="6">
        <v>12167.237999999999</v>
      </c>
      <c r="X130" s="6">
        <v>10331</v>
      </c>
      <c r="Y130" s="60">
        <v>13957</v>
      </c>
      <c r="Z130" s="94">
        <f t="shared" si="22"/>
        <v>3611.8559999999998</v>
      </c>
      <c r="AA130" s="51">
        <v>70</v>
      </c>
      <c r="AB130" s="37"/>
      <c r="AC130" s="60"/>
      <c r="AD130" s="6"/>
      <c r="AE130" s="6"/>
    </row>
    <row r="131" spans="1:51" x14ac:dyDescent="0.3">
      <c r="A131" s="59">
        <v>4</v>
      </c>
      <c r="B131" s="51">
        <v>0.115</v>
      </c>
      <c r="C131" s="51">
        <v>184.947</v>
      </c>
      <c r="D131" s="51">
        <v>0</v>
      </c>
      <c r="E131" s="65">
        <v>1378</v>
      </c>
      <c r="F131" s="59">
        <v>20</v>
      </c>
      <c r="G131" s="51">
        <v>0.115</v>
      </c>
      <c r="H131" s="51">
        <v>0</v>
      </c>
      <c r="I131" s="51">
        <v>0</v>
      </c>
      <c r="J131" s="65">
        <v>0</v>
      </c>
      <c r="K131" s="94">
        <f t="shared" si="20"/>
        <v>184.947</v>
      </c>
      <c r="L131" s="51">
        <v>80</v>
      </c>
      <c r="M131" s="51">
        <f t="shared" si="21"/>
        <v>2.0732585662727655E-2</v>
      </c>
      <c r="N131" s="65"/>
      <c r="O131" s="59"/>
      <c r="P131" s="59">
        <v>4</v>
      </c>
      <c r="Q131" s="6">
        <v>0.23899999999999999</v>
      </c>
      <c r="R131" s="6">
        <v>8714.4740000000002</v>
      </c>
      <c r="S131" s="6">
        <v>3827</v>
      </c>
      <c r="T131" s="60">
        <v>15396</v>
      </c>
      <c r="U131" s="59">
        <v>20</v>
      </c>
      <c r="V131" s="6">
        <v>0.23899999999999999</v>
      </c>
      <c r="W131" s="6">
        <v>12170.977000000001</v>
      </c>
      <c r="X131" s="6">
        <v>10404</v>
      </c>
      <c r="Y131" s="60">
        <v>13965</v>
      </c>
      <c r="Z131" s="94">
        <f t="shared" si="22"/>
        <v>3456.5030000000006</v>
      </c>
      <c r="AA131" s="51">
        <v>80</v>
      </c>
      <c r="AB131" s="37">
        <f>Z131/$Z$131</f>
        <v>1</v>
      </c>
      <c r="AC131" s="60"/>
      <c r="AD131" s="6"/>
      <c r="AE131" s="6"/>
    </row>
    <row r="132" spans="1:51" x14ac:dyDescent="0.3">
      <c r="A132" s="59">
        <v>5</v>
      </c>
      <c r="B132" s="51">
        <v>0.115</v>
      </c>
      <c r="C132" s="51">
        <v>144.249</v>
      </c>
      <c r="D132" s="51">
        <v>0</v>
      </c>
      <c r="E132" s="65">
        <v>1256</v>
      </c>
      <c r="F132" s="59">
        <v>21</v>
      </c>
      <c r="G132" s="51">
        <v>0.115</v>
      </c>
      <c r="H132" s="51">
        <v>0</v>
      </c>
      <c r="I132" s="51">
        <v>0</v>
      </c>
      <c r="J132" s="65">
        <v>0</v>
      </c>
      <c r="K132" s="94">
        <f t="shared" si="20"/>
        <v>144.249</v>
      </c>
      <c r="L132" s="51">
        <v>90</v>
      </c>
      <c r="M132" s="51">
        <f t="shared" si="21"/>
        <v>1.6170333929519276E-2</v>
      </c>
      <c r="N132" s="65"/>
      <c r="O132" s="59"/>
      <c r="P132" s="59">
        <v>5</v>
      </c>
      <c r="Q132" s="6">
        <v>0.23899999999999999</v>
      </c>
      <c r="R132" s="6">
        <v>8833.0220000000008</v>
      </c>
      <c r="S132" s="6">
        <v>3668</v>
      </c>
      <c r="T132" s="60">
        <v>15627</v>
      </c>
      <c r="U132" s="59">
        <v>21</v>
      </c>
      <c r="V132" s="6">
        <v>0.23899999999999999</v>
      </c>
      <c r="W132" s="6">
        <v>12163.371999999999</v>
      </c>
      <c r="X132" s="6">
        <v>10305</v>
      </c>
      <c r="Y132" s="60">
        <v>13982</v>
      </c>
      <c r="Z132" s="94">
        <f t="shared" si="22"/>
        <v>3330.3499999999985</v>
      </c>
      <c r="AA132" s="51">
        <v>90</v>
      </c>
      <c r="AB132" s="37">
        <f t="shared" ref="AB132:AB143" si="23">Z132/$Z$131</f>
        <v>0.9635027077945536</v>
      </c>
      <c r="AC132" s="60"/>
      <c r="AD132" s="6"/>
      <c r="AE132" s="6"/>
    </row>
    <row r="133" spans="1:51" x14ac:dyDescent="0.3">
      <c r="A133" s="59">
        <v>6</v>
      </c>
      <c r="B133" s="51">
        <v>0.115</v>
      </c>
      <c r="C133" s="51">
        <v>4303.8019999999997</v>
      </c>
      <c r="D133" s="51">
        <v>0</v>
      </c>
      <c r="E133" s="65">
        <v>8800</v>
      </c>
      <c r="F133" s="59">
        <v>22</v>
      </c>
      <c r="G133" s="51">
        <v>0.115</v>
      </c>
      <c r="H133" s="51">
        <v>7.9489999999999998</v>
      </c>
      <c r="I133" s="51">
        <v>0</v>
      </c>
      <c r="J133" s="65">
        <v>486</v>
      </c>
      <c r="K133" s="94">
        <f t="shared" si="20"/>
        <v>4295.8530000000001</v>
      </c>
      <c r="L133" s="51">
        <v>100</v>
      </c>
      <c r="M133" s="66">
        <f t="shared" si="21"/>
        <v>0.48156574757625475</v>
      </c>
      <c r="N133" s="68" t="s">
        <v>41</v>
      </c>
      <c r="O133" s="59"/>
      <c r="P133" s="59">
        <v>6</v>
      </c>
      <c r="Q133" s="6">
        <v>0.23899999999999999</v>
      </c>
      <c r="R133" s="6">
        <v>9091.7049999999999</v>
      </c>
      <c r="S133" s="6">
        <v>4147</v>
      </c>
      <c r="T133" s="60">
        <v>15208</v>
      </c>
      <c r="U133" s="59">
        <v>22</v>
      </c>
      <c r="V133" s="6">
        <v>0.23899999999999999</v>
      </c>
      <c r="W133" s="6">
        <v>12090.014999999999</v>
      </c>
      <c r="X133" s="6">
        <v>10460</v>
      </c>
      <c r="Y133" s="60">
        <v>13775</v>
      </c>
      <c r="Z133" s="94">
        <f t="shared" si="22"/>
        <v>2998.3099999999995</v>
      </c>
      <c r="AA133" s="51">
        <v>100</v>
      </c>
      <c r="AB133" s="37">
        <f t="shared" si="23"/>
        <v>0.86744030021093543</v>
      </c>
      <c r="AC133" s="68" t="s">
        <v>41</v>
      </c>
      <c r="AD133" s="6"/>
      <c r="AE133" s="6"/>
    </row>
    <row r="134" spans="1:51" x14ac:dyDescent="0.3">
      <c r="A134" s="59">
        <v>7</v>
      </c>
      <c r="B134" s="51">
        <v>0.115</v>
      </c>
      <c r="C134" s="51">
        <v>8531.6540000000005</v>
      </c>
      <c r="D134" s="51">
        <v>2320</v>
      </c>
      <c r="E134" s="65">
        <v>15280</v>
      </c>
      <c r="F134" s="59">
        <v>23</v>
      </c>
      <c r="G134" s="51">
        <v>0.115</v>
      </c>
      <c r="H134" s="51">
        <v>99.078000000000003</v>
      </c>
      <c r="I134" s="51">
        <v>0</v>
      </c>
      <c r="J134" s="65">
        <v>972</v>
      </c>
      <c r="K134" s="94">
        <f t="shared" si="20"/>
        <v>8432.5760000000009</v>
      </c>
      <c r="L134" s="51">
        <v>110</v>
      </c>
      <c r="M134" s="51">
        <f t="shared" si="21"/>
        <v>0.94529299895354535</v>
      </c>
      <c r="N134" s="65"/>
      <c r="O134" s="59"/>
      <c r="P134" s="59">
        <v>7</v>
      </c>
      <c r="Q134" s="6">
        <v>0.23899999999999999</v>
      </c>
      <c r="R134" s="6">
        <v>9273.8520000000008</v>
      </c>
      <c r="S134" s="6">
        <v>4518</v>
      </c>
      <c r="T134" s="60">
        <v>14860</v>
      </c>
      <c r="U134" s="59">
        <v>23</v>
      </c>
      <c r="V134" s="6">
        <v>0.23899999999999999</v>
      </c>
      <c r="W134" s="6">
        <v>12003.763999999999</v>
      </c>
      <c r="X134" s="6">
        <v>10495</v>
      </c>
      <c r="Y134" s="60">
        <v>13483</v>
      </c>
      <c r="Z134" s="94">
        <f t="shared" si="22"/>
        <v>2729.9119999999984</v>
      </c>
      <c r="AA134" s="51">
        <v>110</v>
      </c>
      <c r="AB134" s="37">
        <f t="shared" si="23"/>
        <v>0.78979014339058806</v>
      </c>
      <c r="AC134" s="60"/>
      <c r="AD134" s="6"/>
      <c r="AE134" s="6"/>
    </row>
    <row r="135" spans="1:51" x14ac:dyDescent="0.3">
      <c r="A135" s="59">
        <v>8</v>
      </c>
      <c r="B135" s="51">
        <v>0.115</v>
      </c>
      <c r="C135" s="51">
        <v>8783.0110000000004</v>
      </c>
      <c r="D135" s="51">
        <v>2221</v>
      </c>
      <c r="E135" s="65">
        <v>14781</v>
      </c>
      <c r="F135" s="59">
        <v>24</v>
      </c>
      <c r="G135" s="51">
        <v>0.115</v>
      </c>
      <c r="H135" s="51">
        <v>151.36600000000001</v>
      </c>
      <c r="I135" s="51">
        <v>0</v>
      </c>
      <c r="J135" s="65">
        <v>1285</v>
      </c>
      <c r="K135" s="94">
        <f t="shared" si="20"/>
        <v>8631.6450000000004</v>
      </c>
      <c r="L135" s="51">
        <v>120</v>
      </c>
      <c r="M135" s="51">
        <f t="shared" si="21"/>
        <v>0.96760866287506619</v>
      </c>
      <c r="N135" s="65"/>
      <c r="O135" s="59"/>
      <c r="P135" s="59">
        <v>8</v>
      </c>
      <c r="Q135" s="6">
        <v>0.23899999999999999</v>
      </c>
      <c r="R135" s="6">
        <v>9385.98</v>
      </c>
      <c r="S135" s="6">
        <v>4802</v>
      </c>
      <c r="T135" s="60">
        <v>14554</v>
      </c>
      <c r="U135" s="59">
        <v>24</v>
      </c>
      <c r="V135" s="6">
        <v>0.23899999999999999</v>
      </c>
      <c r="W135" s="6">
        <v>11959.789000000001</v>
      </c>
      <c r="X135" s="6">
        <v>10591</v>
      </c>
      <c r="Y135" s="60">
        <v>13366</v>
      </c>
      <c r="Z135" s="94">
        <f t="shared" si="22"/>
        <v>2573.8090000000011</v>
      </c>
      <c r="AA135" s="51">
        <v>120</v>
      </c>
      <c r="AB135" s="37">
        <f t="shared" si="23"/>
        <v>0.74462802433557862</v>
      </c>
      <c r="AC135" s="60"/>
      <c r="AD135" s="6"/>
      <c r="AE135" s="6"/>
    </row>
    <row r="136" spans="1:51" x14ac:dyDescent="0.3">
      <c r="A136" s="59">
        <v>9</v>
      </c>
      <c r="B136" s="51">
        <v>0.115</v>
      </c>
      <c r="C136" s="51">
        <v>9147.7209999999995</v>
      </c>
      <c r="D136" s="51">
        <v>2391</v>
      </c>
      <c r="E136" s="65">
        <v>15021</v>
      </c>
      <c r="F136" s="59">
        <v>25</v>
      </c>
      <c r="G136" s="51">
        <v>0.115</v>
      </c>
      <c r="H136" s="51">
        <v>227.126</v>
      </c>
      <c r="I136" s="51">
        <v>0</v>
      </c>
      <c r="J136" s="65">
        <v>1188</v>
      </c>
      <c r="K136" s="94">
        <f t="shared" si="20"/>
        <v>8920.5949999999993</v>
      </c>
      <c r="L136" s="51">
        <v>130</v>
      </c>
      <c r="M136" s="51">
        <f t="shared" si="21"/>
        <v>1</v>
      </c>
      <c r="N136" s="65"/>
      <c r="O136" s="59"/>
      <c r="P136" s="59">
        <v>9</v>
      </c>
      <c r="Q136" s="6">
        <v>0.23899999999999999</v>
      </c>
      <c r="R136" s="6">
        <v>9458.7289999999994</v>
      </c>
      <c r="S136" s="6">
        <v>5019</v>
      </c>
      <c r="T136" s="60">
        <v>14595</v>
      </c>
      <c r="U136" s="59">
        <v>25</v>
      </c>
      <c r="V136" s="6">
        <v>0.23899999999999999</v>
      </c>
      <c r="W136" s="6">
        <v>11932.166999999999</v>
      </c>
      <c r="X136" s="6">
        <v>10178</v>
      </c>
      <c r="Y136" s="60">
        <v>13255</v>
      </c>
      <c r="Z136" s="94">
        <f t="shared" si="22"/>
        <v>2473.4380000000001</v>
      </c>
      <c r="AA136" s="51">
        <v>130</v>
      </c>
      <c r="AB136" s="37">
        <f t="shared" si="23"/>
        <v>0.71558971596437204</v>
      </c>
      <c r="AC136" s="60"/>
      <c r="AD136" s="6"/>
      <c r="AE136" s="6"/>
    </row>
    <row r="137" spans="1:51" x14ac:dyDescent="0.3">
      <c r="A137" s="59">
        <v>10</v>
      </c>
      <c r="B137" s="51">
        <v>0.115</v>
      </c>
      <c r="C137" s="51">
        <v>9007.1149999999998</v>
      </c>
      <c r="D137" s="51">
        <v>2115</v>
      </c>
      <c r="E137" s="65">
        <v>15367</v>
      </c>
      <c r="F137" s="59">
        <v>26</v>
      </c>
      <c r="G137" s="51">
        <v>0.115</v>
      </c>
      <c r="H137" s="51">
        <v>309.60899999999998</v>
      </c>
      <c r="I137" s="51">
        <v>0</v>
      </c>
      <c r="J137" s="65">
        <v>1254</v>
      </c>
      <c r="K137" s="94">
        <f t="shared" si="20"/>
        <v>8697.5059999999994</v>
      </c>
      <c r="L137" s="51">
        <v>140</v>
      </c>
      <c r="M137" s="51">
        <f t="shared" si="21"/>
        <v>0.97499169057669355</v>
      </c>
      <c r="N137" s="60"/>
      <c r="O137" s="59"/>
      <c r="P137" s="59">
        <v>10</v>
      </c>
      <c r="Q137" s="6">
        <v>0.23899999999999999</v>
      </c>
      <c r="R137" s="6">
        <v>9496.491</v>
      </c>
      <c r="S137" s="6">
        <v>5144</v>
      </c>
      <c r="T137" s="60">
        <v>14283</v>
      </c>
      <c r="U137" s="59">
        <v>26</v>
      </c>
      <c r="V137" s="6">
        <v>0.23899999999999999</v>
      </c>
      <c r="W137" s="6">
        <v>11916.709000000001</v>
      </c>
      <c r="X137" s="6">
        <v>10492</v>
      </c>
      <c r="Y137" s="60">
        <v>13210</v>
      </c>
      <c r="Z137" s="94">
        <f t="shared" si="22"/>
        <v>2420.2180000000008</v>
      </c>
      <c r="AA137" s="51">
        <v>140</v>
      </c>
      <c r="AB137" s="37">
        <f t="shared" si="23"/>
        <v>0.70019265135890241</v>
      </c>
      <c r="AC137" s="60"/>
      <c r="AD137" s="6"/>
      <c r="AE137" s="6"/>
    </row>
    <row r="138" spans="1:51" x14ac:dyDescent="0.3">
      <c r="A138" s="59">
        <v>11</v>
      </c>
      <c r="B138" s="51">
        <v>0.115</v>
      </c>
      <c r="C138" s="51">
        <v>8641.8160000000007</v>
      </c>
      <c r="D138" s="51">
        <v>2235</v>
      </c>
      <c r="E138" s="65">
        <v>14175</v>
      </c>
      <c r="F138" s="87">
        <v>27</v>
      </c>
      <c r="G138" s="51">
        <v>0.115</v>
      </c>
      <c r="H138" s="51">
        <v>343.673</v>
      </c>
      <c r="I138" s="51">
        <v>0</v>
      </c>
      <c r="J138" s="65">
        <v>1553</v>
      </c>
      <c r="K138" s="94">
        <f t="shared" si="20"/>
        <v>8298.143</v>
      </c>
      <c r="L138" s="51">
        <v>150</v>
      </c>
      <c r="M138" s="51">
        <f t="shared" si="21"/>
        <v>0.93022304005506362</v>
      </c>
      <c r="N138" s="65"/>
      <c r="O138" s="59"/>
      <c r="P138" s="59">
        <v>11</v>
      </c>
      <c r="Q138" s="85">
        <v>0.23899999999999999</v>
      </c>
      <c r="R138" s="85">
        <v>9551.3080000000009</v>
      </c>
      <c r="S138" s="85">
        <v>5228</v>
      </c>
      <c r="T138" s="86">
        <v>14455</v>
      </c>
      <c r="U138" s="87">
        <v>27</v>
      </c>
      <c r="V138" s="85">
        <v>0.23899999999999999</v>
      </c>
      <c r="W138" s="85">
        <v>11919.285</v>
      </c>
      <c r="X138" s="85">
        <v>10548</v>
      </c>
      <c r="Y138" s="86">
        <v>13340</v>
      </c>
      <c r="Z138" s="94">
        <f t="shared" si="22"/>
        <v>2367.976999999999</v>
      </c>
      <c r="AA138" s="51">
        <v>150</v>
      </c>
      <c r="AB138" s="37">
        <f t="shared" si="23"/>
        <v>0.68507882099335615</v>
      </c>
      <c r="AC138" s="86"/>
      <c r="AD138" s="6"/>
      <c r="AE138" s="6"/>
    </row>
    <row r="139" spans="1:51" x14ac:dyDescent="0.3">
      <c r="A139" s="87">
        <v>12</v>
      </c>
      <c r="B139" s="51">
        <v>0.115</v>
      </c>
      <c r="C139" s="51">
        <v>7235.1949999999997</v>
      </c>
      <c r="D139" s="51">
        <v>1874</v>
      </c>
      <c r="E139" s="65">
        <v>12459</v>
      </c>
      <c r="F139" s="87">
        <v>28</v>
      </c>
      <c r="G139" s="51">
        <v>0.115</v>
      </c>
      <c r="H139" s="51">
        <v>301.33499999999998</v>
      </c>
      <c r="I139" s="51">
        <v>0</v>
      </c>
      <c r="J139" s="65">
        <v>1347</v>
      </c>
      <c r="K139" s="94">
        <f t="shared" si="20"/>
        <v>6933.86</v>
      </c>
      <c r="L139" s="51">
        <v>160</v>
      </c>
      <c r="M139" s="51">
        <f t="shared" si="21"/>
        <v>0.77728671686137529</v>
      </c>
      <c r="N139" s="65"/>
      <c r="O139" s="59"/>
      <c r="P139" s="87">
        <v>12</v>
      </c>
      <c r="Q139" s="85">
        <v>0.23899999999999999</v>
      </c>
      <c r="R139" s="85">
        <v>9594.98</v>
      </c>
      <c r="S139" s="85">
        <v>5429</v>
      </c>
      <c r="T139" s="86">
        <v>14206</v>
      </c>
      <c r="U139" s="87">
        <v>28</v>
      </c>
      <c r="V139" s="85">
        <v>0.23899999999999999</v>
      </c>
      <c r="W139" s="85">
        <v>11890.322</v>
      </c>
      <c r="X139" s="85">
        <v>10686</v>
      </c>
      <c r="Y139" s="86">
        <v>13122</v>
      </c>
      <c r="Z139" s="94">
        <f t="shared" si="22"/>
        <v>2295.3420000000006</v>
      </c>
      <c r="AA139" s="51">
        <v>160</v>
      </c>
      <c r="AB139" s="37">
        <f t="shared" si="23"/>
        <v>0.6640648076972594</v>
      </c>
      <c r="AC139" s="86"/>
      <c r="AD139" s="6"/>
      <c r="AE139" s="6"/>
    </row>
    <row r="140" spans="1:51" x14ac:dyDescent="0.3">
      <c r="A140" s="87">
        <v>13</v>
      </c>
      <c r="B140" s="51">
        <v>0.115</v>
      </c>
      <c r="C140" s="51">
        <v>6092.6530000000002</v>
      </c>
      <c r="D140" s="51">
        <v>1492</v>
      </c>
      <c r="E140" s="65">
        <v>10758</v>
      </c>
      <c r="F140" s="59">
        <v>29</v>
      </c>
      <c r="G140" s="51">
        <v>0.115</v>
      </c>
      <c r="H140" s="51">
        <v>267.46199999999999</v>
      </c>
      <c r="I140" s="51">
        <v>0</v>
      </c>
      <c r="J140" s="65">
        <v>1249</v>
      </c>
      <c r="K140" s="94">
        <f t="shared" si="20"/>
        <v>5825.1910000000007</v>
      </c>
      <c r="L140" s="51">
        <v>170</v>
      </c>
      <c r="M140" s="51">
        <f t="shared" si="21"/>
        <v>0.65300476033269095</v>
      </c>
      <c r="N140" s="65"/>
      <c r="O140" s="59"/>
      <c r="P140" s="87">
        <v>13</v>
      </c>
      <c r="Q140" s="6">
        <v>0.23899999999999999</v>
      </c>
      <c r="R140" s="6">
        <v>9627.9339999999993</v>
      </c>
      <c r="S140" s="6">
        <v>5526</v>
      </c>
      <c r="T140" s="60">
        <v>14280</v>
      </c>
      <c r="U140" s="59">
        <v>29</v>
      </c>
      <c r="V140" s="6">
        <v>0.23899999999999999</v>
      </c>
      <c r="W140" s="6">
        <v>11875.142</v>
      </c>
      <c r="X140" s="6">
        <v>10633</v>
      </c>
      <c r="Y140" s="60">
        <v>13125</v>
      </c>
      <c r="Z140" s="94">
        <f t="shared" si="22"/>
        <v>2247.2080000000005</v>
      </c>
      <c r="AA140" s="51">
        <v>170</v>
      </c>
      <c r="AB140" s="37">
        <f t="shared" si="23"/>
        <v>0.65013917245262054</v>
      </c>
      <c r="AC140" s="60"/>
      <c r="AD140" s="6"/>
      <c r="AE140" s="6"/>
      <c r="AW140" s="1"/>
      <c r="AX140" s="1"/>
      <c r="AY140" s="1"/>
    </row>
    <row r="141" spans="1:51" x14ac:dyDescent="0.3">
      <c r="A141" s="59">
        <v>14</v>
      </c>
      <c r="B141" s="51">
        <v>0.115</v>
      </c>
      <c r="C141" s="51">
        <v>5002.518</v>
      </c>
      <c r="D141" s="51">
        <v>1387</v>
      </c>
      <c r="E141" s="65">
        <v>8421</v>
      </c>
      <c r="F141" s="59">
        <v>30</v>
      </c>
      <c r="G141" s="51">
        <v>0.115</v>
      </c>
      <c r="H141" s="51">
        <v>201.77699999999999</v>
      </c>
      <c r="I141" s="51">
        <v>0</v>
      </c>
      <c r="J141" s="65">
        <v>1047</v>
      </c>
      <c r="K141" s="94">
        <f t="shared" si="20"/>
        <v>4800.741</v>
      </c>
      <c r="L141" s="51">
        <v>180</v>
      </c>
      <c r="M141" s="51">
        <f t="shared" si="21"/>
        <v>0.53816376598197768</v>
      </c>
      <c r="N141" s="65"/>
      <c r="O141" s="59"/>
      <c r="P141" s="59">
        <v>14</v>
      </c>
      <c r="Q141" s="6">
        <v>0.23899999999999999</v>
      </c>
      <c r="R141" s="6">
        <v>9663.2549999999992</v>
      </c>
      <c r="S141" s="6">
        <v>5525</v>
      </c>
      <c r="T141" s="60">
        <v>14122</v>
      </c>
      <c r="U141" s="59">
        <v>30</v>
      </c>
      <c r="V141" s="6">
        <v>0.23899999999999999</v>
      </c>
      <c r="W141" s="6">
        <v>11858.578</v>
      </c>
      <c r="X141" s="6">
        <v>10692</v>
      </c>
      <c r="Y141" s="60">
        <v>12939</v>
      </c>
      <c r="Z141" s="94">
        <f t="shared" si="22"/>
        <v>2195.3230000000003</v>
      </c>
      <c r="AA141" s="51">
        <v>180</v>
      </c>
      <c r="AB141" s="37">
        <f t="shared" si="23"/>
        <v>0.63512833635613797</v>
      </c>
      <c r="AC141" s="60"/>
      <c r="AD141" s="6"/>
      <c r="AE141" s="6"/>
      <c r="AV141" s="1"/>
      <c r="AW141" s="1"/>
      <c r="AX141" s="1"/>
      <c r="AY141" s="1"/>
    </row>
    <row r="142" spans="1:51" x14ac:dyDescent="0.3">
      <c r="A142" s="59">
        <v>15</v>
      </c>
      <c r="B142" s="51">
        <v>0.115</v>
      </c>
      <c r="C142" s="51">
        <v>4440.9759999999997</v>
      </c>
      <c r="D142" s="51">
        <v>1215</v>
      </c>
      <c r="E142" s="65">
        <v>7862</v>
      </c>
      <c r="F142" s="59">
        <v>31</v>
      </c>
      <c r="G142" s="51">
        <v>0.115</v>
      </c>
      <c r="H142" s="51">
        <v>224.73599999999999</v>
      </c>
      <c r="I142" s="51">
        <v>0</v>
      </c>
      <c r="J142" s="65">
        <v>1101</v>
      </c>
      <c r="K142" s="94">
        <f t="shared" si="20"/>
        <v>4216.24</v>
      </c>
      <c r="L142" s="51">
        <v>190</v>
      </c>
      <c r="M142" s="51">
        <f t="shared" si="21"/>
        <v>0.47264111866977482</v>
      </c>
      <c r="N142" s="65"/>
      <c r="O142" s="59"/>
      <c r="P142" s="59">
        <v>15</v>
      </c>
      <c r="Q142" s="6">
        <v>0.23899999999999999</v>
      </c>
      <c r="R142" s="6">
        <v>9701.6589999999997</v>
      </c>
      <c r="S142" s="6">
        <v>5576</v>
      </c>
      <c r="T142" s="60">
        <v>14063</v>
      </c>
      <c r="U142" s="59">
        <v>31</v>
      </c>
      <c r="V142" s="6">
        <v>0.23899999999999999</v>
      </c>
      <c r="W142" s="6">
        <v>11836.816000000001</v>
      </c>
      <c r="X142" s="6">
        <v>10562</v>
      </c>
      <c r="Y142" s="60">
        <v>12940</v>
      </c>
      <c r="Z142" s="94">
        <f t="shared" si="22"/>
        <v>2135.1570000000011</v>
      </c>
      <c r="AA142" s="51">
        <v>190</v>
      </c>
      <c r="AB142" s="37">
        <f t="shared" si="23"/>
        <v>0.61772172626495647</v>
      </c>
      <c r="AC142" s="60"/>
      <c r="AD142" s="6"/>
      <c r="AE142" s="6"/>
      <c r="AV142" s="1"/>
    </row>
    <row r="143" spans="1:51" x14ac:dyDescent="0.3">
      <c r="A143" s="80">
        <v>16</v>
      </c>
      <c r="B143" s="92">
        <v>0.115</v>
      </c>
      <c r="C143" s="92">
        <v>3898.393</v>
      </c>
      <c r="D143" s="92">
        <v>1147</v>
      </c>
      <c r="E143" s="93">
        <v>6856</v>
      </c>
      <c r="F143" s="80">
        <v>32</v>
      </c>
      <c r="G143" s="92">
        <v>0.115</v>
      </c>
      <c r="H143" s="92">
        <v>146.922</v>
      </c>
      <c r="I143" s="92">
        <v>0</v>
      </c>
      <c r="J143" s="93">
        <v>889</v>
      </c>
      <c r="K143" s="94">
        <f t="shared" si="20"/>
        <v>3751.471</v>
      </c>
      <c r="L143" s="51">
        <v>200</v>
      </c>
      <c r="M143" s="51">
        <f t="shared" si="21"/>
        <v>0.42054044601285007</v>
      </c>
      <c r="N143" s="65"/>
      <c r="O143" s="59"/>
      <c r="P143" s="80">
        <v>16</v>
      </c>
      <c r="Q143" s="81">
        <v>0.23899999999999999</v>
      </c>
      <c r="R143" s="81">
        <v>10028.786</v>
      </c>
      <c r="S143" s="81">
        <v>6642</v>
      </c>
      <c r="T143" s="82">
        <v>13399</v>
      </c>
      <c r="U143" s="80">
        <v>32</v>
      </c>
      <c r="V143" s="81">
        <v>0.23899999999999999</v>
      </c>
      <c r="W143" s="81">
        <v>11734.3</v>
      </c>
      <c r="X143" s="81">
        <v>10797</v>
      </c>
      <c r="Y143" s="82">
        <v>12735</v>
      </c>
      <c r="Z143" s="94">
        <f t="shared" si="22"/>
        <v>1705.5139999999992</v>
      </c>
      <c r="AA143" s="51">
        <v>200</v>
      </c>
      <c r="AB143" s="37">
        <f t="shared" si="23"/>
        <v>0.49342181968307242</v>
      </c>
      <c r="AC143" s="60"/>
      <c r="AD143" s="6"/>
      <c r="AE143" s="6"/>
    </row>
    <row r="144" spans="1:51" x14ac:dyDescent="0.3">
      <c r="A144" s="64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65"/>
      <c r="O144" s="59"/>
      <c r="P144" s="6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51"/>
      <c r="AB144" s="37"/>
      <c r="AC144" s="57"/>
      <c r="AD144" s="6"/>
      <c r="AE144" s="6"/>
    </row>
    <row r="145" spans="1:51" s="1" customFormat="1" x14ac:dyDescent="0.3">
      <c r="A145" s="64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65"/>
      <c r="O145" s="59"/>
      <c r="P145" s="37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51"/>
      <c r="AB145" s="6"/>
      <c r="AC145" s="60"/>
      <c r="AD145" s="37"/>
      <c r="AE145" s="37"/>
      <c r="AV145"/>
      <c r="AW145"/>
      <c r="AX145"/>
      <c r="AY145"/>
    </row>
    <row r="146" spans="1:51" x14ac:dyDescent="0.3">
      <c r="A146" s="88" t="s">
        <v>51</v>
      </c>
      <c r="B146" s="89" t="s">
        <v>35</v>
      </c>
      <c r="C146" s="89" t="s">
        <v>1</v>
      </c>
      <c r="D146" s="89" t="s">
        <v>36</v>
      </c>
      <c r="E146" s="90" t="s">
        <v>37</v>
      </c>
      <c r="F146" s="88" t="s">
        <v>52</v>
      </c>
      <c r="G146" s="89" t="s">
        <v>35</v>
      </c>
      <c r="H146" s="89" t="s">
        <v>1</v>
      </c>
      <c r="I146" s="89" t="s">
        <v>36</v>
      </c>
      <c r="J146" s="90" t="s">
        <v>37</v>
      </c>
      <c r="K146" s="52" t="s">
        <v>39</v>
      </c>
      <c r="L146" s="52" t="s">
        <v>63</v>
      </c>
      <c r="M146" s="52" t="s">
        <v>40</v>
      </c>
      <c r="N146" s="65"/>
      <c r="O146" s="59"/>
      <c r="P146" s="88" t="s">
        <v>51</v>
      </c>
      <c r="Q146" s="89" t="s">
        <v>35</v>
      </c>
      <c r="R146" s="89" t="s">
        <v>1</v>
      </c>
      <c r="S146" s="89" t="s">
        <v>36</v>
      </c>
      <c r="T146" s="90" t="s">
        <v>37</v>
      </c>
      <c r="U146" s="88" t="s">
        <v>52</v>
      </c>
      <c r="V146" s="89" t="s">
        <v>35</v>
      </c>
      <c r="W146" s="89" t="s">
        <v>1</v>
      </c>
      <c r="X146" s="89" t="s">
        <v>36</v>
      </c>
      <c r="Y146" s="90" t="s">
        <v>37</v>
      </c>
      <c r="Z146" s="52" t="s">
        <v>39</v>
      </c>
      <c r="AA146" s="52" t="s">
        <v>63</v>
      </c>
      <c r="AB146" s="52" t="s">
        <v>40</v>
      </c>
      <c r="AC146" s="63"/>
      <c r="AD146" s="6"/>
      <c r="AE146" s="6"/>
    </row>
    <row r="147" spans="1:51" x14ac:dyDescent="0.3">
      <c r="A147" s="64">
        <v>1</v>
      </c>
      <c r="B147" s="51">
        <v>9.8000000000000004E-2</v>
      </c>
      <c r="C147" s="51">
        <v>408.375</v>
      </c>
      <c r="D147" s="51">
        <v>0</v>
      </c>
      <c r="E147" s="65">
        <v>1715</v>
      </c>
      <c r="F147" s="64">
        <v>23</v>
      </c>
      <c r="G147" s="51">
        <v>9.8000000000000004E-2</v>
      </c>
      <c r="H147" s="51">
        <v>0</v>
      </c>
      <c r="I147" s="51">
        <v>0</v>
      </c>
      <c r="J147" s="65">
        <v>0</v>
      </c>
      <c r="K147" s="94">
        <f>C147-H147</f>
        <v>408.375</v>
      </c>
      <c r="L147" s="51">
        <v>0</v>
      </c>
      <c r="M147" s="51">
        <f t="shared" ref="M147:M168" si="24">K147/$K$157</f>
        <v>4.732506067516043E-2</v>
      </c>
      <c r="N147" s="65"/>
      <c r="O147" s="59"/>
      <c r="P147" s="59">
        <v>1</v>
      </c>
      <c r="Q147" s="6">
        <v>0.13300000000000001</v>
      </c>
      <c r="R147" s="6">
        <v>7883.2889999999998</v>
      </c>
      <c r="S147" s="6">
        <v>4093</v>
      </c>
      <c r="T147" s="60">
        <v>15929</v>
      </c>
      <c r="U147" s="59">
        <v>23</v>
      </c>
      <c r="V147" s="6">
        <v>0.13300000000000001</v>
      </c>
      <c r="W147" s="6">
        <v>12287.668</v>
      </c>
      <c r="X147" s="6">
        <v>11169</v>
      </c>
      <c r="Y147" s="60">
        <v>13562</v>
      </c>
      <c r="Z147" s="94">
        <f>W147-R147</f>
        <v>4404.3789999999999</v>
      </c>
      <c r="AA147" s="51">
        <v>0</v>
      </c>
      <c r="AB147" s="6"/>
      <c r="AC147" s="60"/>
      <c r="AD147" s="6"/>
      <c r="AE147" s="6"/>
    </row>
    <row r="148" spans="1:51" x14ac:dyDescent="0.3">
      <c r="A148" s="64">
        <v>2</v>
      </c>
      <c r="B148" s="51">
        <v>9.8000000000000004E-2</v>
      </c>
      <c r="C148" s="51">
        <v>458.40899999999999</v>
      </c>
      <c r="D148" s="51">
        <v>0</v>
      </c>
      <c r="E148" s="65">
        <v>1957</v>
      </c>
      <c r="F148" s="64">
        <v>24</v>
      </c>
      <c r="G148" s="51">
        <v>9.8000000000000004E-2</v>
      </c>
      <c r="H148" s="51">
        <v>0</v>
      </c>
      <c r="I148" s="51">
        <v>0</v>
      </c>
      <c r="J148" s="65">
        <v>0</v>
      </c>
      <c r="K148" s="94">
        <f t="shared" ref="K148:K168" si="25">C148-H148</f>
        <v>458.40899999999999</v>
      </c>
      <c r="L148" s="51">
        <v>10</v>
      </c>
      <c r="M148" s="51">
        <f t="shared" si="24"/>
        <v>5.3123314941021405E-2</v>
      </c>
      <c r="N148" s="65"/>
      <c r="O148" s="59"/>
      <c r="P148" s="59">
        <v>2</v>
      </c>
      <c r="Q148" s="6">
        <v>0.13300000000000001</v>
      </c>
      <c r="R148" s="6">
        <v>7828.9709999999995</v>
      </c>
      <c r="S148" s="6">
        <v>4038</v>
      </c>
      <c r="T148" s="60">
        <v>15841</v>
      </c>
      <c r="U148" s="59">
        <v>24</v>
      </c>
      <c r="V148" s="6">
        <v>0.13300000000000001</v>
      </c>
      <c r="W148" s="6">
        <v>12139.773999999999</v>
      </c>
      <c r="X148" s="6">
        <v>11070</v>
      </c>
      <c r="Y148" s="60">
        <v>13346</v>
      </c>
      <c r="Z148" s="94">
        <f t="shared" ref="Z148:Z168" si="26">W148-R148</f>
        <v>4310.8029999999999</v>
      </c>
      <c r="AA148" s="51">
        <v>10</v>
      </c>
      <c r="AB148" s="6"/>
      <c r="AC148" s="60"/>
      <c r="AD148" s="6"/>
      <c r="AE148" s="6"/>
    </row>
    <row r="149" spans="1:51" x14ac:dyDescent="0.3">
      <c r="A149" s="64">
        <v>3</v>
      </c>
      <c r="B149" s="51">
        <v>9.8000000000000004E-2</v>
      </c>
      <c r="C149" s="51">
        <v>379.21300000000002</v>
      </c>
      <c r="D149" s="51">
        <v>0</v>
      </c>
      <c r="E149" s="65">
        <v>1717</v>
      </c>
      <c r="F149" s="64">
        <v>25</v>
      </c>
      <c r="G149" s="51">
        <v>9.8000000000000004E-2</v>
      </c>
      <c r="H149" s="51">
        <v>0</v>
      </c>
      <c r="I149" s="51">
        <v>0</v>
      </c>
      <c r="J149" s="65">
        <v>0</v>
      </c>
      <c r="K149" s="94">
        <f t="shared" si="25"/>
        <v>379.21300000000002</v>
      </c>
      <c r="L149" s="51">
        <v>20</v>
      </c>
      <c r="M149" s="51">
        <f t="shared" si="24"/>
        <v>4.3945584900666329E-2</v>
      </c>
      <c r="N149" s="65"/>
      <c r="O149" s="59"/>
      <c r="P149" s="59">
        <v>3</v>
      </c>
      <c r="Q149" s="6">
        <v>0.13300000000000001</v>
      </c>
      <c r="R149" s="6">
        <v>7863.5770000000002</v>
      </c>
      <c r="S149" s="6">
        <v>4040</v>
      </c>
      <c r="T149" s="60">
        <v>15570</v>
      </c>
      <c r="U149" s="59">
        <v>25</v>
      </c>
      <c r="V149" s="6">
        <v>0.13300000000000001</v>
      </c>
      <c r="W149" s="6">
        <v>12079.706</v>
      </c>
      <c r="X149" s="6">
        <v>10958</v>
      </c>
      <c r="Y149" s="60">
        <v>13470</v>
      </c>
      <c r="Z149" s="94">
        <f t="shared" si="26"/>
        <v>4216.1289999999999</v>
      </c>
      <c r="AA149" s="51">
        <v>20</v>
      </c>
      <c r="AB149" s="6"/>
      <c r="AC149" s="60"/>
      <c r="AD149" s="6"/>
      <c r="AE149" s="6"/>
    </row>
    <row r="150" spans="1:51" x14ac:dyDescent="0.3">
      <c r="A150" s="64">
        <v>4</v>
      </c>
      <c r="B150" s="51">
        <v>9.8000000000000004E-2</v>
      </c>
      <c r="C150" s="51">
        <v>361.93700000000001</v>
      </c>
      <c r="D150" s="51">
        <v>0</v>
      </c>
      <c r="E150" s="65">
        <v>1607</v>
      </c>
      <c r="F150" s="64">
        <v>26</v>
      </c>
      <c r="G150" s="51">
        <v>9.8000000000000004E-2</v>
      </c>
      <c r="H150" s="51">
        <v>0</v>
      </c>
      <c r="I150" s="51">
        <v>0</v>
      </c>
      <c r="J150" s="65">
        <v>0</v>
      </c>
      <c r="K150" s="94">
        <f t="shared" si="25"/>
        <v>361.93700000000001</v>
      </c>
      <c r="L150" s="51">
        <v>30</v>
      </c>
      <c r="M150" s="51">
        <f t="shared" si="24"/>
        <v>4.1943533481690949E-2</v>
      </c>
      <c r="N150" s="65"/>
      <c r="O150" s="59"/>
      <c r="P150" s="59">
        <v>4</v>
      </c>
      <c r="Q150" s="6">
        <v>0.13300000000000001</v>
      </c>
      <c r="R150" s="6">
        <v>7955.7920000000004</v>
      </c>
      <c r="S150" s="6">
        <v>3957</v>
      </c>
      <c r="T150" s="60">
        <v>15751</v>
      </c>
      <c r="U150" s="59">
        <v>26</v>
      </c>
      <c r="V150" s="6">
        <v>0.13300000000000001</v>
      </c>
      <c r="W150" s="6">
        <v>12121.8</v>
      </c>
      <c r="X150" s="6">
        <v>10882</v>
      </c>
      <c r="Y150" s="60">
        <v>13288</v>
      </c>
      <c r="Z150" s="94">
        <f t="shared" si="26"/>
        <v>4166.0079999999989</v>
      </c>
      <c r="AA150" s="51">
        <v>30</v>
      </c>
      <c r="AB150" s="6"/>
      <c r="AC150" s="60"/>
      <c r="AD150" s="6"/>
      <c r="AE150" s="6"/>
    </row>
    <row r="151" spans="1:51" x14ac:dyDescent="0.3">
      <c r="A151" s="64">
        <v>5</v>
      </c>
      <c r="B151" s="51">
        <v>9.8000000000000004E-2</v>
      </c>
      <c r="C151" s="51">
        <v>357.34500000000003</v>
      </c>
      <c r="D151" s="51">
        <v>0</v>
      </c>
      <c r="E151" s="65">
        <v>1726</v>
      </c>
      <c r="F151" s="64">
        <v>27</v>
      </c>
      <c r="G151" s="51">
        <v>9.8000000000000004E-2</v>
      </c>
      <c r="H151" s="51">
        <v>0</v>
      </c>
      <c r="I151" s="51">
        <v>0</v>
      </c>
      <c r="J151" s="65">
        <v>0</v>
      </c>
      <c r="K151" s="94">
        <f t="shared" si="25"/>
        <v>357.34500000000003</v>
      </c>
      <c r="L151" s="51">
        <v>40</v>
      </c>
      <c r="M151" s="51">
        <f t="shared" si="24"/>
        <v>4.1411383671785013E-2</v>
      </c>
      <c r="N151" s="63"/>
      <c r="O151" s="59"/>
      <c r="P151" s="59">
        <v>5</v>
      </c>
      <c r="Q151" s="6">
        <v>0.13300000000000001</v>
      </c>
      <c r="R151" s="6">
        <v>7958.8789999999999</v>
      </c>
      <c r="S151" s="6">
        <v>3944</v>
      </c>
      <c r="T151" s="60">
        <v>15797</v>
      </c>
      <c r="U151" s="59">
        <v>27</v>
      </c>
      <c r="V151" s="6">
        <v>0.13300000000000001</v>
      </c>
      <c r="W151" s="6">
        <v>12111.805</v>
      </c>
      <c r="X151" s="6">
        <v>10915</v>
      </c>
      <c r="Y151" s="60">
        <v>13577</v>
      </c>
      <c r="Z151" s="94">
        <f t="shared" si="26"/>
        <v>4152.9260000000004</v>
      </c>
      <c r="AA151" s="51">
        <v>40</v>
      </c>
      <c r="AB151" s="6"/>
      <c r="AC151" s="60"/>
      <c r="AD151" s="6"/>
      <c r="AE151" s="6"/>
    </row>
    <row r="152" spans="1:51" x14ac:dyDescent="0.3">
      <c r="A152" s="64">
        <v>6</v>
      </c>
      <c r="B152" s="51">
        <v>9.8000000000000004E-2</v>
      </c>
      <c r="C152" s="51">
        <v>421.22500000000002</v>
      </c>
      <c r="D152" s="51">
        <v>0</v>
      </c>
      <c r="E152" s="65">
        <v>1626</v>
      </c>
      <c r="F152" s="64">
        <v>28</v>
      </c>
      <c r="G152" s="51">
        <v>9.8000000000000004E-2</v>
      </c>
      <c r="H152" s="51">
        <v>17.436</v>
      </c>
      <c r="I152" s="51">
        <v>0</v>
      </c>
      <c r="J152" s="65">
        <v>697</v>
      </c>
      <c r="K152" s="94">
        <f t="shared" si="25"/>
        <v>403.78900000000004</v>
      </c>
      <c r="L152" s="51">
        <v>50</v>
      </c>
      <c r="M152" s="51">
        <f t="shared" si="24"/>
        <v>4.6793606182950365E-2</v>
      </c>
      <c r="N152" s="65"/>
      <c r="O152" s="56"/>
      <c r="P152" s="59">
        <v>6</v>
      </c>
      <c r="Q152" s="6">
        <v>0.13300000000000001</v>
      </c>
      <c r="R152" s="6">
        <v>7966.1620000000003</v>
      </c>
      <c r="S152" s="6">
        <v>3824</v>
      </c>
      <c r="T152" s="60">
        <v>15939</v>
      </c>
      <c r="U152" s="59">
        <v>28</v>
      </c>
      <c r="V152" s="6">
        <v>0.13300000000000001</v>
      </c>
      <c r="W152" s="6">
        <v>12054.976000000001</v>
      </c>
      <c r="X152" s="6">
        <v>11047</v>
      </c>
      <c r="Y152" s="60">
        <v>13275</v>
      </c>
      <c r="Z152" s="94">
        <f t="shared" si="26"/>
        <v>4088.8140000000003</v>
      </c>
      <c r="AA152" s="51">
        <v>50</v>
      </c>
      <c r="AB152" s="6"/>
      <c r="AC152" s="60"/>
      <c r="AD152" s="6"/>
      <c r="AE152" s="6"/>
    </row>
    <row r="153" spans="1:51" x14ac:dyDescent="0.3">
      <c r="A153" s="64">
        <v>7</v>
      </c>
      <c r="B153" s="51">
        <v>9.8000000000000004E-2</v>
      </c>
      <c r="C153" s="51">
        <v>563.72699999999998</v>
      </c>
      <c r="D153" s="51">
        <v>0</v>
      </c>
      <c r="E153" s="65">
        <v>1866</v>
      </c>
      <c r="F153" s="64">
        <v>29</v>
      </c>
      <c r="G153" s="51">
        <v>9.8000000000000004E-2</v>
      </c>
      <c r="H153" s="51">
        <v>64.049000000000007</v>
      </c>
      <c r="I153" s="51">
        <v>0</v>
      </c>
      <c r="J153" s="65">
        <v>1169</v>
      </c>
      <c r="K153" s="94">
        <f t="shared" si="25"/>
        <v>499.678</v>
      </c>
      <c r="L153" s="51">
        <v>60</v>
      </c>
      <c r="M153" s="51">
        <f t="shared" si="24"/>
        <v>5.7905825939498778E-2</v>
      </c>
      <c r="N153" s="65"/>
      <c r="O153" s="59"/>
      <c r="P153" s="59">
        <v>7</v>
      </c>
      <c r="Q153" s="6">
        <v>0.13300000000000001</v>
      </c>
      <c r="R153" s="6">
        <v>8091.9620000000004</v>
      </c>
      <c r="S153" s="6">
        <v>3902</v>
      </c>
      <c r="T153" s="60">
        <v>16064</v>
      </c>
      <c r="U153" s="59">
        <v>29</v>
      </c>
      <c r="V153" s="6">
        <v>0.13300000000000001</v>
      </c>
      <c r="W153" s="6">
        <v>11993.710999999999</v>
      </c>
      <c r="X153" s="6">
        <v>11015</v>
      </c>
      <c r="Y153" s="60">
        <v>13364</v>
      </c>
      <c r="Z153" s="94">
        <f t="shared" si="26"/>
        <v>3901.7489999999989</v>
      </c>
      <c r="AA153" s="51">
        <v>60</v>
      </c>
      <c r="AB153" s="37">
        <f>Z153/$Z$153</f>
        <v>1</v>
      </c>
      <c r="AC153" s="60"/>
      <c r="AD153" s="6"/>
      <c r="AE153" s="6"/>
    </row>
    <row r="154" spans="1:51" x14ac:dyDescent="0.3">
      <c r="A154" s="64">
        <v>8</v>
      </c>
      <c r="B154" s="51">
        <v>9.8000000000000004E-2</v>
      </c>
      <c r="C154" s="51">
        <v>708.85900000000004</v>
      </c>
      <c r="D154" s="51">
        <v>0</v>
      </c>
      <c r="E154" s="65">
        <v>2210</v>
      </c>
      <c r="F154" s="64">
        <v>30</v>
      </c>
      <c r="G154" s="51">
        <v>9.8000000000000004E-2</v>
      </c>
      <c r="H154" s="51">
        <v>80.087000000000003</v>
      </c>
      <c r="I154" s="51">
        <v>0</v>
      </c>
      <c r="J154" s="65">
        <v>1129</v>
      </c>
      <c r="K154" s="94">
        <f t="shared" si="25"/>
        <v>628.77200000000005</v>
      </c>
      <c r="L154" s="51">
        <v>70</v>
      </c>
      <c r="M154" s="51">
        <f t="shared" si="24"/>
        <v>7.286604971127511E-2</v>
      </c>
      <c r="N154" s="65"/>
      <c r="O154" s="59"/>
      <c r="P154" s="59">
        <v>8</v>
      </c>
      <c r="Q154" s="6">
        <v>0.13300000000000001</v>
      </c>
      <c r="R154" s="6">
        <v>7995.7879999999996</v>
      </c>
      <c r="S154" s="6">
        <v>3868</v>
      </c>
      <c r="T154" s="60">
        <v>15935</v>
      </c>
      <c r="U154" s="59">
        <v>30</v>
      </c>
      <c r="V154" s="6">
        <v>0.13300000000000001</v>
      </c>
      <c r="W154" s="6">
        <v>11942.468000000001</v>
      </c>
      <c r="X154" s="6">
        <v>10783</v>
      </c>
      <c r="Y154" s="60">
        <v>13301</v>
      </c>
      <c r="Z154" s="94">
        <f t="shared" si="26"/>
        <v>3946.6800000000012</v>
      </c>
      <c r="AA154" s="51">
        <v>70</v>
      </c>
      <c r="AB154" s="37">
        <f t="shared" ref="AB154:AB168" si="27">Z154/$Z$153</f>
        <v>1.0115156049248688</v>
      </c>
      <c r="AC154" s="60"/>
      <c r="AD154" s="6"/>
      <c r="AE154" s="6"/>
    </row>
    <row r="155" spans="1:51" x14ac:dyDescent="0.3">
      <c r="A155" s="64">
        <v>9</v>
      </c>
      <c r="B155" s="51">
        <v>9.8000000000000004E-2</v>
      </c>
      <c r="C155" s="51">
        <v>4302.9830000000002</v>
      </c>
      <c r="D155" s="51">
        <v>336</v>
      </c>
      <c r="E155" s="65">
        <v>11208</v>
      </c>
      <c r="F155" s="64">
        <v>31</v>
      </c>
      <c r="G155" s="51">
        <v>9.8000000000000004E-2</v>
      </c>
      <c r="H155" s="51">
        <v>439.858</v>
      </c>
      <c r="I155" s="51">
        <v>0</v>
      </c>
      <c r="J155" s="65">
        <v>1798</v>
      </c>
      <c r="K155" s="94">
        <f t="shared" si="25"/>
        <v>3863.125</v>
      </c>
      <c r="L155" s="51">
        <v>80</v>
      </c>
      <c r="M155" s="66">
        <f t="shared" si="24"/>
        <v>0.44768319564304654</v>
      </c>
      <c r="N155" s="68" t="s">
        <v>41</v>
      </c>
      <c r="O155" s="59"/>
      <c r="P155" s="59">
        <v>9</v>
      </c>
      <c r="Q155" s="6">
        <v>0.13300000000000001</v>
      </c>
      <c r="R155" s="6">
        <v>8645.5820000000003</v>
      </c>
      <c r="S155" s="6">
        <v>4439</v>
      </c>
      <c r="T155" s="60">
        <v>15764</v>
      </c>
      <c r="U155" s="59">
        <v>31</v>
      </c>
      <c r="V155" s="6">
        <v>0.13300000000000001</v>
      </c>
      <c r="W155" s="6">
        <v>11905.191000000001</v>
      </c>
      <c r="X155" s="6">
        <v>10981</v>
      </c>
      <c r="Y155" s="60">
        <v>13144</v>
      </c>
      <c r="Z155" s="94">
        <f t="shared" si="26"/>
        <v>3259.6090000000004</v>
      </c>
      <c r="AA155" s="51">
        <v>80</v>
      </c>
      <c r="AB155" s="37">
        <f t="shared" si="27"/>
        <v>0.83542252461652489</v>
      </c>
      <c r="AC155" s="68" t="s">
        <v>41</v>
      </c>
      <c r="AD155" s="6"/>
      <c r="AE155" s="6"/>
    </row>
    <row r="156" spans="1:51" x14ac:dyDescent="0.3">
      <c r="A156" s="64">
        <v>10</v>
      </c>
      <c r="B156" s="51">
        <v>9.8000000000000004E-2</v>
      </c>
      <c r="C156" s="51">
        <v>8652.4439999999995</v>
      </c>
      <c r="D156" s="51">
        <v>1873</v>
      </c>
      <c r="E156" s="65">
        <v>20477</v>
      </c>
      <c r="F156" s="64">
        <v>32</v>
      </c>
      <c r="G156" s="51">
        <v>9.8000000000000004E-2</v>
      </c>
      <c r="H156" s="51">
        <v>1070.434</v>
      </c>
      <c r="I156" s="51">
        <v>238</v>
      </c>
      <c r="J156" s="65">
        <v>2596</v>
      </c>
      <c r="K156" s="94">
        <f t="shared" si="25"/>
        <v>7582.0099999999993</v>
      </c>
      <c r="L156" s="51">
        <v>90</v>
      </c>
      <c r="M156" s="51">
        <f t="shared" si="24"/>
        <v>0.87865095387737524</v>
      </c>
      <c r="N156" s="65"/>
      <c r="O156" s="59"/>
      <c r="P156" s="59">
        <v>10</v>
      </c>
      <c r="Q156" s="6">
        <v>0.13300000000000001</v>
      </c>
      <c r="R156" s="6">
        <v>9541.8729999999996</v>
      </c>
      <c r="S156" s="6">
        <v>5921</v>
      </c>
      <c r="T156" s="60">
        <v>15311</v>
      </c>
      <c r="U156" s="59">
        <v>32</v>
      </c>
      <c r="V156" s="6">
        <v>0.13300000000000001</v>
      </c>
      <c r="W156" s="6">
        <v>11775.68</v>
      </c>
      <c r="X156" s="6">
        <v>10898</v>
      </c>
      <c r="Y156" s="60">
        <v>12876</v>
      </c>
      <c r="Z156" s="94">
        <f t="shared" si="26"/>
        <v>2233.8070000000007</v>
      </c>
      <c r="AA156" s="51">
        <v>90</v>
      </c>
      <c r="AB156" s="37">
        <f t="shared" si="27"/>
        <v>0.57251427500846452</v>
      </c>
      <c r="AC156" s="60"/>
      <c r="AD156" s="6"/>
      <c r="AE156" s="6"/>
    </row>
    <row r="157" spans="1:51" x14ac:dyDescent="0.3">
      <c r="A157" s="64">
        <v>11</v>
      </c>
      <c r="B157" s="51">
        <v>9.8000000000000004E-2</v>
      </c>
      <c r="C157" s="51">
        <v>10075.682000000001</v>
      </c>
      <c r="D157" s="51">
        <v>3118</v>
      </c>
      <c r="E157" s="65">
        <v>20294</v>
      </c>
      <c r="F157" s="64">
        <v>33</v>
      </c>
      <c r="G157" s="51">
        <v>9.8000000000000004E-2</v>
      </c>
      <c r="H157" s="51">
        <v>1446.5329999999999</v>
      </c>
      <c r="I157" s="51">
        <v>827</v>
      </c>
      <c r="J157" s="65">
        <v>2542</v>
      </c>
      <c r="K157" s="94">
        <f t="shared" si="25"/>
        <v>8629.1490000000013</v>
      </c>
      <c r="L157" s="51">
        <v>100</v>
      </c>
      <c r="M157" s="51">
        <f t="shared" si="24"/>
        <v>1</v>
      </c>
      <c r="N157" s="65"/>
      <c r="O157" s="59"/>
      <c r="P157" s="59">
        <v>11</v>
      </c>
      <c r="Q157" s="6">
        <v>0.13300000000000001</v>
      </c>
      <c r="R157" s="6">
        <v>10255.075999999999</v>
      </c>
      <c r="S157" s="6">
        <v>7251</v>
      </c>
      <c r="T157" s="60">
        <v>14837</v>
      </c>
      <c r="U157" s="59">
        <v>33</v>
      </c>
      <c r="V157" s="6">
        <v>0.13300000000000001</v>
      </c>
      <c r="W157" s="6">
        <v>11637.683000000001</v>
      </c>
      <c r="X157" s="6">
        <v>10795</v>
      </c>
      <c r="Y157" s="60">
        <v>12811</v>
      </c>
      <c r="Z157" s="94">
        <f t="shared" si="26"/>
        <v>1382.6070000000018</v>
      </c>
      <c r="AA157" s="51">
        <v>100</v>
      </c>
      <c r="AB157" s="37">
        <f t="shared" si="27"/>
        <v>0.35435570048201515</v>
      </c>
      <c r="AC157" s="60"/>
      <c r="AD157" s="6"/>
      <c r="AE157" s="6"/>
    </row>
    <row r="158" spans="1:51" x14ac:dyDescent="0.3">
      <c r="A158" s="64">
        <v>12</v>
      </c>
      <c r="B158" s="51">
        <v>9.8000000000000004E-2</v>
      </c>
      <c r="C158" s="51">
        <v>6816.5640000000003</v>
      </c>
      <c r="D158" s="51">
        <v>2151</v>
      </c>
      <c r="E158" s="65">
        <v>15742</v>
      </c>
      <c r="F158" s="64">
        <v>34</v>
      </c>
      <c r="G158" s="51">
        <v>9.8000000000000004E-2</v>
      </c>
      <c r="H158" s="51">
        <v>1421.1010000000001</v>
      </c>
      <c r="I158" s="51">
        <v>811</v>
      </c>
      <c r="J158" s="65">
        <v>3022</v>
      </c>
      <c r="K158" s="94">
        <f t="shared" si="25"/>
        <v>5395.4629999999997</v>
      </c>
      <c r="L158" s="51">
        <v>110</v>
      </c>
      <c r="M158" s="51">
        <f t="shared" si="24"/>
        <v>0.62526015021875259</v>
      </c>
      <c r="N158" s="65"/>
      <c r="O158" s="59"/>
      <c r="P158" s="59">
        <v>12</v>
      </c>
      <c r="Q158" s="6">
        <v>0.13300000000000001</v>
      </c>
      <c r="R158" s="6">
        <v>10719.282999999999</v>
      </c>
      <c r="S158" s="6">
        <v>8115</v>
      </c>
      <c r="T158" s="60">
        <v>14962</v>
      </c>
      <c r="U158" s="59">
        <v>34</v>
      </c>
      <c r="V158" s="6">
        <v>0.13300000000000001</v>
      </c>
      <c r="W158" s="6">
        <v>11577.322</v>
      </c>
      <c r="X158" s="6">
        <v>10797</v>
      </c>
      <c r="Y158" s="60">
        <v>12646</v>
      </c>
      <c r="Z158" s="94">
        <f t="shared" si="26"/>
        <v>858.03900000000067</v>
      </c>
      <c r="AA158" s="51">
        <v>110</v>
      </c>
      <c r="AB158" s="37">
        <f t="shared" si="27"/>
        <v>0.21991137820500523</v>
      </c>
      <c r="AC158" s="60"/>
      <c r="AD158" s="6"/>
      <c r="AE158" s="6"/>
    </row>
    <row r="159" spans="1:51" x14ac:dyDescent="0.3">
      <c r="A159" s="64">
        <v>13</v>
      </c>
      <c r="B159" s="51">
        <v>9.8000000000000004E-2</v>
      </c>
      <c r="C159" s="51">
        <v>4419.5349999999999</v>
      </c>
      <c r="D159" s="51">
        <v>1231</v>
      </c>
      <c r="E159" s="65">
        <v>9874</v>
      </c>
      <c r="F159" s="64">
        <v>35</v>
      </c>
      <c r="G159" s="51">
        <v>9.8000000000000004E-2</v>
      </c>
      <c r="H159" s="51">
        <v>1534.521</v>
      </c>
      <c r="I159" s="51">
        <v>860</v>
      </c>
      <c r="J159" s="65">
        <v>3619</v>
      </c>
      <c r="K159" s="94">
        <f t="shared" si="25"/>
        <v>2885.0140000000001</v>
      </c>
      <c r="L159" s="51">
        <v>120</v>
      </c>
      <c r="M159" s="51">
        <f t="shared" si="24"/>
        <v>0.33433354783884245</v>
      </c>
      <c r="N159" s="65"/>
      <c r="O159" s="59"/>
      <c r="P159" s="59">
        <v>13</v>
      </c>
      <c r="Q159" s="6">
        <v>0.13300000000000001</v>
      </c>
      <c r="R159" s="6">
        <v>11592.3</v>
      </c>
      <c r="S159" s="6">
        <v>9200</v>
      </c>
      <c r="T159" s="60">
        <v>14747</v>
      </c>
      <c r="U159" s="59">
        <v>35</v>
      </c>
      <c r="V159" s="6">
        <v>0.13300000000000001</v>
      </c>
      <c r="W159" s="6">
        <v>11463.717000000001</v>
      </c>
      <c r="X159" s="6">
        <v>10504</v>
      </c>
      <c r="Y159" s="60">
        <v>12263</v>
      </c>
      <c r="Z159" s="94">
        <f t="shared" si="26"/>
        <v>-128.58299999999872</v>
      </c>
      <c r="AA159" s="51">
        <v>120</v>
      </c>
      <c r="AB159" s="37">
        <f t="shared" si="27"/>
        <v>-3.2955220850956521E-2</v>
      </c>
      <c r="AC159" s="60"/>
      <c r="AD159" s="6"/>
      <c r="AE159" s="6"/>
    </row>
    <row r="160" spans="1:51" x14ac:dyDescent="0.3">
      <c r="A160" s="64">
        <v>14</v>
      </c>
      <c r="B160" s="51">
        <v>9.8000000000000004E-2</v>
      </c>
      <c r="C160" s="51">
        <v>3973.7089999999998</v>
      </c>
      <c r="D160" s="51">
        <v>1229</v>
      </c>
      <c r="E160" s="65">
        <v>7925</v>
      </c>
      <c r="F160" s="64">
        <v>36</v>
      </c>
      <c r="G160" s="51">
        <v>9.8000000000000004E-2</v>
      </c>
      <c r="H160" s="51">
        <v>1579.0309999999999</v>
      </c>
      <c r="I160" s="51">
        <v>587</v>
      </c>
      <c r="J160" s="65">
        <v>3694</v>
      </c>
      <c r="K160" s="94">
        <f t="shared" si="25"/>
        <v>2394.6779999999999</v>
      </c>
      <c r="L160" s="51">
        <v>130</v>
      </c>
      <c r="M160" s="51">
        <f t="shared" si="24"/>
        <v>0.27751033155181348</v>
      </c>
      <c r="N160" s="60"/>
      <c r="O160" s="59"/>
      <c r="P160" s="87">
        <v>14</v>
      </c>
      <c r="Q160" s="85">
        <v>0.13300000000000001</v>
      </c>
      <c r="R160" s="85">
        <v>11706.204</v>
      </c>
      <c r="S160" s="85">
        <v>9458</v>
      </c>
      <c r="T160" s="86">
        <v>14460</v>
      </c>
      <c r="U160" s="87">
        <v>36</v>
      </c>
      <c r="V160" s="85">
        <v>0.13300000000000001</v>
      </c>
      <c r="W160" s="85">
        <v>11450.248</v>
      </c>
      <c r="X160" s="85">
        <v>10692</v>
      </c>
      <c r="Y160" s="86">
        <v>12275</v>
      </c>
      <c r="Z160" s="94">
        <f t="shared" si="26"/>
        <v>-255.95600000000013</v>
      </c>
      <c r="AA160" s="51">
        <v>130</v>
      </c>
      <c r="AB160" s="37">
        <f t="shared" si="27"/>
        <v>-6.5600324367354287E-2</v>
      </c>
      <c r="AC160" s="60"/>
      <c r="AD160" s="6"/>
      <c r="AE160" s="6"/>
    </row>
    <row r="161" spans="1:31" x14ac:dyDescent="0.3">
      <c r="A161" s="64">
        <v>15</v>
      </c>
      <c r="B161" s="51">
        <v>9.8000000000000004E-2</v>
      </c>
      <c r="C161" s="51">
        <v>3242.0749999999998</v>
      </c>
      <c r="D161" s="51">
        <v>977</v>
      </c>
      <c r="E161" s="65">
        <v>6500</v>
      </c>
      <c r="F161" s="64">
        <v>37</v>
      </c>
      <c r="G161" s="51">
        <v>9.8000000000000004E-2</v>
      </c>
      <c r="H161" s="51">
        <v>1501.0740000000001</v>
      </c>
      <c r="I161" s="51">
        <v>801</v>
      </c>
      <c r="J161" s="65">
        <v>3276</v>
      </c>
      <c r="K161" s="94">
        <f t="shared" si="25"/>
        <v>1741.0009999999997</v>
      </c>
      <c r="L161" s="51">
        <v>140</v>
      </c>
      <c r="M161" s="51">
        <f t="shared" si="24"/>
        <v>0.20175813397126408</v>
      </c>
      <c r="N161" s="65"/>
      <c r="O161" s="59"/>
      <c r="P161" s="87">
        <v>15</v>
      </c>
      <c r="Q161" s="85">
        <v>0.13300000000000001</v>
      </c>
      <c r="R161" s="85">
        <v>11783.817999999999</v>
      </c>
      <c r="S161" s="85">
        <v>9468</v>
      </c>
      <c r="T161" s="86">
        <v>14583</v>
      </c>
      <c r="U161" s="87">
        <v>37</v>
      </c>
      <c r="V161" s="85">
        <v>0.13300000000000001</v>
      </c>
      <c r="W161" s="85">
        <v>11436.817999999999</v>
      </c>
      <c r="X161" s="85">
        <v>10552</v>
      </c>
      <c r="Y161" s="86">
        <v>12310</v>
      </c>
      <c r="Z161" s="94">
        <f t="shared" si="26"/>
        <v>-347</v>
      </c>
      <c r="AA161" s="51">
        <v>140</v>
      </c>
      <c r="AB161" s="37">
        <f t="shared" si="27"/>
        <v>-8.8934475282751432E-2</v>
      </c>
      <c r="AC161" s="60"/>
      <c r="AD161" s="6"/>
      <c r="AE161" s="6"/>
    </row>
    <row r="162" spans="1:31" x14ac:dyDescent="0.3">
      <c r="A162" s="64">
        <v>16</v>
      </c>
      <c r="B162" s="51">
        <v>9.8000000000000004E-2</v>
      </c>
      <c r="C162" s="51">
        <v>2903.0239999999999</v>
      </c>
      <c r="D162" s="51">
        <v>816</v>
      </c>
      <c r="E162" s="65">
        <v>5318</v>
      </c>
      <c r="F162" s="64">
        <v>38</v>
      </c>
      <c r="G162" s="51">
        <v>9.8000000000000004E-2</v>
      </c>
      <c r="H162" s="51">
        <v>1298.4639999999999</v>
      </c>
      <c r="I162" s="51">
        <v>636</v>
      </c>
      <c r="J162" s="65">
        <v>2835</v>
      </c>
      <c r="K162" s="94">
        <f t="shared" si="25"/>
        <v>1604.56</v>
      </c>
      <c r="L162" s="51">
        <v>150</v>
      </c>
      <c r="M162" s="51">
        <f t="shared" si="24"/>
        <v>0.1859464936808948</v>
      </c>
      <c r="N162" s="65"/>
      <c r="O162" s="59"/>
      <c r="P162" s="87">
        <v>16</v>
      </c>
      <c r="Q162" s="85">
        <v>0.13300000000000001</v>
      </c>
      <c r="R162" s="85">
        <v>11844.59</v>
      </c>
      <c r="S162" s="85">
        <v>9737</v>
      </c>
      <c r="T162" s="86">
        <v>14690</v>
      </c>
      <c r="U162" s="87">
        <v>38</v>
      </c>
      <c r="V162" s="85">
        <v>0.13300000000000001</v>
      </c>
      <c r="W162" s="85">
        <v>11413.249</v>
      </c>
      <c r="X162" s="85">
        <v>10549</v>
      </c>
      <c r="Y162" s="86">
        <v>12326</v>
      </c>
      <c r="Z162" s="94">
        <f t="shared" si="26"/>
        <v>-431.34100000000035</v>
      </c>
      <c r="AA162" s="51">
        <v>150</v>
      </c>
      <c r="AB162" s="37">
        <f t="shared" si="27"/>
        <v>-0.11055067868281647</v>
      </c>
      <c r="AC162" s="60"/>
      <c r="AD162" s="6"/>
      <c r="AE162" s="6"/>
    </row>
    <row r="163" spans="1:31" x14ac:dyDescent="0.3">
      <c r="A163" s="64">
        <v>17</v>
      </c>
      <c r="B163" s="51">
        <v>9.8000000000000004E-2</v>
      </c>
      <c r="C163" s="51">
        <v>2606.37</v>
      </c>
      <c r="D163" s="51">
        <v>607</v>
      </c>
      <c r="E163" s="65">
        <v>4660</v>
      </c>
      <c r="F163" s="64">
        <v>39</v>
      </c>
      <c r="G163" s="51">
        <v>9.8000000000000004E-2</v>
      </c>
      <c r="H163" s="51">
        <v>1186.4269999999999</v>
      </c>
      <c r="I163" s="51">
        <v>524</v>
      </c>
      <c r="J163" s="65">
        <v>2511</v>
      </c>
      <c r="K163" s="94">
        <f t="shared" si="25"/>
        <v>1419.943</v>
      </c>
      <c r="L163" s="51">
        <v>160</v>
      </c>
      <c r="M163" s="51">
        <f t="shared" si="24"/>
        <v>0.16455191583781897</v>
      </c>
      <c r="N163" s="65"/>
      <c r="O163" s="59"/>
      <c r="P163" s="87">
        <v>17</v>
      </c>
      <c r="Q163" s="85">
        <v>0.13300000000000001</v>
      </c>
      <c r="R163" s="85">
        <v>11879.978999999999</v>
      </c>
      <c r="S163" s="85">
        <v>9638</v>
      </c>
      <c r="T163" s="86">
        <v>14454</v>
      </c>
      <c r="U163" s="87">
        <v>39</v>
      </c>
      <c r="V163" s="85">
        <v>0.13300000000000001</v>
      </c>
      <c r="W163" s="85">
        <v>11411.322</v>
      </c>
      <c r="X163" s="85">
        <v>10528</v>
      </c>
      <c r="Y163" s="86">
        <v>12356</v>
      </c>
      <c r="Z163" s="94">
        <f t="shared" si="26"/>
        <v>-468.65699999999924</v>
      </c>
      <c r="AA163" s="51">
        <v>160</v>
      </c>
      <c r="AB163" s="37">
        <f t="shared" si="27"/>
        <v>-0.1201145947625025</v>
      </c>
      <c r="AC163" s="57"/>
      <c r="AD163" s="6"/>
      <c r="AE163" s="6"/>
    </row>
    <row r="164" spans="1:31" x14ac:dyDescent="0.3">
      <c r="A164" s="64">
        <v>18</v>
      </c>
      <c r="B164" s="51">
        <v>9.8000000000000004E-2</v>
      </c>
      <c r="C164" s="51">
        <v>2241.4119999999998</v>
      </c>
      <c r="D164" s="51">
        <v>595</v>
      </c>
      <c r="E164" s="65">
        <v>3615</v>
      </c>
      <c r="F164" s="64">
        <v>40</v>
      </c>
      <c r="G164" s="51">
        <v>9.8000000000000004E-2</v>
      </c>
      <c r="H164" s="51">
        <v>1031.0989999999999</v>
      </c>
      <c r="I164" s="51">
        <v>501</v>
      </c>
      <c r="J164" s="65">
        <v>2269</v>
      </c>
      <c r="K164" s="94">
        <f t="shared" si="25"/>
        <v>1210.3129999999999</v>
      </c>
      <c r="L164" s="51">
        <v>170</v>
      </c>
      <c r="M164" s="51">
        <f t="shared" si="24"/>
        <v>0.14025867440694323</v>
      </c>
      <c r="N164" s="65"/>
      <c r="O164" s="59"/>
      <c r="P164" s="87">
        <v>18</v>
      </c>
      <c r="Q164" s="85">
        <v>0.13300000000000001</v>
      </c>
      <c r="R164" s="85">
        <v>11887.833000000001</v>
      </c>
      <c r="S164" s="85">
        <v>9861</v>
      </c>
      <c r="T164" s="86">
        <v>14417</v>
      </c>
      <c r="U164" s="87">
        <v>40</v>
      </c>
      <c r="V164" s="85">
        <v>0.13300000000000001</v>
      </c>
      <c r="W164" s="85">
        <v>11390.209000000001</v>
      </c>
      <c r="X164" s="85">
        <v>10533</v>
      </c>
      <c r="Y164" s="86">
        <v>12350</v>
      </c>
      <c r="Z164" s="94">
        <f t="shared" si="26"/>
        <v>-497.6239999999998</v>
      </c>
      <c r="AA164" s="51">
        <v>170</v>
      </c>
      <c r="AB164" s="37">
        <f t="shared" si="27"/>
        <v>-0.12753870123372876</v>
      </c>
      <c r="AC164" s="57"/>
      <c r="AD164" s="6"/>
      <c r="AE164" s="6"/>
    </row>
    <row r="165" spans="1:31" x14ac:dyDescent="0.3">
      <c r="A165" s="64">
        <v>19</v>
      </c>
      <c r="B165" s="51">
        <v>9.8000000000000004E-2</v>
      </c>
      <c r="C165" s="51">
        <v>1966.556</v>
      </c>
      <c r="D165" s="51">
        <v>394</v>
      </c>
      <c r="E165" s="65">
        <v>3339</v>
      </c>
      <c r="F165" s="64">
        <v>41</v>
      </c>
      <c r="G165" s="51">
        <v>9.8000000000000004E-2</v>
      </c>
      <c r="H165" s="51">
        <v>926.97699999999998</v>
      </c>
      <c r="I165" s="51">
        <v>406</v>
      </c>
      <c r="J165" s="65">
        <v>2093</v>
      </c>
      <c r="K165" s="94">
        <f t="shared" si="25"/>
        <v>1039.5790000000002</v>
      </c>
      <c r="L165" s="51">
        <v>180</v>
      </c>
      <c r="M165" s="51">
        <f t="shared" si="24"/>
        <v>0.12047294582582825</v>
      </c>
      <c r="N165" s="65"/>
      <c r="O165" s="59"/>
      <c r="P165" s="87">
        <v>19</v>
      </c>
      <c r="Q165" s="85">
        <v>0.13300000000000001</v>
      </c>
      <c r="R165" s="85">
        <v>11918.644</v>
      </c>
      <c r="S165" s="85">
        <v>9971</v>
      </c>
      <c r="T165" s="86">
        <v>14607</v>
      </c>
      <c r="U165" s="87">
        <v>41</v>
      </c>
      <c r="V165" s="85">
        <v>0.13300000000000001</v>
      </c>
      <c r="W165" s="85">
        <v>11407.384</v>
      </c>
      <c r="X165" s="85">
        <v>10553</v>
      </c>
      <c r="Y165" s="86">
        <v>12333</v>
      </c>
      <c r="Z165" s="94">
        <f t="shared" si="26"/>
        <v>-511.26000000000022</v>
      </c>
      <c r="AA165" s="51">
        <v>180</v>
      </c>
      <c r="AB165" s="37">
        <f t="shared" si="27"/>
        <v>-0.13103354418749139</v>
      </c>
      <c r="AC165" s="57"/>
      <c r="AD165" s="6"/>
      <c r="AE165" s="6"/>
    </row>
    <row r="166" spans="1:31" x14ac:dyDescent="0.3">
      <c r="A166" s="64">
        <v>20</v>
      </c>
      <c r="B166" s="51">
        <v>9.8000000000000004E-2</v>
      </c>
      <c r="C166" s="51">
        <v>1892.194</v>
      </c>
      <c r="D166" s="51">
        <v>519</v>
      </c>
      <c r="E166" s="65">
        <v>3234</v>
      </c>
      <c r="F166" s="64">
        <v>42</v>
      </c>
      <c r="G166" s="51">
        <v>9.8000000000000004E-2</v>
      </c>
      <c r="H166" s="51">
        <v>923.47400000000005</v>
      </c>
      <c r="I166" s="51">
        <v>311</v>
      </c>
      <c r="J166" s="65">
        <v>2144</v>
      </c>
      <c r="K166" s="94">
        <f t="shared" si="25"/>
        <v>968.71999999999991</v>
      </c>
      <c r="L166" s="51">
        <v>190</v>
      </c>
      <c r="M166" s="51">
        <f t="shared" si="24"/>
        <v>0.11226135972388468</v>
      </c>
      <c r="N166" s="65"/>
      <c r="O166" s="59"/>
      <c r="P166" s="87">
        <v>20</v>
      </c>
      <c r="Q166" s="85">
        <v>0.13300000000000001</v>
      </c>
      <c r="R166" s="85">
        <v>11924.463</v>
      </c>
      <c r="S166" s="85">
        <v>9950</v>
      </c>
      <c r="T166" s="86">
        <v>14493</v>
      </c>
      <c r="U166" s="87">
        <v>42</v>
      </c>
      <c r="V166" s="85">
        <v>0.13300000000000001</v>
      </c>
      <c r="W166" s="85">
        <v>11357.143</v>
      </c>
      <c r="X166" s="85">
        <v>10534</v>
      </c>
      <c r="Y166" s="86">
        <v>12349</v>
      </c>
      <c r="Z166" s="94">
        <f t="shared" si="26"/>
        <v>-567.31999999999971</v>
      </c>
      <c r="AA166" s="51">
        <v>190</v>
      </c>
      <c r="AB166" s="37">
        <f t="shared" si="27"/>
        <v>-0.14540145970435306</v>
      </c>
      <c r="AC166" s="60"/>
      <c r="AD166" s="6"/>
      <c r="AE166" s="6"/>
    </row>
    <row r="167" spans="1:31" x14ac:dyDescent="0.3">
      <c r="A167" s="64">
        <v>21</v>
      </c>
      <c r="B167" s="51">
        <v>9.8000000000000004E-2</v>
      </c>
      <c r="C167" s="51">
        <v>1717.981</v>
      </c>
      <c r="D167" s="51">
        <v>375</v>
      </c>
      <c r="E167" s="65">
        <v>2917</v>
      </c>
      <c r="F167" s="64">
        <v>43</v>
      </c>
      <c r="G167" s="51">
        <v>9.8000000000000004E-2</v>
      </c>
      <c r="H167" s="51">
        <v>817.92399999999998</v>
      </c>
      <c r="I167" s="51">
        <v>236</v>
      </c>
      <c r="J167" s="65">
        <v>1959</v>
      </c>
      <c r="K167" s="94">
        <f t="shared" si="25"/>
        <v>900.05700000000002</v>
      </c>
      <c r="L167" s="51">
        <v>200</v>
      </c>
      <c r="M167" s="51">
        <f t="shared" si="24"/>
        <v>0.10430425989862963</v>
      </c>
      <c r="N167" s="65"/>
      <c r="O167" s="59"/>
      <c r="P167" s="87">
        <v>21</v>
      </c>
      <c r="Q167" s="85">
        <v>0.13300000000000001</v>
      </c>
      <c r="R167" s="85">
        <v>11973.698</v>
      </c>
      <c r="S167" s="85">
        <v>10119</v>
      </c>
      <c r="T167" s="86">
        <v>14638</v>
      </c>
      <c r="U167" s="87">
        <v>43</v>
      </c>
      <c r="V167" s="85">
        <v>0.13300000000000001</v>
      </c>
      <c r="W167" s="85">
        <v>11473.23</v>
      </c>
      <c r="X167" s="85">
        <v>10661</v>
      </c>
      <c r="Y167" s="86">
        <v>12302</v>
      </c>
      <c r="Z167" s="94">
        <f t="shared" si="26"/>
        <v>-500.46800000000076</v>
      </c>
      <c r="AA167" s="51">
        <v>200</v>
      </c>
      <c r="AB167" s="37">
        <f t="shared" si="27"/>
        <v>-0.12826760511760263</v>
      </c>
      <c r="AC167" s="60"/>
      <c r="AD167" s="6"/>
      <c r="AE167" s="6"/>
    </row>
    <row r="168" spans="1:31" x14ac:dyDescent="0.3">
      <c r="A168" s="91">
        <v>22</v>
      </c>
      <c r="B168" s="92">
        <v>9.8000000000000004E-2</v>
      </c>
      <c r="C168" s="92">
        <v>1359.634</v>
      </c>
      <c r="D168" s="92">
        <v>214</v>
      </c>
      <c r="E168" s="93">
        <v>2752</v>
      </c>
      <c r="F168" s="91">
        <v>44</v>
      </c>
      <c r="G168" s="92">
        <v>9.8000000000000004E-2</v>
      </c>
      <c r="H168" s="92">
        <v>659.31</v>
      </c>
      <c r="I168" s="92">
        <v>92</v>
      </c>
      <c r="J168" s="93">
        <v>1602</v>
      </c>
      <c r="K168" s="94">
        <f t="shared" si="25"/>
        <v>700.32400000000007</v>
      </c>
      <c r="L168" s="51">
        <v>210</v>
      </c>
      <c r="M168" s="51">
        <f t="shared" si="24"/>
        <v>8.1157945007091656E-2</v>
      </c>
      <c r="N168" s="65"/>
      <c r="O168" s="59"/>
      <c r="P168" s="95">
        <v>22</v>
      </c>
      <c r="Q168" s="96">
        <v>0.13300000000000001</v>
      </c>
      <c r="R168" s="96">
        <v>12001.549000000001</v>
      </c>
      <c r="S168" s="96">
        <v>10074</v>
      </c>
      <c r="T168" s="97">
        <v>14435</v>
      </c>
      <c r="U168" s="95">
        <v>44</v>
      </c>
      <c r="V168" s="96">
        <v>0.13300000000000001</v>
      </c>
      <c r="W168" s="96">
        <v>11478.629000000001</v>
      </c>
      <c r="X168" s="96">
        <v>10537</v>
      </c>
      <c r="Y168" s="97">
        <v>12254</v>
      </c>
      <c r="Z168" s="94">
        <f t="shared" si="26"/>
        <v>-522.92000000000007</v>
      </c>
      <c r="AA168" s="51">
        <v>210</v>
      </c>
      <c r="AB168" s="37">
        <f t="shared" si="27"/>
        <v>-0.13402194759324607</v>
      </c>
      <c r="AC168" s="60"/>
      <c r="AD168" s="6"/>
      <c r="AE168" s="6"/>
    </row>
    <row r="169" spans="1:31" x14ac:dyDescent="0.3">
      <c r="A169" s="64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65"/>
      <c r="O169" s="5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51"/>
      <c r="AB169" s="37"/>
      <c r="AC169" s="60"/>
      <c r="AD169" s="6"/>
      <c r="AE169" s="6"/>
    </row>
    <row r="170" spans="1:31" s="1" customFormat="1" x14ac:dyDescent="0.3">
      <c r="A170" s="64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65"/>
      <c r="O170" s="59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51"/>
      <c r="AB170" s="37"/>
      <c r="AC170" s="57"/>
      <c r="AD170" s="37"/>
      <c r="AE170" s="37"/>
    </row>
    <row r="171" spans="1:31" s="1" customFormat="1" x14ac:dyDescent="0.3">
      <c r="A171" s="61" t="s">
        <v>32</v>
      </c>
      <c r="B171" s="52"/>
      <c r="C171" s="6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65"/>
      <c r="O171" s="59"/>
      <c r="P171" s="37" t="s">
        <v>32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52"/>
      <c r="AB171" s="6"/>
      <c r="AC171" s="60"/>
      <c r="AD171" s="37"/>
      <c r="AE171" s="37"/>
    </row>
    <row r="172" spans="1:31" s="1" customFormat="1" x14ac:dyDescent="0.3">
      <c r="A172" s="61" t="s">
        <v>54</v>
      </c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65"/>
      <c r="O172" s="59"/>
      <c r="P172" s="37" t="s">
        <v>54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52"/>
      <c r="AB172" s="6"/>
      <c r="AC172" s="60"/>
      <c r="AD172" s="37"/>
      <c r="AE172" s="37"/>
    </row>
    <row r="173" spans="1:31" x14ac:dyDescent="0.3">
      <c r="A173" s="88" t="s">
        <v>34</v>
      </c>
      <c r="B173" s="89" t="s">
        <v>35</v>
      </c>
      <c r="C173" s="89" t="s">
        <v>1</v>
      </c>
      <c r="D173" s="89" t="s">
        <v>36</v>
      </c>
      <c r="E173" s="90" t="s">
        <v>37</v>
      </c>
      <c r="F173" s="88" t="s">
        <v>38</v>
      </c>
      <c r="G173" s="89" t="s">
        <v>35</v>
      </c>
      <c r="H173" s="89" t="s">
        <v>1</v>
      </c>
      <c r="I173" s="89" t="s">
        <v>36</v>
      </c>
      <c r="J173" s="90" t="s">
        <v>37</v>
      </c>
      <c r="K173" s="52" t="s">
        <v>39</v>
      </c>
      <c r="L173" s="52" t="s">
        <v>63</v>
      </c>
      <c r="M173" s="52" t="s">
        <v>40</v>
      </c>
      <c r="N173" s="65"/>
      <c r="O173" s="59"/>
      <c r="P173" s="88" t="s">
        <v>34</v>
      </c>
      <c r="Q173" s="89" t="s">
        <v>35</v>
      </c>
      <c r="R173" s="89" t="s">
        <v>1</v>
      </c>
      <c r="S173" s="89" t="s">
        <v>36</v>
      </c>
      <c r="T173" s="90" t="s">
        <v>37</v>
      </c>
      <c r="U173" s="88" t="s">
        <v>38</v>
      </c>
      <c r="V173" s="89" t="s">
        <v>35</v>
      </c>
      <c r="W173" s="89" t="s">
        <v>1</v>
      </c>
      <c r="X173" s="89" t="s">
        <v>36</v>
      </c>
      <c r="Y173" s="90" t="s">
        <v>37</v>
      </c>
      <c r="Z173" s="52" t="s">
        <v>39</v>
      </c>
      <c r="AA173" s="52" t="s">
        <v>63</v>
      </c>
      <c r="AB173" s="52" t="s">
        <v>40</v>
      </c>
      <c r="AC173" s="63"/>
      <c r="AD173" s="6"/>
      <c r="AE173" s="6"/>
    </row>
    <row r="174" spans="1:31" x14ac:dyDescent="0.3">
      <c r="A174" s="64">
        <v>1</v>
      </c>
      <c r="B174" s="51">
        <v>6.8000000000000005E-2</v>
      </c>
      <c r="C174" s="51">
        <v>1775.998</v>
      </c>
      <c r="D174" s="51">
        <v>124</v>
      </c>
      <c r="E174" s="65">
        <v>4909</v>
      </c>
      <c r="F174" s="64">
        <v>23</v>
      </c>
      <c r="G174" s="51">
        <v>6.8000000000000005E-2</v>
      </c>
      <c r="H174" s="51">
        <v>0</v>
      </c>
      <c r="I174" s="51">
        <v>0</v>
      </c>
      <c r="J174" s="65">
        <v>0</v>
      </c>
      <c r="K174" s="94">
        <f>C174-H174</f>
        <v>1775.998</v>
      </c>
      <c r="L174" s="51">
        <v>0</v>
      </c>
      <c r="M174" s="51">
        <f t="shared" ref="M174:M195" si="28">K174/$K$183</f>
        <v>0.11599970137881084</v>
      </c>
      <c r="N174" s="65"/>
      <c r="O174" s="59"/>
      <c r="P174" s="59">
        <v>1</v>
      </c>
      <c r="Q174" s="6">
        <v>0.183</v>
      </c>
      <c r="R174" s="6">
        <v>8652.1419999999998</v>
      </c>
      <c r="S174" s="6">
        <v>4128</v>
      </c>
      <c r="T174" s="60">
        <v>15962</v>
      </c>
      <c r="U174" s="59">
        <v>23</v>
      </c>
      <c r="V174" s="6">
        <v>0.183</v>
      </c>
      <c r="W174" s="6">
        <v>11376.901</v>
      </c>
      <c r="X174" s="6">
        <v>10607</v>
      </c>
      <c r="Y174" s="60">
        <v>11993</v>
      </c>
      <c r="Z174" s="94">
        <f>W174-R174</f>
        <v>2724.759</v>
      </c>
      <c r="AA174" s="51">
        <v>0</v>
      </c>
      <c r="AB174" s="6"/>
      <c r="AC174" s="60"/>
      <c r="AD174" s="6"/>
      <c r="AE174" s="6"/>
    </row>
    <row r="175" spans="1:31" x14ac:dyDescent="0.3">
      <c r="A175" s="64">
        <v>2</v>
      </c>
      <c r="B175" s="51">
        <v>6.8000000000000005E-2</v>
      </c>
      <c r="C175" s="51">
        <v>1801.308</v>
      </c>
      <c r="D175" s="51">
        <v>0</v>
      </c>
      <c r="E175" s="65">
        <v>5484</v>
      </c>
      <c r="F175" s="64">
        <v>24</v>
      </c>
      <c r="G175" s="51">
        <v>6.8000000000000005E-2</v>
      </c>
      <c r="H175" s="51">
        <v>0</v>
      </c>
      <c r="I175" s="51">
        <v>0</v>
      </c>
      <c r="J175" s="65">
        <v>0</v>
      </c>
      <c r="K175" s="94">
        <f t="shared" ref="K175:K195" si="29">C175-H175</f>
        <v>1801.308</v>
      </c>
      <c r="L175" s="51">
        <v>10</v>
      </c>
      <c r="M175" s="51">
        <f t="shared" si="28"/>
        <v>0.11765282961538413</v>
      </c>
      <c r="N175" s="65"/>
      <c r="O175" s="59"/>
      <c r="P175" s="59">
        <v>2</v>
      </c>
      <c r="Q175" s="6">
        <v>0.183</v>
      </c>
      <c r="R175" s="6">
        <v>8641.6630000000005</v>
      </c>
      <c r="S175" s="6">
        <v>4167</v>
      </c>
      <c r="T175" s="60">
        <v>15623</v>
      </c>
      <c r="U175" s="59">
        <v>24</v>
      </c>
      <c r="V175" s="6">
        <v>0.183</v>
      </c>
      <c r="W175" s="6">
        <v>11425.95</v>
      </c>
      <c r="X175" s="6">
        <v>10724</v>
      </c>
      <c r="Y175" s="60">
        <v>12039</v>
      </c>
      <c r="Z175" s="94">
        <f t="shared" ref="Z175:Z195" si="30">W175-R175</f>
        <v>2784.2870000000003</v>
      </c>
      <c r="AA175" s="51">
        <v>10</v>
      </c>
      <c r="AB175" s="6"/>
      <c r="AC175" s="60"/>
      <c r="AD175" s="6"/>
      <c r="AE175" s="6"/>
    </row>
    <row r="176" spans="1:31" x14ac:dyDescent="0.3">
      <c r="A176" s="64">
        <v>3</v>
      </c>
      <c r="B176" s="51">
        <v>6.8000000000000005E-2</v>
      </c>
      <c r="C176" s="51">
        <v>1644.1410000000001</v>
      </c>
      <c r="D176" s="51">
        <v>0</v>
      </c>
      <c r="E176" s="65">
        <v>5206</v>
      </c>
      <c r="F176" s="64">
        <v>25</v>
      </c>
      <c r="G176" s="51">
        <v>6.8000000000000005E-2</v>
      </c>
      <c r="H176" s="51">
        <v>0</v>
      </c>
      <c r="I176" s="51">
        <v>0</v>
      </c>
      <c r="J176" s="65">
        <v>0</v>
      </c>
      <c r="K176" s="94">
        <f t="shared" si="29"/>
        <v>1644.1410000000001</v>
      </c>
      <c r="L176" s="51">
        <v>20</v>
      </c>
      <c r="M176" s="51">
        <f t="shared" si="28"/>
        <v>0.10738743231955185</v>
      </c>
      <c r="N176" s="63"/>
      <c r="O176" s="59"/>
      <c r="P176" s="59">
        <v>3</v>
      </c>
      <c r="Q176" s="6">
        <v>0.183</v>
      </c>
      <c r="R176" s="6">
        <v>8720.4920000000002</v>
      </c>
      <c r="S176" s="6">
        <v>4136</v>
      </c>
      <c r="T176" s="60">
        <v>15845</v>
      </c>
      <c r="U176" s="59">
        <v>25</v>
      </c>
      <c r="V176" s="6">
        <v>0.183</v>
      </c>
      <c r="W176" s="6">
        <v>11449.300999999999</v>
      </c>
      <c r="X176" s="6">
        <v>10847</v>
      </c>
      <c r="Y176" s="60">
        <v>12153</v>
      </c>
      <c r="Z176" s="94">
        <f t="shared" si="30"/>
        <v>2728.8089999999993</v>
      </c>
      <c r="AA176" s="51">
        <v>20</v>
      </c>
      <c r="AB176" s="6"/>
      <c r="AC176" s="60"/>
      <c r="AD176" s="6"/>
      <c r="AE176" s="6"/>
    </row>
    <row r="177" spans="1:31" x14ac:dyDescent="0.3">
      <c r="A177" s="64">
        <v>4</v>
      </c>
      <c r="B177" s="51">
        <v>6.8000000000000005E-2</v>
      </c>
      <c r="C177" s="51">
        <v>1577.0050000000001</v>
      </c>
      <c r="D177" s="51">
        <v>0</v>
      </c>
      <c r="E177" s="65">
        <v>4881</v>
      </c>
      <c r="F177" s="64">
        <v>26</v>
      </c>
      <c r="G177" s="51">
        <v>6.8000000000000005E-2</v>
      </c>
      <c r="H177" s="51">
        <v>0</v>
      </c>
      <c r="I177" s="51">
        <v>0</v>
      </c>
      <c r="J177" s="65">
        <v>0</v>
      </c>
      <c r="K177" s="94">
        <f t="shared" si="29"/>
        <v>1577.0050000000001</v>
      </c>
      <c r="L177" s="51">
        <v>30</v>
      </c>
      <c r="M177" s="51">
        <f t="shared" si="28"/>
        <v>0.10300242966089579</v>
      </c>
      <c r="N177" s="63"/>
      <c r="O177" s="56"/>
      <c r="P177" s="59">
        <v>4</v>
      </c>
      <c r="Q177" s="6">
        <v>0.183</v>
      </c>
      <c r="R177" s="6">
        <v>8711.4449999999997</v>
      </c>
      <c r="S177" s="6">
        <v>4061</v>
      </c>
      <c r="T177" s="60">
        <v>15855</v>
      </c>
      <c r="U177" s="59">
        <v>26</v>
      </c>
      <c r="V177" s="6">
        <v>0.183</v>
      </c>
      <c r="W177" s="6">
        <v>11466.225</v>
      </c>
      <c r="X177" s="6">
        <v>10846</v>
      </c>
      <c r="Y177" s="60">
        <v>12071</v>
      </c>
      <c r="Z177" s="94">
        <f t="shared" si="30"/>
        <v>2754.7800000000007</v>
      </c>
      <c r="AA177" s="51">
        <v>30</v>
      </c>
      <c r="AB177" s="6"/>
      <c r="AC177" s="60"/>
      <c r="AD177" s="6"/>
      <c r="AE177" s="6"/>
    </row>
    <row r="178" spans="1:31" x14ac:dyDescent="0.3">
      <c r="A178" s="64">
        <v>5</v>
      </c>
      <c r="B178" s="51">
        <v>6.8000000000000005E-2</v>
      </c>
      <c r="C178" s="51">
        <v>1435.0540000000001</v>
      </c>
      <c r="D178" s="51">
        <v>0</v>
      </c>
      <c r="E178" s="65">
        <v>4895</v>
      </c>
      <c r="F178" s="64">
        <v>27</v>
      </c>
      <c r="G178" s="51">
        <v>6.8000000000000005E-2</v>
      </c>
      <c r="H178" s="51">
        <v>0</v>
      </c>
      <c r="I178" s="51">
        <v>0</v>
      </c>
      <c r="J178" s="65">
        <v>0</v>
      </c>
      <c r="K178" s="94">
        <f t="shared" si="29"/>
        <v>1435.0540000000001</v>
      </c>
      <c r="L178" s="51">
        <v>40</v>
      </c>
      <c r="M178" s="51">
        <f t="shared" si="28"/>
        <v>9.3730868763629252E-2</v>
      </c>
      <c r="N178" s="63"/>
      <c r="O178" s="56"/>
      <c r="P178" s="59">
        <v>5</v>
      </c>
      <c r="Q178" s="6">
        <v>0.183</v>
      </c>
      <c r="R178" s="6">
        <v>8745.8109999999997</v>
      </c>
      <c r="S178" s="6">
        <v>4028</v>
      </c>
      <c r="T178" s="60">
        <v>16179</v>
      </c>
      <c r="U178" s="59">
        <v>27</v>
      </c>
      <c r="V178" s="6">
        <v>0.183</v>
      </c>
      <c r="W178" s="6">
        <v>11479.199000000001</v>
      </c>
      <c r="X178" s="6">
        <v>10740</v>
      </c>
      <c r="Y178" s="60">
        <v>12151</v>
      </c>
      <c r="Z178" s="94">
        <f t="shared" si="30"/>
        <v>2733.3880000000008</v>
      </c>
      <c r="AA178" s="51">
        <v>40</v>
      </c>
      <c r="AB178" s="6"/>
      <c r="AC178" s="60"/>
      <c r="AD178" s="6"/>
      <c r="AE178" s="6"/>
    </row>
    <row r="179" spans="1:31" x14ac:dyDescent="0.3">
      <c r="A179" s="64">
        <v>6</v>
      </c>
      <c r="B179" s="51">
        <v>6.8000000000000005E-2</v>
      </c>
      <c r="C179" s="51">
        <v>1408.046</v>
      </c>
      <c r="D179" s="51">
        <v>0</v>
      </c>
      <c r="E179" s="65">
        <v>5178</v>
      </c>
      <c r="F179" s="64">
        <v>28</v>
      </c>
      <c r="G179" s="51">
        <v>6.8000000000000005E-2</v>
      </c>
      <c r="H179" s="51">
        <v>0</v>
      </c>
      <c r="I179" s="51">
        <v>0</v>
      </c>
      <c r="J179" s="65">
        <v>0</v>
      </c>
      <c r="K179" s="94">
        <f t="shared" si="29"/>
        <v>1408.046</v>
      </c>
      <c r="L179" s="51">
        <v>50</v>
      </c>
      <c r="M179" s="51">
        <f t="shared" si="28"/>
        <v>9.1966835282263321E-2</v>
      </c>
      <c r="N179" s="65"/>
      <c r="O179" s="56"/>
      <c r="P179" s="59">
        <v>6</v>
      </c>
      <c r="Q179" s="6">
        <v>0.183</v>
      </c>
      <c r="R179" s="6">
        <v>8761.9750000000004</v>
      </c>
      <c r="S179" s="6">
        <v>4020</v>
      </c>
      <c r="T179" s="60">
        <v>15814</v>
      </c>
      <c r="U179" s="59">
        <v>28</v>
      </c>
      <c r="V179" s="6">
        <v>0.183</v>
      </c>
      <c r="W179" s="6">
        <v>11486.101000000001</v>
      </c>
      <c r="X179" s="6">
        <v>10731</v>
      </c>
      <c r="Y179" s="60">
        <v>12106</v>
      </c>
      <c r="Z179" s="94">
        <f t="shared" si="30"/>
        <v>2724.1260000000002</v>
      </c>
      <c r="AA179" s="51">
        <v>50</v>
      </c>
      <c r="AB179" s="6"/>
      <c r="AC179" s="60"/>
      <c r="AD179" s="6"/>
      <c r="AE179" s="6"/>
    </row>
    <row r="180" spans="1:31" x14ac:dyDescent="0.3">
      <c r="A180" s="64">
        <v>7</v>
      </c>
      <c r="B180" s="51">
        <v>6.8000000000000005E-2</v>
      </c>
      <c r="C180" s="51">
        <v>1469.8969999999999</v>
      </c>
      <c r="D180" s="51">
        <v>0</v>
      </c>
      <c r="E180" s="65">
        <v>5214</v>
      </c>
      <c r="F180" s="64">
        <v>29</v>
      </c>
      <c r="G180" s="51">
        <v>6.8000000000000005E-2</v>
      </c>
      <c r="H180" s="51">
        <v>0</v>
      </c>
      <c r="I180" s="51">
        <v>0</v>
      </c>
      <c r="J180" s="65">
        <v>0</v>
      </c>
      <c r="K180" s="94">
        <f t="shared" si="29"/>
        <v>1469.8969999999999</v>
      </c>
      <c r="L180" s="51">
        <v>60</v>
      </c>
      <c r="M180" s="51">
        <f t="shared" si="28"/>
        <v>9.6006646999382828E-2</v>
      </c>
      <c r="N180" s="65"/>
      <c r="O180" s="59"/>
      <c r="P180" s="87">
        <v>7</v>
      </c>
      <c r="Q180" s="85">
        <v>0.183</v>
      </c>
      <c r="R180" s="85">
        <v>8765.3310000000001</v>
      </c>
      <c r="S180" s="85">
        <v>4041</v>
      </c>
      <c r="T180" s="86">
        <v>15743</v>
      </c>
      <c r="U180" s="87">
        <v>29</v>
      </c>
      <c r="V180" s="85">
        <v>0.183</v>
      </c>
      <c r="W180" s="85">
        <v>11496.616</v>
      </c>
      <c r="X180" s="85">
        <v>10845</v>
      </c>
      <c r="Y180" s="86">
        <v>12128</v>
      </c>
      <c r="Z180" s="94">
        <f t="shared" si="30"/>
        <v>2731.2849999999999</v>
      </c>
      <c r="AA180" s="51">
        <v>60</v>
      </c>
      <c r="AB180" s="37">
        <f>Z180/$Z$180</f>
        <v>1</v>
      </c>
      <c r="AC180" s="86"/>
      <c r="AD180" s="6"/>
      <c r="AE180" s="6"/>
    </row>
    <row r="181" spans="1:31" x14ac:dyDescent="0.3">
      <c r="A181" s="64">
        <v>8</v>
      </c>
      <c r="B181" s="51">
        <v>6.8000000000000005E-2</v>
      </c>
      <c r="C181" s="51">
        <v>11399.53</v>
      </c>
      <c r="D181" s="51">
        <v>1393</v>
      </c>
      <c r="E181" s="65">
        <v>26637</v>
      </c>
      <c r="F181" s="64">
        <v>30</v>
      </c>
      <c r="G181" s="51">
        <v>6.8000000000000005E-2</v>
      </c>
      <c r="H181" s="51">
        <v>0</v>
      </c>
      <c r="I181" s="51">
        <v>0</v>
      </c>
      <c r="J181" s="65">
        <v>0</v>
      </c>
      <c r="K181" s="94">
        <f t="shared" si="29"/>
        <v>11399.53</v>
      </c>
      <c r="L181" s="51">
        <v>70</v>
      </c>
      <c r="M181" s="51">
        <f t="shared" si="28"/>
        <v>0.74456281812186476</v>
      </c>
      <c r="N181" s="65"/>
      <c r="O181" s="59"/>
      <c r="P181" s="87">
        <v>8</v>
      </c>
      <c r="Q181" s="85">
        <v>0.183</v>
      </c>
      <c r="R181" s="85">
        <v>8754.8019999999997</v>
      </c>
      <c r="S181" s="85">
        <v>4008</v>
      </c>
      <c r="T181" s="86">
        <v>15801</v>
      </c>
      <c r="U181" s="87">
        <v>30</v>
      </c>
      <c r="V181" s="85">
        <v>0.183</v>
      </c>
      <c r="W181" s="85">
        <v>11516.976000000001</v>
      </c>
      <c r="X181" s="85">
        <v>10750</v>
      </c>
      <c r="Y181" s="86">
        <v>12193</v>
      </c>
      <c r="Z181" s="94">
        <f t="shared" si="30"/>
        <v>2762.1740000000009</v>
      </c>
      <c r="AA181" s="51">
        <v>70</v>
      </c>
      <c r="AB181" s="37">
        <f t="shared" ref="AB181:AB195" si="31">Z181/$Z$180</f>
        <v>1.0113093287591741</v>
      </c>
      <c r="AC181" s="86"/>
      <c r="AD181" s="6"/>
      <c r="AE181" s="6"/>
    </row>
    <row r="182" spans="1:31" x14ac:dyDescent="0.3">
      <c r="A182" s="64">
        <v>9</v>
      </c>
      <c r="B182" s="51">
        <v>6.8000000000000005E-2</v>
      </c>
      <c r="C182" s="51">
        <v>13045.337</v>
      </c>
      <c r="D182" s="51">
        <v>2325</v>
      </c>
      <c r="E182" s="65">
        <v>26637</v>
      </c>
      <c r="F182" s="64">
        <v>31</v>
      </c>
      <c r="G182" s="51">
        <v>6.8000000000000005E-2</v>
      </c>
      <c r="H182" s="51">
        <v>1337.1790000000001</v>
      </c>
      <c r="I182" s="51">
        <v>242</v>
      </c>
      <c r="J182" s="65">
        <v>2861</v>
      </c>
      <c r="K182" s="94">
        <f t="shared" si="29"/>
        <v>11708.157999999999</v>
      </c>
      <c r="L182" s="51">
        <v>80</v>
      </c>
      <c r="M182" s="66">
        <f t="shared" si="28"/>
        <v>0.76472092406406711</v>
      </c>
      <c r="N182" s="68" t="s">
        <v>41</v>
      </c>
      <c r="O182" s="59"/>
      <c r="P182" s="87">
        <v>9</v>
      </c>
      <c r="Q182" s="85">
        <v>0.183</v>
      </c>
      <c r="R182" s="85">
        <v>9348.7049999999999</v>
      </c>
      <c r="S182" s="85">
        <v>4710</v>
      </c>
      <c r="T182" s="86">
        <v>15098</v>
      </c>
      <c r="U182" s="87">
        <v>31</v>
      </c>
      <c r="V182" s="85">
        <v>0.183</v>
      </c>
      <c r="W182" s="85">
        <v>11525.602999999999</v>
      </c>
      <c r="X182" s="85">
        <v>10758</v>
      </c>
      <c r="Y182" s="86">
        <v>12166</v>
      </c>
      <c r="Z182" s="94">
        <f t="shared" si="30"/>
        <v>2176.8979999999992</v>
      </c>
      <c r="AA182" s="51">
        <v>80</v>
      </c>
      <c r="AB182" s="37">
        <f t="shared" si="31"/>
        <v>0.79702337910543919</v>
      </c>
      <c r="AC182" s="68" t="s">
        <v>41</v>
      </c>
      <c r="AD182" s="6"/>
      <c r="AE182" s="6"/>
    </row>
    <row r="183" spans="1:31" x14ac:dyDescent="0.3">
      <c r="A183" s="64">
        <v>10</v>
      </c>
      <c r="B183" s="51">
        <v>6.8000000000000005E-2</v>
      </c>
      <c r="C183" s="51">
        <v>17456.646000000001</v>
      </c>
      <c r="D183" s="51">
        <v>3975</v>
      </c>
      <c r="E183" s="65">
        <v>35530</v>
      </c>
      <c r="F183" s="64">
        <v>32</v>
      </c>
      <c r="G183" s="51">
        <v>6.8000000000000005E-2</v>
      </c>
      <c r="H183" s="51">
        <v>2146.279</v>
      </c>
      <c r="I183" s="51">
        <v>550</v>
      </c>
      <c r="J183" s="65">
        <v>4519</v>
      </c>
      <c r="K183" s="94">
        <f t="shared" si="29"/>
        <v>15310.367</v>
      </c>
      <c r="L183" s="51">
        <v>90</v>
      </c>
      <c r="M183" s="51">
        <f t="shared" si="28"/>
        <v>1</v>
      </c>
      <c r="N183" s="65"/>
      <c r="O183" s="59"/>
      <c r="P183" s="87">
        <v>10</v>
      </c>
      <c r="Q183" s="85">
        <v>0.183</v>
      </c>
      <c r="R183" s="85">
        <v>9525.6569999999992</v>
      </c>
      <c r="S183" s="85">
        <v>5009</v>
      </c>
      <c r="T183" s="86">
        <v>14803</v>
      </c>
      <c r="U183" s="87">
        <v>32</v>
      </c>
      <c r="V183" s="85">
        <v>0.183</v>
      </c>
      <c r="W183" s="85">
        <v>11519.039000000001</v>
      </c>
      <c r="X183" s="85">
        <v>10655</v>
      </c>
      <c r="Y183" s="86">
        <v>12179</v>
      </c>
      <c r="Z183" s="94">
        <f t="shared" si="30"/>
        <v>1993.3820000000014</v>
      </c>
      <c r="AA183" s="51">
        <v>90</v>
      </c>
      <c r="AB183" s="37">
        <f t="shared" si="31"/>
        <v>0.72983302731132105</v>
      </c>
      <c r="AC183" s="86"/>
      <c r="AD183" s="6"/>
      <c r="AE183" s="6"/>
    </row>
    <row r="184" spans="1:31" x14ac:dyDescent="0.3">
      <c r="A184" s="64">
        <v>11</v>
      </c>
      <c r="B184" s="51">
        <v>6.8000000000000005E-2</v>
      </c>
      <c r="C184" s="51">
        <v>13532.119000000001</v>
      </c>
      <c r="D184" s="51">
        <v>3366</v>
      </c>
      <c r="E184" s="65">
        <v>25615</v>
      </c>
      <c r="F184" s="64">
        <v>33</v>
      </c>
      <c r="G184" s="51">
        <v>6.8000000000000005E-2</v>
      </c>
      <c r="H184" s="51">
        <v>1923.2260000000001</v>
      </c>
      <c r="I184" s="51">
        <v>865</v>
      </c>
      <c r="J184" s="65">
        <v>3827</v>
      </c>
      <c r="K184" s="94">
        <f t="shared" si="29"/>
        <v>11608.893</v>
      </c>
      <c r="L184" s="51">
        <v>100</v>
      </c>
      <c r="M184" s="51">
        <f t="shared" si="28"/>
        <v>0.7582374086787077</v>
      </c>
      <c r="N184" s="65"/>
      <c r="O184" s="59"/>
      <c r="P184" s="87">
        <v>11</v>
      </c>
      <c r="Q184" s="85">
        <v>0.183</v>
      </c>
      <c r="R184" s="85">
        <v>9620.23</v>
      </c>
      <c r="S184" s="85">
        <v>5171</v>
      </c>
      <c r="T184" s="86">
        <v>14742</v>
      </c>
      <c r="U184" s="87">
        <v>33</v>
      </c>
      <c r="V184" s="85">
        <v>0.183</v>
      </c>
      <c r="W184" s="85">
        <v>11534.8</v>
      </c>
      <c r="X184" s="85">
        <v>10854</v>
      </c>
      <c r="Y184" s="86">
        <v>12165</v>
      </c>
      <c r="Z184" s="94">
        <f t="shared" si="30"/>
        <v>1914.5699999999997</v>
      </c>
      <c r="AA184" s="51">
        <v>100</v>
      </c>
      <c r="AB184" s="37">
        <f t="shared" si="31"/>
        <v>0.70097774490761666</v>
      </c>
      <c r="AC184" s="86"/>
      <c r="AD184" s="6"/>
      <c r="AE184" s="6"/>
    </row>
    <row r="185" spans="1:31" x14ac:dyDescent="0.3">
      <c r="A185" s="64">
        <v>12</v>
      </c>
      <c r="B185" s="51">
        <v>6.8000000000000005E-2</v>
      </c>
      <c r="C185" s="51">
        <v>12244.49</v>
      </c>
      <c r="D185" s="51">
        <v>3524</v>
      </c>
      <c r="E185" s="65">
        <v>22739</v>
      </c>
      <c r="F185" s="64">
        <v>34</v>
      </c>
      <c r="G185" s="51">
        <v>6.8000000000000005E-2</v>
      </c>
      <c r="H185" s="51">
        <v>1755.604</v>
      </c>
      <c r="I185" s="51">
        <v>618</v>
      </c>
      <c r="J185" s="65">
        <v>3463</v>
      </c>
      <c r="K185" s="94">
        <f t="shared" si="29"/>
        <v>10488.886</v>
      </c>
      <c r="L185" s="51">
        <v>110</v>
      </c>
      <c r="M185" s="51">
        <f t="shared" si="28"/>
        <v>0.68508390425912069</v>
      </c>
      <c r="N185" s="65"/>
      <c r="O185" s="59"/>
      <c r="P185" s="87">
        <v>12</v>
      </c>
      <c r="Q185" s="85">
        <v>0.183</v>
      </c>
      <c r="R185" s="85">
        <v>9849.4339999999993</v>
      </c>
      <c r="S185" s="85">
        <v>5455</v>
      </c>
      <c r="T185" s="86">
        <v>14748</v>
      </c>
      <c r="U185" s="87">
        <v>34</v>
      </c>
      <c r="V185" s="85">
        <v>0.183</v>
      </c>
      <c r="W185" s="85">
        <v>11522.066000000001</v>
      </c>
      <c r="X185" s="85">
        <v>10858</v>
      </c>
      <c r="Y185" s="86">
        <v>12143</v>
      </c>
      <c r="Z185" s="94">
        <f t="shared" si="30"/>
        <v>1672.6320000000014</v>
      </c>
      <c r="AA185" s="51">
        <v>110</v>
      </c>
      <c r="AB185" s="37">
        <f t="shared" si="31"/>
        <v>0.61239746126823147</v>
      </c>
      <c r="AC185" s="86"/>
      <c r="AD185" s="6"/>
      <c r="AE185" s="6"/>
    </row>
    <row r="186" spans="1:31" x14ac:dyDescent="0.3">
      <c r="A186" s="64">
        <v>13</v>
      </c>
      <c r="B186" s="51">
        <v>6.8000000000000005E-2</v>
      </c>
      <c r="C186" s="51">
        <v>9936.6360000000004</v>
      </c>
      <c r="D186" s="51">
        <v>2876</v>
      </c>
      <c r="E186" s="65">
        <v>20359</v>
      </c>
      <c r="F186" s="64">
        <v>35</v>
      </c>
      <c r="G186" s="51">
        <v>6.8000000000000005E-2</v>
      </c>
      <c r="H186" s="51">
        <v>1474.5340000000001</v>
      </c>
      <c r="I186" s="51">
        <v>549</v>
      </c>
      <c r="J186" s="65">
        <v>2906</v>
      </c>
      <c r="K186" s="94">
        <f t="shared" si="29"/>
        <v>8462.1020000000008</v>
      </c>
      <c r="L186" s="51">
        <v>120</v>
      </c>
      <c r="M186" s="51">
        <f t="shared" si="28"/>
        <v>0.55270405993533667</v>
      </c>
      <c r="N186" s="65"/>
      <c r="O186" s="59"/>
      <c r="P186" s="87">
        <v>13</v>
      </c>
      <c r="Q186" s="85">
        <v>0.183</v>
      </c>
      <c r="R186" s="85">
        <v>9948.009</v>
      </c>
      <c r="S186" s="85">
        <v>5845</v>
      </c>
      <c r="T186" s="86">
        <v>14741</v>
      </c>
      <c r="U186" s="87">
        <v>35</v>
      </c>
      <c r="V186" s="85">
        <v>0.183</v>
      </c>
      <c r="W186" s="85">
        <v>11514.531999999999</v>
      </c>
      <c r="X186" s="85">
        <v>10814</v>
      </c>
      <c r="Y186" s="86">
        <v>12228</v>
      </c>
      <c r="Z186" s="94">
        <f t="shared" si="30"/>
        <v>1566.5229999999992</v>
      </c>
      <c r="AA186" s="51">
        <v>120</v>
      </c>
      <c r="AB186" s="37">
        <f t="shared" si="31"/>
        <v>0.57354798199382317</v>
      </c>
      <c r="AC186" s="86"/>
      <c r="AD186" s="6"/>
      <c r="AE186" s="6"/>
    </row>
    <row r="187" spans="1:31" x14ac:dyDescent="0.3">
      <c r="A187" s="64">
        <v>14</v>
      </c>
      <c r="B187" s="51">
        <v>6.8000000000000005E-2</v>
      </c>
      <c r="C187" s="51">
        <v>8617.7279999999992</v>
      </c>
      <c r="D187" s="51">
        <v>2879</v>
      </c>
      <c r="E187" s="65">
        <v>19808</v>
      </c>
      <c r="F187" s="64">
        <v>36</v>
      </c>
      <c r="G187" s="51">
        <v>6.8000000000000005E-2</v>
      </c>
      <c r="H187" s="51">
        <v>1661.4870000000001</v>
      </c>
      <c r="I187" s="51">
        <v>484</v>
      </c>
      <c r="J187" s="65">
        <v>3210</v>
      </c>
      <c r="K187" s="94">
        <f t="shared" si="29"/>
        <v>6956.2409999999991</v>
      </c>
      <c r="L187" s="51">
        <v>130</v>
      </c>
      <c r="M187" s="51">
        <f t="shared" si="28"/>
        <v>0.45434841633776635</v>
      </c>
      <c r="N187" s="60"/>
      <c r="O187" s="59"/>
      <c r="P187" s="87">
        <v>14</v>
      </c>
      <c r="Q187" s="85">
        <v>0.183</v>
      </c>
      <c r="R187" s="85">
        <v>10075.647000000001</v>
      </c>
      <c r="S187" s="85">
        <v>6021</v>
      </c>
      <c r="T187" s="86">
        <v>14451</v>
      </c>
      <c r="U187" s="87">
        <v>36</v>
      </c>
      <c r="V187" s="85">
        <v>0.183</v>
      </c>
      <c r="W187" s="85">
        <v>11514.645</v>
      </c>
      <c r="X187" s="85">
        <v>10836</v>
      </c>
      <c r="Y187" s="86">
        <v>12206</v>
      </c>
      <c r="Z187" s="94">
        <f t="shared" si="30"/>
        <v>1438.9979999999996</v>
      </c>
      <c r="AA187" s="51">
        <v>130</v>
      </c>
      <c r="AB187" s="37">
        <f t="shared" si="31"/>
        <v>0.52685750480085369</v>
      </c>
      <c r="AC187" s="86"/>
      <c r="AD187" s="6"/>
      <c r="AE187" s="6"/>
    </row>
    <row r="188" spans="1:31" x14ac:dyDescent="0.3">
      <c r="A188" s="64">
        <v>15</v>
      </c>
      <c r="B188" s="51">
        <v>6.8000000000000005E-2</v>
      </c>
      <c r="C188" s="51">
        <v>7636.5140000000001</v>
      </c>
      <c r="D188" s="51">
        <v>2566</v>
      </c>
      <c r="E188" s="65">
        <v>20017</v>
      </c>
      <c r="F188" s="64">
        <v>37</v>
      </c>
      <c r="G188" s="51">
        <v>6.8000000000000005E-2</v>
      </c>
      <c r="H188" s="51">
        <v>1599.3040000000001</v>
      </c>
      <c r="I188" s="51">
        <v>501</v>
      </c>
      <c r="J188" s="65">
        <v>3195</v>
      </c>
      <c r="K188" s="94">
        <f t="shared" si="29"/>
        <v>6037.21</v>
      </c>
      <c r="L188" s="51">
        <v>140</v>
      </c>
      <c r="M188" s="51">
        <f t="shared" si="28"/>
        <v>0.39432170371879394</v>
      </c>
      <c r="N188" s="65"/>
      <c r="O188" s="59"/>
      <c r="P188" s="87">
        <v>15</v>
      </c>
      <c r="Q188" s="85">
        <v>0.183</v>
      </c>
      <c r="R188" s="85">
        <v>10179.67</v>
      </c>
      <c r="S188" s="85">
        <v>6507</v>
      </c>
      <c r="T188" s="86">
        <v>14642</v>
      </c>
      <c r="U188" s="87">
        <v>37</v>
      </c>
      <c r="V188" s="85">
        <v>0.183</v>
      </c>
      <c r="W188" s="85">
        <v>11508.698</v>
      </c>
      <c r="X188" s="85">
        <v>10911</v>
      </c>
      <c r="Y188" s="86">
        <v>12285</v>
      </c>
      <c r="Z188" s="94">
        <f t="shared" si="30"/>
        <v>1329.0280000000002</v>
      </c>
      <c r="AA188" s="51">
        <v>140</v>
      </c>
      <c r="AB188" s="37">
        <f t="shared" si="31"/>
        <v>0.48659440519755365</v>
      </c>
      <c r="AC188" s="86"/>
      <c r="AD188" s="6"/>
      <c r="AE188" s="6"/>
    </row>
    <row r="189" spans="1:31" x14ac:dyDescent="0.3">
      <c r="A189" s="64">
        <v>16</v>
      </c>
      <c r="B189" s="51">
        <v>6.8000000000000005E-2</v>
      </c>
      <c r="C189" s="51">
        <v>6846.1509999999998</v>
      </c>
      <c r="D189" s="51">
        <v>2289</v>
      </c>
      <c r="E189" s="65">
        <v>17858</v>
      </c>
      <c r="F189" s="64">
        <v>38</v>
      </c>
      <c r="G189" s="51">
        <v>6.8000000000000005E-2</v>
      </c>
      <c r="H189" s="51">
        <v>1572.627</v>
      </c>
      <c r="I189" s="51">
        <v>712</v>
      </c>
      <c r="J189" s="65">
        <v>2748</v>
      </c>
      <c r="K189" s="94">
        <f t="shared" si="29"/>
        <v>5273.5239999999994</v>
      </c>
      <c r="L189" s="51">
        <v>150</v>
      </c>
      <c r="M189" s="51">
        <f t="shared" si="28"/>
        <v>0.34444138406349106</v>
      </c>
      <c r="N189" s="65"/>
      <c r="O189" s="59"/>
      <c r="P189" s="87">
        <v>16</v>
      </c>
      <c r="Q189" s="85">
        <v>0.183</v>
      </c>
      <c r="R189" s="85">
        <v>10352.955</v>
      </c>
      <c r="S189" s="85">
        <v>6896</v>
      </c>
      <c r="T189" s="86">
        <v>14523</v>
      </c>
      <c r="U189" s="87">
        <v>38</v>
      </c>
      <c r="V189" s="85">
        <v>0.183</v>
      </c>
      <c r="W189" s="85">
        <v>11521.1</v>
      </c>
      <c r="X189" s="85">
        <v>10789</v>
      </c>
      <c r="Y189" s="86">
        <v>12198</v>
      </c>
      <c r="Z189" s="94">
        <f t="shared" si="30"/>
        <v>1168.1450000000004</v>
      </c>
      <c r="AA189" s="51">
        <v>150</v>
      </c>
      <c r="AB189" s="37">
        <f t="shared" si="31"/>
        <v>0.42769062913610278</v>
      </c>
      <c r="AC189" s="86"/>
      <c r="AD189" s="6"/>
      <c r="AE189" s="6"/>
    </row>
    <row r="190" spans="1:31" x14ac:dyDescent="0.3">
      <c r="A190" s="64">
        <v>17</v>
      </c>
      <c r="B190" s="51">
        <v>6.8000000000000005E-2</v>
      </c>
      <c r="C190" s="51">
        <v>6126.6989999999996</v>
      </c>
      <c r="D190" s="51">
        <v>2190</v>
      </c>
      <c r="E190" s="65">
        <v>15209</v>
      </c>
      <c r="F190" s="64">
        <v>39</v>
      </c>
      <c r="G190" s="51">
        <v>6.8000000000000005E-2</v>
      </c>
      <c r="H190" s="51">
        <v>1560.2159999999999</v>
      </c>
      <c r="I190" s="51">
        <v>837</v>
      </c>
      <c r="J190" s="65">
        <v>2705</v>
      </c>
      <c r="K190" s="94">
        <f t="shared" si="29"/>
        <v>4566.4830000000002</v>
      </c>
      <c r="L190" s="51">
        <v>160</v>
      </c>
      <c r="M190" s="51">
        <f t="shared" si="28"/>
        <v>0.29826084508620859</v>
      </c>
      <c r="N190" s="65"/>
      <c r="O190" s="59"/>
      <c r="P190" s="87">
        <v>17</v>
      </c>
      <c r="Q190" s="85">
        <v>0.183</v>
      </c>
      <c r="R190" s="85">
        <v>10515.478999999999</v>
      </c>
      <c r="S190" s="85">
        <v>7305</v>
      </c>
      <c r="T190" s="86">
        <v>14409</v>
      </c>
      <c r="U190" s="87">
        <v>39</v>
      </c>
      <c r="V190" s="85">
        <v>0.183</v>
      </c>
      <c r="W190" s="85">
        <v>11519.989</v>
      </c>
      <c r="X190" s="85">
        <v>10816</v>
      </c>
      <c r="Y190" s="86">
        <v>12190</v>
      </c>
      <c r="Z190" s="94">
        <f t="shared" si="30"/>
        <v>1004.5100000000002</v>
      </c>
      <c r="AA190" s="51">
        <v>160</v>
      </c>
      <c r="AB190" s="37">
        <f t="shared" si="31"/>
        <v>0.36777926873248318</v>
      </c>
      <c r="AC190" s="86"/>
      <c r="AD190" s="6"/>
      <c r="AE190" s="6"/>
    </row>
    <row r="191" spans="1:31" x14ac:dyDescent="0.3">
      <c r="A191" s="64">
        <v>18</v>
      </c>
      <c r="B191" s="51">
        <v>6.8000000000000005E-2</v>
      </c>
      <c r="C191" s="51">
        <v>5184.4840000000004</v>
      </c>
      <c r="D191" s="51">
        <v>1844</v>
      </c>
      <c r="E191" s="65">
        <v>11862</v>
      </c>
      <c r="F191" s="64">
        <v>40</v>
      </c>
      <c r="G191" s="51">
        <v>6.8000000000000005E-2</v>
      </c>
      <c r="H191" s="51">
        <v>1414.298</v>
      </c>
      <c r="I191" s="51">
        <v>773</v>
      </c>
      <c r="J191" s="65">
        <v>2282</v>
      </c>
      <c r="K191" s="94">
        <f t="shared" si="29"/>
        <v>3770.1860000000006</v>
      </c>
      <c r="L191" s="51">
        <v>170</v>
      </c>
      <c r="M191" s="51">
        <f t="shared" si="28"/>
        <v>0.24625053076781245</v>
      </c>
      <c r="N191" s="65"/>
      <c r="O191" s="59"/>
      <c r="P191" s="87">
        <v>18</v>
      </c>
      <c r="Q191" s="85">
        <v>0.183</v>
      </c>
      <c r="R191" s="85">
        <v>10735.073</v>
      </c>
      <c r="S191" s="85">
        <v>7660</v>
      </c>
      <c r="T191" s="86">
        <v>14339</v>
      </c>
      <c r="U191" s="87">
        <v>40</v>
      </c>
      <c r="V191" s="85">
        <v>0.183</v>
      </c>
      <c r="W191" s="85">
        <v>11513.905000000001</v>
      </c>
      <c r="X191" s="85">
        <v>10837</v>
      </c>
      <c r="Y191" s="86">
        <v>12256</v>
      </c>
      <c r="Z191" s="94">
        <f t="shared" si="30"/>
        <v>778.83200000000033</v>
      </c>
      <c r="AA191" s="51">
        <v>170</v>
      </c>
      <c r="AB191" s="37">
        <f t="shared" si="31"/>
        <v>0.28515222688221858</v>
      </c>
      <c r="AC191" s="86"/>
      <c r="AD191" s="6"/>
      <c r="AE191" s="6"/>
    </row>
    <row r="192" spans="1:31" x14ac:dyDescent="0.3">
      <c r="A192" s="64">
        <v>19</v>
      </c>
      <c r="B192" s="51">
        <v>6.8000000000000005E-2</v>
      </c>
      <c r="C192" s="51">
        <v>4452.1469999999999</v>
      </c>
      <c r="D192" s="51">
        <v>1665</v>
      </c>
      <c r="E192" s="65">
        <v>9174</v>
      </c>
      <c r="F192" s="64">
        <v>41</v>
      </c>
      <c r="G192" s="51">
        <v>6.8000000000000005E-2</v>
      </c>
      <c r="H192" s="51">
        <v>1223.2550000000001</v>
      </c>
      <c r="I192" s="51">
        <v>662</v>
      </c>
      <c r="J192" s="65">
        <v>2038</v>
      </c>
      <c r="K192" s="94">
        <f t="shared" si="29"/>
        <v>3228.8919999999998</v>
      </c>
      <c r="L192" s="51">
        <v>180</v>
      </c>
      <c r="M192" s="51">
        <f t="shared" si="28"/>
        <v>0.21089579368019068</v>
      </c>
      <c r="N192" s="65"/>
      <c r="O192" s="59"/>
      <c r="P192" s="87">
        <v>19</v>
      </c>
      <c r="Q192" s="85">
        <v>0.183</v>
      </c>
      <c r="R192" s="85">
        <v>10975.564</v>
      </c>
      <c r="S192" s="85">
        <v>8365</v>
      </c>
      <c r="T192" s="86">
        <v>14128</v>
      </c>
      <c r="U192" s="87">
        <v>41</v>
      </c>
      <c r="V192" s="85">
        <v>0.183</v>
      </c>
      <c r="W192" s="85">
        <v>11518.678</v>
      </c>
      <c r="X192" s="85">
        <v>10879</v>
      </c>
      <c r="Y192" s="86">
        <v>12344</v>
      </c>
      <c r="Z192" s="94">
        <f t="shared" si="30"/>
        <v>543.11399999999958</v>
      </c>
      <c r="AA192" s="51">
        <v>180</v>
      </c>
      <c r="AB192" s="37">
        <f t="shared" si="31"/>
        <v>0.19884925959758853</v>
      </c>
      <c r="AC192" s="86"/>
      <c r="AD192" s="6"/>
      <c r="AE192" s="6"/>
    </row>
    <row r="193" spans="1:31" x14ac:dyDescent="0.3">
      <c r="A193" s="64">
        <v>20</v>
      </c>
      <c r="B193" s="51">
        <v>6.8000000000000005E-2</v>
      </c>
      <c r="C193" s="51">
        <v>3561.8029999999999</v>
      </c>
      <c r="D193" s="51">
        <v>1173</v>
      </c>
      <c r="E193" s="65">
        <v>7411</v>
      </c>
      <c r="F193" s="64">
        <v>42</v>
      </c>
      <c r="G193" s="51">
        <v>6.8000000000000005E-2</v>
      </c>
      <c r="H193" s="51">
        <v>1092.769</v>
      </c>
      <c r="I193" s="51">
        <v>608</v>
      </c>
      <c r="J193" s="65">
        <v>1663</v>
      </c>
      <c r="K193" s="94">
        <f t="shared" si="29"/>
        <v>2469.0339999999997</v>
      </c>
      <c r="L193" s="51">
        <v>190</v>
      </c>
      <c r="M193" s="51">
        <f t="shared" si="28"/>
        <v>0.16126550068982667</v>
      </c>
      <c r="N193" s="65"/>
      <c r="O193" s="59"/>
      <c r="P193" s="87">
        <v>20</v>
      </c>
      <c r="Q193" s="85">
        <v>0.183</v>
      </c>
      <c r="R193" s="85">
        <v>11105.156999999999</v>
      </c>
      <c r="S193" s="85">
        <v>8476</v>
      </c>
      <c r="T193" s="86">
        <v>14384</v>
      </c>
      <c r="U193" s="87">
        <v>42</v>
      </c>
      <c r="V193" s="85">
        <v>0.183</v>
      </c>
      <c r="W193" s="85">
        <v>11500.351000000001</v>
      </c>
      <c r="X193" s="85">
        <v>10724</v>
      </c>
      <c r="Y193" s="86">
        <v>12097</v>
      </c>
      <c r="Z193" s="94">
        <f t="shared" si="30"/>
        <v>395.19400000000132</v>
      </c>
      <c r="AA193" s="51">
        <v>190</v>
      </c>
      <c r="AB193" s="37">
        <f t="shared" si="31"/>
        <v>0.14469160120602623</v>
      </c>
      <c r="AC193" s="86"/>
      <c r="AD193" s="6"/>
      <c r="AE193" s="6"/>
    </row>
    <row r="194" spans="1:31" x14ac:dyDescent="0.3">
      <c r="A194" s="64">
        <v>21</v>
      </c>
      <c r="B194" s="51">
        <v>6.8000000000000005E-2</v>
      </c>
      <c r="C194" s="51">
        <v>2585.1469999999999</v>
      </c>
      <c r="D194" s="51">
        <v>618</v>
      </c>
      <c r="E194" s="65">
        <v>5322</v>
      </c>
      <c r="F194" s="64">
        <v>43</v>
      </c>
      <c r="G194" s="51">
        <v>6.8000000000000005E-2</v>
      </c>
      <c r="H194" s="51">
        <v>818.553</v>
      </c>
      <c r="I194" s="51">
        <v>448</v>
      </c>
      <c r="J194" s="65">
        <v>1408</v>
      </c>
      <c r="K194" s="94">
        <f t="shared" si="29"/>
        <v>1766.5940000000001</v>
      </c>
      <c r="L194" s="51">
        <v>200</v>
      </c>
      <c r="M194" s="51">
        <f t="shared" si="28"/>
        <v>0.11538547704310419</v>
      </c>
      <c r="N194" s="65"/>
      <c r="O194" s="59"/>
      <c r="P194" s="87">
        <v>21</v>
      </c>
      <c r="Q194" s="85">
        <v>0.183</v>
      </c>
      <c r="R194" s="85">
        <v>11303.731</v>
      </c>
      <c r="S194" s="85">
        <v>8625</v>
      </c>
      <c r="T194" s="86">
        <v>14090</v>
      </c>
      <c r="U194" s="87">
        <v>43</v>
      </c>
      <c r="V194" s="85">
        <v>0.183</v>
      </c>
      <c r="W194" s="85">
        <v>11518.290999999999</v>
      </c>
      <c r="X194" s="85">
        <v>10857</v>
      </c>
      <c r="Y194" s="86">
        <v>12176</v>
      </c>
      <c r="Z194" s="94">
        <f t="shared" si="30"/>
        <v>214.55999999999949</v>
      </c>
      <c r="AA194" s="51">
        <v>200</v>
      </c>
      <c r="AB194" s="37">
        <f t="shared" si="31"/>
        <v>7.8556430398145749E-2</v>
      </c>
      <c r="AC194" s="86"/>
      <c r="AD194" s="6"/>
      <c r="AE194" s="6"/>
    </row>
    <row r="195" spans="1:31" x14ac:dyDescent="0.3">
      <c r="A195" s="91">
        <v>22</v>
      </c>
      <c r="B195" s="92">
        <v>6.8000000000000005E-2</v>
      </c>
      <c r="C195" s="92">
        <v>1723.9280000000001</v>
      </c>
      <c r="D195" s="92">
        <v>67</v>
      </c>
      <c r="E195" s="93">
        <v>3469</v>
      </c>
      <c r="F195" s="91">
        <v>44</v>
      </c>
      <c r="G195" s="92">
        <v>6.8000000000000005E-2</v>
      </c>
      <c r="H195" s="92">
        <v>642.96600000000001</v>
      </c>
      <c r="I195" s="92">
        <v>339</v>
      </c>
      <c r="J195" s="93">
        <v>1123</v>
      </c>
      <c r="K195" s="94">
        <f t="shared" si="29"/>
        <v>1080.962</v>
      </c>
      <c r="L195" s="51">
        <v>210</v>
      </c>
      <c r="M195" s="51">
        <f t="shared" si="28"/>
        <v>7.0603271626343111E-2</v>
      </c>
      <c r="N195" s="65"/>
      <c r="O195" s="59"/>
      <c r="P195" s="95">
        <v>22</v>
      </c>
      <c r="Q195" s="96">
        <v>0.183</v>
      </c>
      <c r="R195" s="96">
        <v>11395.254000000001</v>
      </c>
      <c r="S195" s="96">
        <v>8788</v>
      </c>
      <c r="T195" s="97">
        <v>14189</v>
      </c>
      <c r="U195" s="95">
        <v>44</v>
      </c>
      <c r="V195" s="96">
        <v>0.183</v>
      </c>
      <c r="W195" s="96">
        <v>11516.267</v>
      </c>
      <c r="X195" s="96">
        <v>10890</v>
      </c>
      <c r="Y195" s="97">
        <v>12255</v>
      </c>
      <c r="Z195" s="94">
        <f t="shared" si="30"/>
        <v>121.01299999999901</v>
      </c>
      <c r="AA195" s="51">
        <v>210</v>
      </c>
      <c r="AB195" s="37">
        <f t="shared" si="31"/>
        <v>4.4306251453070267E-2</v>
      </c>
      <c r="AC195" s="86"/>
      <c r="AD195" s="6"/>
      <c r="AE195" s="6"/>
    </row>
    <row r="196" spans="1:31" x14ac:dyDescent="0.3">
      <c r="A196" s="64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65"/>
      <c r="O196" s="5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51"/>
      <c r="AB196" s="6"/>
      <c r="AC196" s="60"/>
      <c r="AD196" s="6"/>
      <c r="AE196" s="6"/>
    </row>
    <row r="197" spans="1:31" s="1" customFormat="1" x14ac:dyDescent="0.3">
      <c r="A197" s="64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65"/>
      <c r="O197" s="59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51"/>
      <c r="AB197" s="37"/>
      <c r="AC197" s="57"/>
      <c r="AD197" s="37"/>
      <c r="AE197" s="37"/>
    </row>
    <row r="198" spans="1:31" x14ac:dyDescent="0.3">
      <c r="A198" s="88" t="s">
        <v>42</v>
      </c>
      <c r="B198" s="89" t="s">
        <v>35</v>
      </c>
      <c r="C198" s="89" t="s">
        <v>1</v>
      </c>
      <c r="D198" s="89" t="s">
        <v>36</v>
      </c>
      <c r="E198" s="90" t="s">
        <v>37</v>
      </c>
      <c r="F198" s="88" t="s">
        <v>43</v>
      </c>
      <c r="G198" s="89" t="s">
        <v>35</v>
      </c>
      <c r="H198" s="89" t="s">
        <v>1</v>
      </c>
      <c r="I198" s="89" t="s">
        <v>36</v>
      </c>
      <c r="J198" s="90" t="s">
        <v>37</v>
      </c>
      <c r="K198" s="52" t="s">
        <v>39</v>
      </c>
      <c r="L198" s="52" t="s">
        <v>63</v>
      </c>
      <c r="M198" s="52" t="s">
        <v>40</v>
      </c>
      <c r="N198" s="65"/>
      <c r="O198" s="59"/>
      <c r="P198" s="88" t="s">
        <v>42</v>
      </c>
      <c r="Q198" s="89" t="s">
        <v>35</v>
      </c>
      <c r="R198" s="89" t="s">
        <v>1</v>
      </c>
      <c r="S198" s="89" t="s">
        <v>36</v>
      </c>
      <c r="T198" s="90" t="s">
        <v>37</v>
      </c>
      <c r="U198" s="88" t="s">
        <v>43</v>
      </c>
      <c r="V198" s="89" t="s">
        <v>35</v>
      </c>
      <c r="W198" s="89" t="s">
        <v>1</v>
      </c>
      <c r="X198" s="89" t="s">
        <v>36</v>
      </c>
      <c r="Y198" s="90" t="s">
        <v>37</v>
      </c>
      <c r="Z198" s="52" t="s">
        <v>39</v>
      </c>
      <c r="AA198" s="52" t="s">
        <v>63</v>
      </c>
      <c r="AB198" s="52" t="s">
        <v>40</v>
      </c>
      <c r="AC198" s="63"/>
      <c r="AD198" s="6"/>
      <c r="AE198" s="6"/>
    </row>
    <row r="199" spans="1:31" x14ac:dyDescent="0.3">
      <c r="A199" s="64">
        <v>1</v>
      </c>
      <c r="B199" s="51">
        <v>0.126</v>
      </c>
      <c r="C199" s="51">
        <v>1410.482</v>
      </c>
      <c r="D199" s="51">
        <v>0</v>
      </c>
      <c r="E199" s="65">
        <v>7756</v>
      </c>
      <c r="F199" s="64">
        <v>23</v>
      </c>
      <c r="G199" s="51">
        <v>0.126</v>
      </c>
      <c r="H199" s="51">
        <v>0</v>
      </c>
      <c r="I199" s="51">
        <v>0</v>
      </c>
      <c r="J199" s="65">
        <v>0</v>
      </c>
      <c r="K199" s="94">
        <f>C199-H199</f>
        <v>1410.482</v>
      </c>
      <c r="L199" s="51">
        <v>0</v>
      </c>
      <c r="M199" s="51">
        <f t="shared" ref="M199:M220" si="32">K199/$K$206</f>
        <v>0.12055446015741766</v>
      </c>
      <c r="N199" s="65"/>
      <c r="O199" s="59"/>
      <c r="P199" s="87">
        <v>1</v>
      </c>
      <c r="Q199" s="85">
        <v>0.23200000000000001</v>
      </c>
      <c r="R199" s="85">
        <v>8790.7559999999994</v>
      </c>
      <c r="S199" s="85">
        <v>3855</v>
      </c>
      <c r="T199" s="86">
        <v>14797</v>
      </c>
      <c r="U199" s="87">
        <v>23</v>
      </c>
      <c r="V199" s="85">
        <v>0.23200000000000001</v>
      </c>
      <c r="W199" s="85">
        <v>11372.407999999999</v>
      </c>
      <c r="X199" s="85">
        <v>10434</v>
      </c>
      <c r="Y199" s="86">
        <v>12066</v>
      </c>
      <c r="Z199" s="105">
        <f>W199-R199</f>
        <v>2581.652</v>
      </c>
      <c r="AA199" s="51">
        <v>0</v>
      </c>
      <c r="AB199" s="6"/>
      <c r="AC199" s="60"/>
      <c r="AD199" s="6"/>
      <c r="AE199" s="6"/>
    </row>
    <row r="200" spans="1:31" x14ac:dyDescent="0.3">
      <c r="A200" s="64">
        <v>2</v>
      </c>
      <c r="B200" s="51">
        <v>0.126</v>
      </c>
      <c r="C200" s="51">
        <v>1396.703</v>
      </c>
      <c r="D200" s="51">
        <v>0</v>
      </c>
      <c r="E200" s="65">
        <v>7614</v>
      </c>
      <c r="F200" s="64">
        <v>24</v>
      </c>
      <c r="G200" s="51">
        <v>0.126</v>
      </c>
      <c r="H200" s="51">
        <v>0</v>
      </c>
      <c r="I200" s="51">
        <v>0</v>
      </c>
      <c r="J200" s="65">
        <v>0</v>
      </c>
      <c r="K200" s="94">
        <f t="shared" ref="K200:K220" si="33">C200-H200</f>
        <v>1396.703</v>
      </c>
      <c r="L200" s="51">
        <v>10</v>
      </c>
      <c r="M200" s="51">
        <f t="shared" si="32"/>
        <v>0.11937676352143858</v>
      </c>
      <c r="N200" s="65"/>
      <c r="O200" s="59"/>
      <c r="P200" s="87">
        <v>2</v>
      </c>
      <c r="Q200" s="85">
        <v>0.23200000000000001</v>
      </c>
      <c r="R200" s="85">
        <v>8794.1779999999999</v>
      </c>
      <c r="S200" s="85">
        <v>3916</v>
      </c>
      <c r="T200" s="86">
        <v>14797</v>
      </c>
      <c r="U200" s="87">
        <v>24</v>
      </c>
      <c r="V200" s="85">
        <v>0.23200000000000001</v>
      </c>
      <c r="W200" s="85">
        <v>11412.795</v>
      </c>
      <c r="X200" s="85">
        <v>10699</v>
      </c>
      <c r="Y200" s="86">
        <v>12250</v>
      </c>
      <c r="Z200" s="105">
        <f t="shared" ref="Z200:Z220" si="34">W200-R200</f>
        <v>2618.6170000000002</v>
      </c>
      <c r="AA200" s="51">
        <v>10</v>
      </c>
      <c r="AB200" s="6"/>
      <c r="AC200" s="60"/>
      <c r="AD200" s="6"/>
      <c r="AE200" s="6"/>
    </row>
    <row r="201" spans="1:31" x14ac:dyDescent="0.3">
      <c r="A201" s="64">
        <v>3</v>
      </c>
      <c r="B201" s="51">
        <v>0.126</v>
      </c>
      <c r="C201" s="51">
        <v>1302.377</v>
      </c>
      <c r="D201" s="51">
        <v>0</v>
      </c>
      <c r="E201" s="65">
        <v>7401</v>
      </c>
      <c r="F201" s="64">
        <v>25</v>
      </c>
      <c r="G201" s="51">
        <v>0.126</v>
      </c>
      <c r="H201" s="51">
        <v>0</v>
      </c>
      <c r="I201" s="51">
        <v>0</v>
      </c>
      <c r="J201" s="65">
        <v>0</v>
      </c>
      <c r="K201" s="94">
        <f t="shared" si="33"/>
        <v>1302.377</v>
      </c>
      <c r="L201" s="51">
        <v>20</v>
      </c>
      <c r="M201" s="51">
        <f t="shared" si="32"/>
        <v>0.11131468260951728</v>
      </c>
      <c r="N201" s="65"/>
      <c r="O201" s="59"/>
      <c r="P201" s="87">
        <v>3</v>
      </c>
      <c r="Q201" s="85">
        <v>0.23200000000000001</v>
      </c>
      <c r="R201" s="85">
        <v>8827.3040000000001</v>
      </c>
      <c r="S201" s="85">
        <v>3891</v>
      </c>
      <c r="T201" s="86">
        <v>14878</v>
      </c>
      <c r="U201" s="87">
        <v>25</v>
      </c>
      <c r="V201" s="85">
        <v>0.23200000000000001</v>
      </c>
      <c r="W201" s="85">
        <v>11471.566999999999</v>
      </c>
      <c r="X201" s="85">
        <v>10677</v>
      </c>
      <c r="Y201" s="86">
        <v>12298</v>
      </c>
      <c r="Z201" s="105">
        <f t="shared" si="34"/>
        <v>2644.262999999999</v>
      </c>
      <c r="AA201" s="51">
        <v>20</v>
      </c>
      <c r="AB201" s="37">
        <f>Z201/$Z$201</f>
        <v>1</v>
      </c>
      <c r="AC201" s="60"/>
      <c r="AD201" s="6"/>
      <c r="AE201" s="6"/>
    </row>
    <row r="202" spans="1:31" x14ac:dyDescent="0.3">
      <c r="A202" s="64">
        <v>4</v>
      </c>
      <c r="B202" s="51">
        <v>0.126</v>
      </c>
      <c r="C202" s="51">
        <v>1212.8420000000001</v>
      </c>
      <c r="D202" s="51">
        <v>0</v>
      </c>
      <c r="E202" s="65">
        <v>7168</v>
      </c>
      <c r="F202" s="64">
        <v>26</v>
      </c>
      <c r="G202" s="51">
        <v>0.126</v>
      </c>
      <c r="H202" s="51">
        <v>0</v>
      </c>
      <c r="I202" s="51">
        <v>0</v>
      </c>
      <c r="J202" s="65">
        <v>0</v>
      </c>
      <c r="K202" s="94">
        <f t="shared" si="33"/>
        <v>1212.8420000000001</v>
      </c>
      <c r="L202" s="51">
        <v>30</v>
      </c>
      <c r="M202" s="51">
        <f t="shared" si="32"/>
        <v>0.10366209038204158</v>
      </c>
      <c r="N202" s="65"/>
      <c r="O202" s="59"/>
      <c r="P202" s="87">
        <v>4</v>
      </c>
      <c r="Q202" s="85">
        <v>0.23200000000000001</v>
      </c>
      <c r="R202" s="85">
        <v>8862.366</v>
      </c>
      <c r="S202" s="85">
        <v>3875</v>
      </c>
      <c r="T202" s="86">
        <v>14841</v>
      </c>
      <c r="U202" s="87">
        <v>26</v>
      </c>
      <c r="V202" s="85">
        <v>0.23200000000000001</v>
      </c>
      <c r="W202" s="85">
        <v>11501.779</v>
      </c>
      <c r="X202" s="85">
        <v>10561</v>
      </c>
      <c r="Y202" s="86">
        <v>12416</v>
      </c>
      <c r="Z202" s="105">
        <f t="shared" si="34"/>
        <v>2639.4130000000005</v>
      </c>
      <c r="AA202" s="51">
        <v>30</v>
      </c>
      <c r="AB202" s="37">
        <f t="shared" ref="AB202:AB220" si="35">Z202/$Z$201</f>
        <v>0.99816584053855517</v>
      </c>
      <c r="AC202" s="60"/>
      <c r="AD202" s="6"/>
      <c r="AE202" s="6"/>
    </row>
    <row r="203" spans="1:31" x14ac:dyDescent="0.3">
      <c r="A203" s="64">
        <v>5</v>
      </c>
      <c r="B203" s="51">
        <v>0.126</v>
      </c>
      <c r="C203" s="51">
        <v>3946.4659999999999</v>
      </c>
      <c r="D203" s="51">
        <v>0</v>
      </c>
      <c r="E203" s="65">
        <v>14954</v>
      </c>
      <c r="F203" s="64">
        <v>27</v>
      </c>
      <c r="G203" s="51">
        <v>0.126</v>
      </c>
      <c r="H203" s="51">
        <v>0</v>
      </c>
      <c r="I203" s="51">
        <v>0</v>
      </c>
      <c r="J203" s="65">
        <v>0</v>
      </c>
      <c r="K203" s="94">
        <f t="shared" si="33"/>
        <v>3946.4659999999999</v>
      </c>
      <c r="L203" s="51">
        <v>40</v>
      </c>
      <c r="M203" s="66">
        <f t="shared" si="32"/>
        <v>0.33730602599650578</v>
      </c>
      <c r="N203" s="68" t="s">
        <v>41</v>
      </c>
      <c r="O203" s="59"/>
      <c r="P203" s="87">
        <v>5</v>
      </c>
      <c r="Q203" s="85">
        <v>0.23200000000000001</v>
      </c>
      <c r="R203" s="85">
        <v>8903.991</v>
      </c>
      <c r="S203" s="85">
        <v>3828</v>
      </c>
      <c r="T203" s="86">
        <v>14906</v>
      </c>
      <c r="U203" s="87">
        <v>27</v>
      </c>
      <c r="V203" s="85">
        <v>0.23200000000000001</v>
      </c>
      <c r="W203" s="85">
        <v>11510.885</v>
      </c>
      <c r="X203" s="85">
        <v>10549</v>
      </c>
      <c r="Y203" s="86">
        <v>12370</v>
      </c>
      <c r="Z203" s="105">
        <f t="shared" si="34"/>
        <v>2606.8940000000002</v>
      </c>
      <c r="AA203" s="51">
        <v>40</v>
      </c>
      <c r="AB203" s="37">
        <f t="shared" si="35"/>
        <v>0.98586789589386581</v>
      </c>
      <c r="AC203" s="68" t="s">
        <v>41</v>
      </c>
      <c r="AD203" s="6"/>
      <c r="AE203" s="6"/>
    </row>
    <row r="204" spans="1:31" x14ac:dyDescent="0.3">
      <c r="A204" s="64">
        <v>6</v>
      </c>
      <c r="B204" s="51">
        <v>0.126</v>
      </c>
      <c r="C204" s="51">
        <v>9552.8420000000006</v>
      </c>
      <c r="D204" s="51">
        <v>96</v>
      </c>
      <c r="E204" s="65">
        <v>30213</v>
      </c>
      <c r="F204" s="64">
        <v>28</v>
      </c>
      <c r="G204" s="51">
        <v>0.126</v>
      </c>
      <c r="H204" s="51">
        <v>0</v>
      </c>
      <c r="I204" s="51">
        <v>0</v>
      </c>
      <c r="J204" s="65">
        <v>0</v>
      </c>
      <c r="K204" s="94">
        <f t="shared" si="33"/>
        <v>9552.8420000000006</v>
      </c>
      <c r="L204" s="51">
        <v>50</v>
      </c>
      <c r="M204" s="51">
        <f t="shared" si="32"/>
        <v>0.81648522297987935</v>
      </c>
      <c r="N204" s="65"/>
      <c r="O204" s="56"/>
      <c r="P204" s="87">
        <v>6</v>
      </c>
      <c r="Q204" s="85">
        <v>0.23200000000000001</v>
      </c>
      <c r="R204" s="85">
        <v>9232.0810000000001</v>
      </c>
      <c r="S204" s="85">
        <v>4394</v>
      </c>
      <c r="T204" s="86">
        <v>14063</v>
      </c>
      <c r="U204" s="87">
        <v>28</v>
      </c>
      <c r="V204" s="85">
        <v>0.23200000000000001</v>
      </c>
      <c r="W204" s="85">
        <v>11428.437</v>
      </c>
      <c r="X204" s="85">
        <v>10618</v>
      </c>
      <c r="Y204" s="86">
        <v>12255</v>
      </c>
      <c r="Z204" s="105">
        <f t="shared" si="34"/>
        <v>2196.3559999999998</v>
      </c>
      <c r="AA204" s="51">
        <v>50</v>
      </c>
      <c r="AB204" s="37">
        <f t="shared" si="35"/>
        <v>0.83061178105203626</v>
      </c>
      <c r="AC204" s="60"/>
      <c r="AD204" s="6"/>
      <c r="AE204" s="6"/>
    </row>
    <row r="205" spans="1:31" x14ac:dyDescent="0.3">
      <c r="A205" s="64">
        <v>7</v>
      </c>
      <c r="B205" s="51">
        <v>0.126</v>
      </c>
      <c r="C205" s="51">
        <v>11474.239</v>
      </c>
      <c r="D205" s="51">
        <v>658</v>
      </c>
      <c r="E205" s="65">
        <v>34153</v>
      </c>
      <c r="F205" s="64">
        <v>29</v>
      </c>
      <c r="G205" s="51">
        <v>0.126</v>
      </c>
      <c r="H205" s="51">
        <v>0</v>
      </c>
      <c r="I205" s="51">
        <v>0</v>
      </c>
      <c r="J205" s="65">
        <v>0</v>
      </c>
      <c r="K205" s="94">
        <f t="shared" si="33"/>
        <v>11474.239</v>
      </c>
      <c r="L205" s="51">
        <v>60</v>
      </c>
      <c r="M205" s="51">
        <f t="shared" si="32"/>
        <v>0.98070779234487782</v>
      </c>
      <c r="N205" s="65"/>
      <c r="O205" s="59"/>
      <c r="P205" s="87">
        <v>7</v>
      </c>
      <c r="Q205" s="85">
        <v>0.23200000000000001</v>
      </c>
      <c r="R205" s="85">
        <v>9287.5020000000004</v>
      </c>
      <c r="S205" s="85">
        <v>4600</v>
      </c>
      <c r="T205" s="86">
        <v>13848</v>
      </c>
      <c r="U205" s="87">
        <v>29</v>
      </c>
      <c r="V205" s="85">
        <v>0.23200000000000001</v>
      </c>
      <c r="W205" s="85">
        <v>11430.62</v>
      </c>
      <c r="X205" s="85">
        <v>10622</v>
      </c>
      <c r="Y205" s="86">
        <v>12266</v>
      </c>
      <c r="Z205" s="105">
        <f t="shared" si="34"/>
        <v>2143.1180000000004</v>
      </c>
      <c r="AA205" s="51">
        <v>60</v>
      </c>
      <c r="AB205" s="37">
        <f t="shared" si="35"/>
        <v>0.81047838282349416</v>
      </c>
      <c r="AC205" s="60"/>
      <c r="AD205" s="6"/>
      <c r="AE205" s="6"/>
    </row>
    <row r="206" spans="1:31" x14ac:dyDescent="0.3">
      <c r="A206" s="64">
        <v>8</v>
      </c>
      <c r="B206" s="51">
        <v>0.126</v>
      </c>
      <c r="C206" s="51">
        <v>11699.957</v>
      </c>
      <c r="D206" s="51">
        <v>874</v>
      </c>
      <c r="E206" s="65">
        <v>32228</v>
      </c>
      <c r="F206" s="64">
        <v>30</v>
      </c>
      <c r="G206" s="51">
        <v>0.126</v>
      </c>
      <c r="H206" s="51">
        <v>0</v>
      </c>
      <c r="I206" s="51">
        <v>0</v>
      </c>
      <c r="J206" s="65">
        <v>0</v>
      </c>
      <c r="K206" s="94">
        <f t="shared" si="33"/>
        <v>11699.957</v>
      </c>
      <c r="L206" s="51">
        <v>70</v>
      </c>
      <c r="M206" s="51">
        <f t="shared" si="32"/>
        <v>1</v>
      </c>
      <c r="N206" s="65"/>
      <c r="O206" s="59"/>
      <c r="P206" s="87">
        <v>8</v>
      </c>
      <c r="Q206" s="85">
        <v>0.23200000000000001</v>
      </c>
      <c r="R206" s="85">
        <v>9319.8060000000005</v>
      </c>
      <c r="S206" s="85">
        <v>4688</v>
      </c>
      <c r="T206" s="86">
        <v>13793</v>
      </c>
      <c r="U206" s="87">
        <v>30</v>
      </c>
      <c r="V206" s="85">
        <v>0.23200000000000001</v>
      </c>
      <c r="W206" s="85">
        <v>11415.838</v>
      </c>
      <c r="X206" s="85">
        <v>10708</v>
      </c>
      <c r="Y206" s="86">
        <v>12209</v>
      </c>
      <c r="Z206" s="105">
        <f t="shared" si="34"/>
        <v>2096.0319999999992</v>
      </c>
      <c r="AA206" s="51">
        <v>70</v>
      </c>
      <c r="AB206" s="37">
        <f t="shared" si="35"/>
        <v>0.79267153078192298</v>
      </c>
      <c r="AC206" s="60"/>
      <c r="AD206" s="6"/>
      <c r="AE206" s="6"/>
    </row>
    <row r="207" spans="1:31" x14ac:dyDescent="0.3">
      <c r="A207" s="64">
        <v>9</v>
      </c>
      <c r="B207" s="51">
        <v>0.126</v>
      </c>
      <c r="C207" s="51">
        <v>11495.527</v>
      </c>
      <c r="D207" s="51">
        <v>1045</v>
      </c>
      <c r="E207" s="65">
        <v>30909</v>
      </c>
      <c r="F207" s="64">
        <v>31</v>
      </c>
      <c r="G207" s="51">
        <v>0.126</v>
      </c>
      <c r="H207" s="51">
        <v>0</v>
      </c>
      <c r="I207" s="51">
        <v>0</v>
      </c>
      <c r="J207" s="65">
        <v>0</v>
      </c>
      <c r="K207" s="94">
        <f t="shared" si="33"/>
        <v>11495.527</v>
      </c>
      <c r="L207" s="51">
        <v>80</v>
      </c>
      <c r="M207" s="51">
        <f t="shared" si="32"/>
        <v>0.98252728621139374</v>
      </c>
      <c r="N207" s="65"/>
      <c r="O207" s="59"/>
      <c r="P207" s="87">
        <v>9</v>
      </c>
      <c r="Q207" s="85">
        <v>0.23200000000000001</v>
      </c>
      <c r="R207" s="85">
        <v>9354.3330000000005</v>
      </c>
      <c r="S207" s="85">
        <v>4852</v>
      </c>
      <c r="T207" s="86">
        <v>13661</v>
      </c>
      <c r="U207" s="87">
        <v>31</v>
      </c>
      <c r="V207" s="85">
        <v>0.23200000000000001</v>
      </c>
      <c r="W207" s="85">
        <v>11415.705</v>
      </c>
      <c r="X207" s="85">
        <v>10691</v>
      </c>
      <c r="Y207" s="86">
        <v>12257</v>
      </c>
      <c r="Z207" s="105">
        <f t="shared" si="34"/>
        <v>2061.3719999999994</v>
      </c>
      <c r="AA207" s="51">
        <v>80</v>
      </c>
      <c r="AB207" s="37">
        <f t="shared" si="35"/>
        <v>0.77956390873373793</v>
      </c>
      <c r="AC207" s="60"/>
      <c r="AD207" s="6"/>
      <c r="AE207" s="6"/>
    </row>
    <row r="208" spans="1:31" x14ac:dyDescent="0.3">
      <c r="A208" s="64">
        <v>10</v>
      </c>
      <c r="B208" s="51">
        <v>0.126</v>
      </c>
      <c r="C208" s="51">
        <v>9319.6129999999994</v>
      </c>
      <c r="D208" s="51">
        <v>696</v>
      </c>
      <c r="E208" s="65">
        <v>27445</v>
      </c>
      <c r="F208" s="64">
        <v>32</v>
      </c>
      <c r="G208" s="51">
        <v>0.126</v>
      </c>
      <c r="H208" s="51">
        <v>0</v>
      </c>
      <c r="I208" s="51">
        <v>0</v>
      </c>
      <c r="J208" s="65">
        <v>0</v>
      </c>
      <c r="K208" s="94">
        <f t="shared" si="33"/>
        <v>9319.6129999999994</v>
      </c>
      <c r="L208" s="51">
        <v>90</v>
      </c>
      <c r="M208" s="51">
        <f t="shared" si="32"/>
        <v>0.79655104715342107</v>
      </c>
      <c r="N208" s="60"/>
      <c r="O208" s="59"/>
      <c r="P208" s="87">
        <v>10</v>
      </c>
      <c r="Q208" s="85">
        <v>0.23200000000000001</v>
      </c>
      <c r="R208" s="85">
        <v>9419.9539999999997</v>
      </c>
      <c r="S208" s="85">
        <v>4917</v>
      </c>
      <c r="T208" s="86">
        <v>13688</v>
      </c>
      <c r="U208" s="87">
        <v>32</v>
      </c>
      <c r="V208" s="85">
        <v>0.23200000000000001</v>
      </c>
      <c r="W208" s="85">
        <v>11402.555</v>
      </c>
      <c r="X208" s="85">
        <v>10750</v>
      </c>
      <c r="Y208" s="86">
        <v>12249</v>
      </c>
      <c r="Z208" s="105">
        <f t="shared" si="34"/>
        <v>1982.6010000000006</v>
      </c>
      <c r="AA208" s="51">
        <v>90</v>
      </c>
      <c r="AB208" s="37">
        <f t="shared" si="35"/>
        <v>0.74977451183940524</v>
      </c>
      <c r="AC208" s="60"/>
      <c r="AD208" s="6"/>
      <c r="AE208" s="6"/>
    </row>
    <row r="209" spans="1:31" x14ac:dyDescent="0.3">
      <c r="A209" s="64">
        <v>11</v>
      </c>
      <c r="B209" s="51">
        <v>0.126</v>
      </c>
      <c r="C209" s="51">
        <v>8311.2549999999992</v>
      </c>
      <c r="D209" s="51">
        <v>694</v>
      </c>
      <c r="E209" s="65">
        <v>30006</v>
      </c>
      <c r="F209" s="64">
        <v>33</v>
      </c>
      <c r="G209" s="51">
        <v>0.126</v>
      </c>
      <c r="H209" s="51">
        <v>0</v>
      </c>
      <c r="I209" s="51">
        <v>0</v>
      </c>
      <c r="J209" s="65">
        <v>0</v>
      </c>
      <c r="K209" s="94">
        <f t="shared" si="33"/>
        <v>8311.2549999999992</v>
      </c>
      <c r="L209" s="51">
        <v>100</v>
      </c>
      <c r="M209" s="51">
        <f t="shared" si="32"/>
        <v>0.7103662859615637</v>
      </c>
      <c r="N209" s="65"/>
      <c r="O209" s="59"/>
      <c r="P209" s="87">
        <v>11</v>
      </c>
      <c r="Q209" s="85">
        <v>0.23200000000000001</v>
      </c>
      <c r="R209" s="85">
        <v>9475.4310000000005</v>
      </c>
      <c r="S209" s="85">
        <v>5149</v>
      </c>
      <c r="T209" s="86">
        <v>13438</v>
      </c>
      <c r="U209" s="87">
        <v>33</v>
      </c>
      <c r="V209" s="85">
        <v>0.23200000000000001</v>
      </c>
      <c r="W209" s="85">
        <v>11374.641</v>
      </c>
      <c r="X209" s="85">
        <v>10632</v>
      </c>
      <c r="Y209" s="86">
        <v>12125</v>
      </c>
      <c r="Z209" s="105">
        <f t="shared" si="34"/>
        <v>1899.2099999999991</v>
      </c>
      <c r="AA209" s="51">
        <v>100</v>
      </c>
      <c r="AB209" s="37">
        <f t="shared" si="35"/>
        <v>0.7182379362415916</v>
      </c>
      <c r="AC209" s="60"/>
      <c r="AD209" s="6"/>
      <c r="AE209" s="6"/>
    </row>
    <row r="210" spans="1:31" x14ac:dyDescent="0.3">
      <c r="A210" s="64">
        <v>12</v>
      </c>
      <c r="B210" s="51">
        <v>0.126</v>
      </c>
      <c r="C210" s="51">
        <v>6860.6120000000001</v>
      </c>
      <c r="D210" s="51">
        <v>281</v>
      </c>
      <c r="E210" s="65">
        <v>31762</v>
      </c>
      <c r="F210" s="64">
        <v>34</v>
      </c>
      <c r="G210" s="51">
        <v>0.126</v>
      </c>
      <c r="H210" s="51">
        <v>0</v>
      </c>
      <c r="I210" s="51">
        <v>0</v>
      </c>
      <c r="J210" s="65">
        <v>0</v>
      </c>
      <c r="K210" s="94">
        <f t="shared" si="33"/>
        <v>6860.6120000000001</v>
      </c>
      <c r="L210" s="51">
        <v>110</v>
      </c>
      <c r="M210" s="51">
        <f t="shared" si="32"/>
        <v>0.58637924908612915</v>
      </c>
      <c r="N210" s="65"/>
      <c r="O210" s="59"/>
      <c r="P210" s="87">
        <v>12</v>
      </c>
      <c r="Q210" s="85">
        <v>0.23200000000000001</v>
      </c>
      <c r="R210" s="85">
        <v>9505.5480000000007</v>
      </c>
      <c r="S210" s="85">
        <v>5493</v>
      </c>
      <c r="T210" s="86">
        <v>13307</v>
      </c>
      <c r="U210" s="87">
        <v>34</v>
      </c>
      <c r="V210" s="85">
        <v>0.23200000000000001</v>
      </c>
      <c r="W210" s="85">
        <v>11361.957</v>
      </c>
      <c r="X210" s="85">
        <v>10677</v>
      </c>
      <c r="Y210" s="86">
        <v>12171</v>
      </c>
      <c r="Z210" s="105">
        <f t="shared" si="34"/>
        <v>1856.4089999999997</v>
      </c>
      <c r="AA210" s="51">
        <v>110</v>
      </c>
      <c r="AB210" s="37">
        <f t="shared" si="35"/>
        <v>0.70205157353863834</v>
      </c>
      <c r="AC210" s="60"/>
      <c r="AD210" s="6"/>
      <c r="AE210" s="6"/>
    </row>
    <row r="211" spans="1:31" x14ac:dyDescent="0.3">
      <c r="A211" s="64">
        <v>13</v>
      </c>
      <c r="B211" s="51">
        <v>0.126</v>
      </c>
      <c r="C211" s="51">
        <v>5288.6189999999997</v>
      </c>
      <c r="D211" s="51">
        <v>36</v>
      </c>
      <c r="E211" s="65">
        <v>26977</v>
      </c>
      <c r="F211" s="64">
        <v>35</v>
      </c>
      <c r="G211" s="51">
        <v>0.126</v>
      </c>
      <c r="H211" s="51">
        <v>0</v>
      </c>
      <c r="I211" s="51">
        <v>0</v>
      </c>
      <c r="J211" s="65">
        <v>0</v>
      </c>
      <c r="K211" s="94">
        <f t="shared" si="33"/>
        <v>5288.6189999999997</v>
      </c>
      <c r="L211" s="51">
        <v>120</v>
      </c>
      <c r="M211" s="51">
        <f t="shared" si="32"/>
        <v>0.45202037922019711</v>
      </c>
      <c r="N211" s="65"/>
      <c r="O211" s="59"/>
      <c r="P211" s="87">
        <v>13</v>
      </c>
      <c r="Q211" s="85">
        <v>0.23200000000000001</v>
      </c>
      <c r="R211" s="85">
        <v>9576.56</v>
      </c>
      <c r="S211" s="85">
        <v>5669</v>
      </c>
      <c r="T211" s="86">
        <v>13386</v>
      </c>
      <c r="U211" s="87">
        <v>35</v>
      </c>
      <c r="V211" s="85">
        <v>0.23200000000000001</v>
      </c>
      <c r="W211" s="85">
        <v>11364.803</v>
      </c>
      <c r="X211" s="85">
        <v>10690</v>
      </c>
      <c r="Y211" s="86">
        <v>12129</v>
      </c>
      <c r="Z211" s="105">
        <f t="shared" si="34"/>
        <v>1788.2430000000004</v>
      </c>
      <c r="AA211" s="51">
        <v>120</v>
      </c>
      <c r="AB211" s="37">
        <f t="shared" si="35"/>
        <v>0.6762727459409299</v>
      </c>
      <c r="AC211" s="60"/>
      <c r="AD211" s="6"/>
      <c r="AE211" s="6"/>
    </row>
    <row r="212" spans="1:31" x14ac:dyDescent="0.3">
      <c r="A212" s="64">
        <v>14</v>
      </c>
      <c r="B212" s="51">
        <v>0.126</v>
      </c>
      <c r="C212" s="51">
        <v>4273.4939999999997</v>
      </c>
      <c r="D212" s="51">
        <v>0</v>
      </c>
      <c r="E212" s="65">
        <v>21882</v>
      </c>
      <c r="F212" s="64">
        <v>36</v>
      </c>
      <c r="G212" s="51">
        <v>0.126</v>
      </c>
      <c r="H212" s="51">
        <v>0</v>
      </c>
      <c r="I212" s="51">
        <v>0</v>
      </c>
      <c r="J212" s="65">
        <v>0</v>
      </c>
      <c r="K212" s="94">
        <f t="shared" si="33"/>
        <v>4273.4939999999997</v>
      </c>
      <c r="L212" s="51">
        <v>130</v>
      </c>
      <c r="M212" s="51">
        <f t="shared" si="32"/>
        <v>0.3652572398343002</v>
      </c>
      <c r="N212" s="65"/>
      <c r="O212" s="59"/>
      <c r="P212" s="87">
        <v>14</v>
      </c>
      <c r="Q212" s="85">
        <v>0.23200000000000001</v>
      </c>
      <c r="R212" s="85">
        <v>9628.2070000000003</v>
      </c>
      <c r="S212" s="85">
        <v>5839</v>
      </c>
      <c r="T212" s="86">
        <v>13084</v>
      </c>
      <c r="U212" s="87">
        <v>36</v>
      </c>
      <c r="V212" s="85">
        <v>0.23200000000000001</v>
      </c>
      <c r="W212" s="85">
        <v>11349.436</v>
      </c>
      <c r="X212" s="85">
        <v>10675</v>
      </c>
      <c r="Y212" s="86">
        <v>12054</v>
      </c>
      <c r="Z212" s="105">
        <f t="shared" si="34"/>
        <v>1721.2289999999994</v>
      </c>
      <c r="AA212" s="51">
        <v>130</v>
      </c>
      <c r="AB212" s="37">
        <f t="shared" si="35"/>
        <v>0.65092957848746513</v>
      </c>
      <c r="AC212" s="57"/>
      <c r="AD212" s="6"/>
      <c r="AE212" s="6"/>
    </row>
    <row r="213" spans="1:31" x14ac:dyDescent="0.3">
      <c r="A213" s="64">
        <v>15</v>
      </c>
      <c r="B213" s="51">
        <v>0.126</v>
      </c>
      <c r="C213" s="51">
        <v>3405.62</v>
      </c>
      <c r="D213" s="51">
        <v>0</v>
      </c>
      <c r="E213" s="65">
        <v>16704</v>
      </c>
      <c r="F213" s="64">
        <v>37</v>
      </c>
      <c r="G213" s="51">
        <v>0.126</v>
      </c>
      <c r="H213" s="51">
        <v>0</v>
      </c>
      <c r="I213" s="51">
        <v>0</v>
      </c>
      <c r="J213" s="65">
        <v>0</v>
      </c>
      <c r="K213" s="94">
        <f t="shared" si="33"/>
        <v>3405.62</v>
      </c>
      <c r="L213" s="51">
        <v>140</v>
      </c>
      <c r="M213" s="51">
        <f t="shared" si="32"/>
        <v>0.29107970225873481</v>
      </c>
      <c r="N213" s="65"/>
      <c r="O213" s="59"/>
      <c r="P213" s="87">
        <v>15</v>
      </c>
      <c r="Q213" s="85">
        <v>0.23200000000000001</v>
      </c>
      <c r="R213" s="85">
        <v>9780.8490000000002</v>
      </c>
      <c r="S213" s="85">
        <v>6294</v>
      </c>
      <c r="T213" s="86">
        <v>12950</v>
      </c>
      <c r="U213" s="87">
        <v>37</v>
      </c>
      <c r="V213" s="85">
        <v>0.23200000000000001</v>
      </c>
      <c r="W213" s="85">
        <v>11326.802</v>
      </c>
      <c r="X213" s="85">
        <v>10685</v>
      </c>
      <c r="Y213" s="86">
        <v>11928</v>
      </c>
      <c r="Z213" s="105">
        <f t="shared" si="34"/>
        <v>1545.9529999999995</v>
      </c>
      <c r="AA213" s="51">
        <v>140</v>
      </c>
      <c r="AB213" s="37">
        <f t="shared" si="35"/>
        <v>0.58464419008245405</v>
      </c>
      <c r="AC213" s="60"/>
      <c r="AD213" s="6"/>
      <c r="AE213" s="6"/>
    </row>
    <row r="214" spans="1:31" x14ac:dyDescent="0.3">
      <c r="A214" s="64">
        <v>16</v>
      </c>
      <c r="B214" s="51">
        <v>0.126</v>
      </c>
      <c r="C214" s="51">
        <v>2787.607</v>
      </c>
      <c r="D214" s="51">
        <v>0</v>
      </c>
      <c r="E214" s="65">
        <v>12770</v>
      </c>
      <c r="F214" s="64">
        <v>38</v>
      </c>
      <c r="G214" s="51">
        <v>0.126</v>
      </c>
      <c r="H214" s="51">
        <v>0</v>
      </c>
      <c r="I214" s="51">
        <v>0</v>
      </c>
      <c r="J214" s="65">
        <v>0</v>
      </c>
      <c r="K214" s="94">
        <f t="shared" si="33"/>
        <v>2787.607</v>
      </c>
      <c r="L214" s="51">
        <v>150</v>
      </c>
      <c r="M214" s="51">
        <f t="shared" si="32"/>
        <v>0.23825788419564276</v>
      </c>
      <c r="N214" s="65"/>
      <c r="O214" s="59"/>
      <c r="P214" s="87">
        <v>16</v>
      </c>
      <c r="Q214" s="85">
        <v>0.23200000000000001</v>
      </c>
      <c r="R214" s="85">
        <v>9908.7990000000009</v>
      </c>
      <c r="S214" s="85">
        <v>6845</v>
      </c>
      <c r="T214" s="86">
        <v>12808</v>
      </c>
      <c r="U214" s="87">
        <v>38</v>
      </c>
      <c r="V214" s="85">
        <v>0.23200000000000001</v>
      </c>
      <c r="W214" s="85">
        <v>11284.763999999999</v>
      </c>
      <c r="X214" s="85">
        <v>10699</v>
      </c>
      <c r="Y214" s="86">
        <v>11940</v>
      </c>
      <c r="Z214" s="105">
        <f t="shared" si="34"/>
        <v>1375.9649999999983</v>
      </c>
      <c r="AA214" s="51">
        <v>150</v>
      </c>
      <c r="AB214" s="37">
        <f t="shared" si="35"/>
        <v>0.52035860275623069</v>
      </c>
      <c r="AC214" s="60"/>
      <c r="AD214" s="6"/>
      <c r="AE214" s="6"/>
    </row>
    <row r="215" spans="1:31" x14ac:dyDescent="0.3">
      <c r="A215" s="64">
        <v>17</v>
      </c>
      <c r="B215" s="51">
        <v>0.126</v>
      </c>
      <c r="C215" s="51">
        <v>2067.136</v>
      </c>
      <c r="D215" s="51">
        <v>0</v>
      </c>
      <c r="E215" s="65">
        <v>8931</v>
      </c>
      <c r="F215" s="64">
        <v>39</v>
      </c>
      <c r="G215" s="51">
        <v>0.126</v>
      </c>
      <c r="H215" s="51">
        <v>0</v>
      </c>
      <c r="I215" s="51">
        <v>0</v>
      </c>
      <c r="J215" s="65">
        <v>0</v>
      </c>
      <c r="K215" s="94">
        <f t="shared" si="33"/>
        <v>2067.136</v>
      </c>
      <c r="L215" s="51">
        <v>160</v>
      </c>
      <c r="M215" s="51">
        <f t="shared" si="32"/>
        <v>0.17667893993114675</v>
      </c>
      <c r="N215" s="65"/>
      <c r="O215" s="59"/>
      <c r="P215" s="87">
        <v>17</v>
      </c>
      <c r="Q215" s="85">
        <v>0.23200000000000001</v>
      </c>
      <c r="R215" s="85">
        <v>10077.772999999999</v>
      </c>
      <c r="S215" s="85">
        <v>7331</v>
      </c>
      <c r="T215" s="86">
        <v>12462</v>
      </c>
      <c r="U215" s="87">
        <v>39</v>
      </c>
      <c r="V215" s="85">
        <v>0.23200000000000001</v>
      </c>
      <c r="W215" s="85">
        <v>11265.529</v>
      </c>
      <c r="X215" s="85">
        <v>10589</v>
      </c>
      <c r="Y215" s="86">
        <v>11949</v>
      </c>
      <c r="Z215" s="105">
        <f t="shared" si="34"/>
        <v>1187.7560000000012</v>
      </c>
      <c r="AA215" s="51">
        <v>160</v>
      </c>
      <c r="AB215" s="37">
        <f t="shared" si="35"/>
        <v>0.4491822485131024</v>
      </c>
      <c r="AC215" s="60"/>
      <c r="AD215" s="6"/>
      <c r="AE215" s="6"/>
    </row>
    <row r="216" spans="1:31" x14ac:dyDescent="0.3">
      <c r="A216" s="64">
        <v>18</v>
      </c>
      <c r="B216" s="51">
        <v>0.126</v>
      </c>
      <c r="C216" s="51">
        <v>1546.682</v>
      </c>
      <c r="D216" s="51">
        <v>0</v>
      </c>
      <c r="E216" s="65">
        <v>6385</v>
      </c>
      <c r="F216" s="64">
        <v>40</v>
      </c>
      <c r="G216" s="51">
        <v>0.126</v>
      </c>
      <c r="H216" s="51">
        <v>0</v>
      </c>
      <c r="I216" s="51">
        <v>0</v>
      </c>
      <c r="J216" s="65">
        <v>0</v>
      </c>
      <c r="K216" s="94">
        <f t="shared" si="33"/>
        <v>1546.682</v>
      </c>
      <c r="L216" s="51">
        <v>170</v>
      </c>
      <c r="M216" s="51">
        <f t="shared" si="32"/>
        <v>0.13219552858185718</v>
      </c>
      <c r="N216" s="65"/>
      <c r="O216" s="59"/>
      <c r="P216" s="87">
        <v>18</v>
      </c>
      <c r="Q216" s="85">
        <v>0.23200000000000001</v>
      </c>
      <c r="R216" s="85">
        <v>10247.494000000001</v>
      </c>
      <c r="S216" s="85">
        <v>8037</v>
      </c>
      <c r="T216" s="86">
        <v>12254</v>
      </c>
      <c r="U216" s="87">
        <v>40</v>
      </c>
      <c r="V216" s="85">
        <v>0.23200000000000001</v>
      </c>
      <c r="W216" s="85">
        <v>11239.319</v>
      </c>
      <c r="X216" s="85">
        <v>10588</v>
      </c>
      <c r="Y216" s="86">
        <v>11832</v>
      </c>
      <c r="Z216" s="105">
        <f t="shared" si="34"/>
        <v>991.82499999999891</v>
      </c>
      <c r="AA216" s="51">
        <v>170</v>
      </c>
      <c r="AB216" s="37">
        <f t="shared" si="35"/>
        <v>0.3750856098655842</v>
      </c>
      <c r="AC216" s="60"/>
      <c r="AD216" s="6"/>
      <c r="AE216" s="6"/>
    </row>
    <row r="217" spans="1:31" x14ac:dyDescent="0.3">
      <c r="A217" s="64">
        <v>19</v>
      </c>
      <c r="B217" s="51">
        <v>0.126</v>
      </c>
      <c r="C217" s="51">
        <v>979.21699999999998</v>
      </c>
      <c r="D217" s="51">
        <v>0</v>
      </c>
      <c r="E217" s="65">
        <v>4124</v>
      </c>
      <c r="F217" s="64">
        <v>41</v>
      </c>
      <c r="G217" s="51">
        <v>0.126</v>
      </c>
      <c r="H217" s="51">
        <v>1.4999999999999999E-2</v>
      </c>
      <c r="I217" s="51">
        <v>0</v>
      </c>
      <c r="J217" s="65">
        <v>10</v>
      </c>
      <c r="K217" s="94">
        <f t="shared" si="33"/>
        <v>979.202</v>
      </c>
      <c r="L217" s="51">
        <v>180</v>
      </c>
      <c r="M217" s="51">
        <f t="shared" si="32"/>
        <v>8.3692786221351068E-2</v>
      </c>
      <c r="N217" s="65"/>
      <c r="O217" s="59"/>
      <c r="P217" s="87">
        <v>19</v>
      </c>
      <c r="Q217" s="85">
        <v>0.23200000000000001</v>
      </c>
      <c r="R217" s="85">
        <v>10363.459000000001</v>
      </c>
      <c r="S217" s="85">
        <v>8246</v>
      </c>
      <c r="T217" s="86">
        <v>12144</v>
      </c>
      <c r="U217" s="87">
        <v>41</v>
      </c>
      <c r="V217" s="85">
        <v>0.23200000000000001</v>
      </c>
      <c r="W217" s="85">
        <v>11228.934999999999</v>
      </c>
      <c r="X217" s="85">
        <v>10505</v>
      </c>
      <c r="Y217" s="86">
        <v>11799</v>
      </c>
      <c r="Z217" s="105">
        <f t="shared" si="34"/>
        <v>865.47599999999875</v>
      </c>
      <c r="AA217" s="51">
        <v>180</v>
      </c>
      <c r="AB217" s="37">
        <f t="shared" si="35"/>
        <v>0.32730329774307587</v>
      </c>
      <c r="AC217" s="60"/>
      <c r="AD217" s="6"/>
      <c r="AE217" s="6"/>
    </row>
    <row r="218" spans="1:31" x14ac:dyDescent="0.3">
      <c r="A218" s="64">
        <v>20</v>
      </c>
      <c r="B218" s="51">
        <v>0.126</v>
      </c>
      <c r="C218" s="51">
        <v>683.27800000000002</v>
      </c>
      <c r="D218" s="51">
        <v>0</v>
      </c>
      <c r="E218" s="65">
        <v>2815</v>
      </c>
      <c r="F218" s="64">
        <v>42</v>
      </c>
      <c r="G218" s="51">
        <v>0.126</v>
      </c>
      <c r="H218" s="51">
        <v>0.69899999999999995</v>
      </c>
      <c r="I218" s="51">
        <v>0</v>
      </c>
      <c r="J218" s="65">
        <v>99</v>
      </c>
      <c r="K218" s="94">
        <f t="shared" si="33"/>
        <v>682.57900000000006</v>
      </c>
      <c r="L218" s="51">
        <v>190</v>
      </c>
      <c r="M218" s="51">
        <f t="shared" si="32"/>
        <v>5.8340299883153424E-2</v>
      </c>
      <c r="N218" s="65"/>
      <c r="O218" s="59"/>
      <c r="P218" s="87">
        <v>20</v>
      </c>
      <c r="Q218" s="85">
        <v>0.23200000000000001</v>
      </c>
      <c r="R218" s="85">
        <v>10410.450999999999</v>
      </c>
      <c r="S218" s="85">
        <v>8323</v>
      </c>
      <c r="T218" s="86">
        <v>12011</v>
      </c>
      <c r="U218" s="87">
        <v>42</v>
      </c>
      <c r="V218" s="85">
        <v>0.23200000000000001</v>
      </c>
      <c r="W218" s="85">
        <v>11221.797</v>
      </c>
      <c r="X218" s="85">
        <v>10540</v>
      </c>
      <c r="Y218" s="86">
        <v>11809</v>
      </c>
      <c r="Z218" s="105">
        <f t="shared" si="34"/>
        <v>811.34600000000137</v>
      </c>
      <c r="AA218" s="51">
        <v>190</v>
      </c>
      <c r="AB218" s="37">
        <f t="shared" si="35"/>
        <v>0.30683256544451204</v>
      </c>
      <c r="AC218" s="60"/>
      <c r="AD218" s="6"/>
      <c r="AE218" s="6"/>
    </row>
    <row r="219" spans="1:31" x14ac:dyDescent="0.3">
      <c r="A219" s="64">
        <v>21</v>
      </c>
      <c r="B219" s="51">
        <v>0.126</v>
      </c>
      <c r="C219" s="51">
        <v>479.59899999999999</v>
      </c>
      <c r="D219" s="51">
        <v>0</v>
      </c>
      <c r="E219" s="65">
        <v>2146</v>
      </c>
      <c r="F219" s="64">
        <v>43</v>
      </c>
      <c r="G219" s="51">
        <v>0.126</v>
      </c>
      <c r="H219" s="51">
        <v>0.184</v>
      </c>
      <c r="I219" s="51">
        <v>0</v>
      </c>
      <c r="J219" s="65">
        <v>54</v>
      </c>
      <c r="K219" s="94">
        <f t="shared" si="33"/>
        <v>479.41499999999996</v>
      </c>
      <c r="L219" s="51">
        <v>200</v>
      </c>
      <c r="M219" s="51">
        <f t="shared" si="32"/>
        <v>4.0975791620430739E-2</v>
      </c>
      <c r="N219" s="65"/>
      <c r="O219" s="59"/>
      <c r="P219" s="87">
        <v>21</v>
      </c>
      <c r="Q219" s="85">
        <v>0.23200000000000001</v>
      </c>
      <c r="R219" s="85">
        <v>10439.455</v>
      </c>
      <c r="S219" s="85">
        <v>8428</v>
      </c>
      <c r="T219" s="86">
        <v>12028</v>
      </c>
      <c r="U219" s="87">
        <v>43</v>
      </c>
      <c r="V219" s="85">
        <v>0.23200000000000001</v>
      </c>
      <c r="W219" s="85">
        <v>11218.069</v>
      </c>
      <c r="X219" s="85">
        <v>10650</v>
      </c>
      <c r="Y219" s="86">
        <v>11870</v>
      </c>
      <c r="Z219" s="105">
        <f t="shared" si="34"/>
        <v>778.61399999999958</v>
      </c>
      <c r="AA219" s="51">
        <v>200</v>
      </c>
      <c r="AB219" s="37">
        <f t="shared" si="35"/>
        <v>0.29445406905440186</v>
      </c>
      <c r="AC219" s="60"/>
      <c r="AD219" s="6"/>
      <c r="AE219" s="6"/>
    </row>
    <row r="220" spans="1:31" x14ac:dyDescent="0.3">
      <c r="A220" s="91">
        <v>22</v>
      </c>
      <c r="B220" s="92">
        <v>0.126</v>
      </c>
      <c r="C220" s="92">
        <v>380.02</v>
      </c>
      <c r="D220" s="92">
        <v>0</v>
      </c>
      <c r="E220" s="93">
        <v>1869</v>
      </c>
      <c r="F220" s="91">
        <v>44</v>
      </c>
      <c r="G220" s="92">
        <v>0.126</v>
      </c>
      <c r="H220" s="92">
        <v>1.718</v>
      </c>
      <c r="I220" s="92">
        <v>0</v>
      </c>
      <c r="J220" s="93">
        <v>115</v>
      </c>
      <c r="K220" s="94">
        <f t="shared" si="33"/>
        <v>378.30199999999996</v>
      </c>
      <c r="L220" s="51">
        <v>210</v>
      </c>
      <c r="M220" s="51">
        <f t="shared" si="32"/>
        <v>3.2333623106478082E-2</v>
      </c>
      <c r="N220" s="65"/>
      <c r="O220" s="59"/>
      <c r="P220" s="95">
        <v>22</v>
      </c>
      <c r="Q220" s="96">
        <v>0.23200000000000001</v>
      </c>
      <c r="R220" s="96">
        <v>10447.636</v>
      </c>
      <c r="S220" s="96">
        <v>8526</v>
      </c>
      <c r="T220" s="97">
        <v>12002</v>
      </c>
      <c r="U220" s="95">
        <v>44</v>
      </c>
      <c r="V220" s="96">
        <v>0.23200000000000001</v>
      </c>
      <c r="W220" s="96">
        <v>11212.813</v>
      </c>
      <c r="X220" s="96">
        <v>10658</v>
      </c>
      <c r="Y220" s="97">
        <v>11762</v>
      </c>
      <c r="Z220" s="105">
        <f t="shared" si="34"/>
        <v>765.17699999999968</v>
      </c>
      <c r="AA220" s="51">
        <v>210</v>
      </c>
      <c r="AB220" s="37">
        <f t="shared" si="35"/>
        <v>0.28937250190317682</v>
      </c>
      <c r="AC220" s="60"/>
      <c r="AD220" s="6"/>
      <c r="AE220" s="6"/>
    </row>
    <row r="221" spans="1:31" x14ac:dyDescent="0.3">
      <c r="A221" s="64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65"/>
      <c r="O221" s="59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51"/>
      <c r="AB221" s="6"/>
      <c r="AC221" s="60"/>
      <c r="AD221" s="6"/>
      <c r="AE221" s="6"/>
    </row>
    <row r="222" spans="1:31" s="1" customFormat="1" x14ac:dyDescent="0.3">
      <c r="A222" s="64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65"/>
      <c r="O222" s="59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51"/>
      <c r="AB222" s="37"/>
      <c r="AC222" s="57"/>
      <c r="AD222" s="37"/>
      <c r="AE222" s="37"/>
    </row>
    <row r="223" spans="1:31" x14ac:dyDescent="0.3">
      <c r="A223" s="88" t="s">
        <v>46</v>
      </c>
      <c r="B223" s="89" t="s">
        <v>35</v>
      </c>
      <c r="C223" s="89" t="s">
        <v>1</v>
      </c>
      <c r="D223" s="89" t="s">
        <v>36</v>
      </c>
      <c r="E223" s="90" t="s">
        <v>37</v>
      </c>
      <c r="F223" s="88" t="s">
        <v>47</v>
      </c>
      <c r="G223" s="89" t="s">
        <v>35</v>
      </c>
      <c r="H223" s="89" t="s">
        <v>1</v>
      </c>
      <c r="I223" s="89" t="s">
        <v>36</v>
      </c>
      <c r="J223" s="90" t="s">
        <v>37</v>
      </c>
      <c r="K223" s="52" t="s">
        <v>39</v>
      </c>
      <c r="L223" s="52" t="s">
        <v>63</v>
      </c>
      <c r="M223" s="52" t="s">
        <v>40</v>
      </c>
      <c r="N223" s="65"/>
      <c r="O223" s="59"/>
      <c r="P223" s="88" t="s">
        <v>46</v>
      </c>
      <c r="Q223" s="89" t="s">
        <v>35</v>
      </c>
      <c r="R223" s="89" t="s">
        <v>1</v>
      </c>
      <c r="S223" s="89" t="s">
        <v>36</v>
      </c>
      <c r="T223" s="90" t="s">
        <v>37</v>
      </c>
      <c r="U223" s="88" t="s">
        <v>47</v>
      </c>
      <c r="V223" s="89" t="s">
        <v>35</v>
      </c>
      <c r="W223" s="89" t="s">
        <v>1</v>
      </c>
      <c r="X223" s="89" t="s">
        <v>36</v>
      </c>
      <c r="Y223" s="90" t="s">
        <v>37</v>
      </c>
      <c r="Z223" s="52" t="s">
        <v>39</v>
      </c>
      <c r="AA223" s="52" t="s">
        <v>63</v>
      </c>
      <c r="AB223" s="52" t="s">
        <v>40</v>
      </c>
      <c r="AC223" s="63"/>
      <c r="AD223" s="6"/>
      <c r="AE223" s="6"/>
    </row>
    <row r="224" spans="1:31" x14ac:dyDescent="0.3">
      <c r="A224" s="64">
        <v>1</v>
      </c>
      <c r="B224" s="51">
        <v>0.16300000000000001</v>
      </c>
      <c r="C224" s="51">
        <v>3220.5929999999998</v>
      </c>
      <c r="D224" s="51">
        <v>0</v>
      </c>
      <c r="E224" s="65">
        <v>10728</v>
      </c>
      <c r="F224" s="64">
        <v>23</v>
      </c>
      <c r="G224" s="51">
        <v>0.16300000000000001</v>
      </c>
      <c r="H224" s="51">
        <v>0</v>
      </c>
      <c r="I224" s="51">
        <v>0</v>
      </c>
      <c r="J224" s="65">
        <v>0</v>
      </c>
      <c r="K224" s="94">
        <f>C224-H224</f>
        <v>3220.5929999999998</v>
      </c>
      <c r="L224" s="51">
        <v>0</v>
      </c>
      <c r="M224" s="51">
        <f t="shared" ref="M224:M245" si="36">K224/$K$230</f>
        <v>0.21275915586105315</v>
      </c>
      <c r="N224" s="65"/>
      <c r="O224" s="59"/>
      <c r="P224" s="59">
        <v>1</v>
      </c>
      <c r="Q224" s="6">
        <v>7.8E-2</v>
      </c>
      <c r="R224" s="6">
        <v>6585.98</v>
      </c>
      <c r="S224" s="6">
        <v>4256</v>
      </c>
      <c r="T224" s="60">
        <v>13471</v>
      </c>
      <c r="U224" s="59">
        <v>23</v>
      </c>
      <c r="V224" s="6">
        <v>7.8E-2</v>
      </c>
      <c r="W224" s="6">
        <v>11436.11</v>
      </c>
      <c r="X224" s="6">
        <v>10766</v>
      </c>
      <c r="Y224" s="60">
        <v>12156</v>
      </c>
      <c r="Z224" s="94">
        <f>W224-R224</f>
        <v>4850.130000000001</v>
      </c>
      <c r="AA224" s="51">
        <v>0</v>
      </c>
      <c r="AB224" s="6"/>
      <c r="AC224" s="60"/>
      <c r="AD224" s="6"/>
      <c r="AE224" s="6"/>
    </row>
    <row r="225" spans="1:31" x14ac:dyDescent="0.3">
      <c r="A225" s="64">
        <v>2</v>
      </c>
      <c r="B225" s="51">
        <v>0.16300000000000001</v>
      </c>
      <c r="C225" s="51">
        <v>3371.0250000000001</v>
      </c>
      <c r="D225" s="51">
        <v>0</v>
      </c>
      <c r="E225" s="65">
        <v>11012</v>
      </c>
      <c r="F225" s="64">
        <v>24</v>
      </c>
      <c r="G225" s="51">
        <v>0.16300000000000001</v>
      </c>
      <c r="H225" s="51">
        <v>0</v>
      </c>
      <c r="I225" s="51">
        <v>0</v>
      </c>
      <c r="J225" s="65">
        <v>0</v>
      </c>
      <c r="K225" s="94">
        <f t="shared" ref="K225:K245" si="37">C225-H225</f>
        <v>3371.0250000000001</v>
      </c>
      <c r="L225" s="51">
        <v>10</v>
      </c>
      <c r="M225" s="51">
        <f t="shared" si="36"/>
        <v>0.22269701057740196</v>
      </c>
      <c r="N225" s="65"/>
      <c r="O225" s="59"/>
      <c r="P225" s="59">
        <v>2</v>
      </c>
      <c r="Q225" s="6">
        <v>7.8E-2</v>
      </c>
      <c r="R225" s="6">
        <v>6615.0060000000003</v>
      </c>
      <c r="S225" s="6">
        <v>4263</v>
      </c>
      <c r="T225" s="60">
        <v>14658</v>
      </c>
      <c r="U225" s="59">
        <v>24</v>
      </c>
      <c r="V225" s="6">
        <v>7.8E-2</v>
      </c>
      <c r="W225" s="6">
        <v>11474.558999999999</v>
      </c>
      <c r="X225" s="6">
        <v>10774</v>
      </c>
      <c r="Y225" s="60">
        <v>12070</v>
      </c>
      <c r="Z225" s="94">
        <f t="shared" ref="Z225:Z245" si="38">W225-R225</f>
        <v>4859.552999999999</v>
      </c>
      <c r="AA225" s="51">
        <v>10</v>
      </c>
      <c r="AB225" s="37">
        <f>Z225/$Z$225</f>
        <v>1</v>
      </c>
      <c r="AC225" s="60"/>
      <c r="AD225" s="6"/>
      <c r="AE225" s="6"/>
    </row>
    <row r="226" spans="1:31" x14ac:dyDescent="0.3">
      <c r="A226" s="64">
        <v>3</v>
      </c>
      <c r="B226" s="51">
        <v>0.16300000000000001</v>
      </c>
      <c r="C226" s="51">
        <v>3392.652</v>
      </c>
      <c r="D226" s="51">
        <v>0</v>
      </c>
      <c r="E226" s="65">
        <v>10915</v>
      </c>
      <c r="F226" s="64">
        <v>25</v>
      </c>
      <c r="G226" s="51">
        <v>0.16300000000000001</v>
      </c>
      <c r="H226" s="51">
        <v>0</v>
      </c>
      <c r="I226" s="51">
        <v>0</v>
      </c>
      <c r="J226" s="65">
        <v>0</v>
      </c>
      <c r="K226" s="94">
        <f t="shared" si="37"/>
        <v>3392.652</v>
      </c>
      <c r="L226" s="51">
        <v>20</v>
      </c>
      <c r="M226" s="51">
        <f t="shared" si="36"/>
        <v>0.22412573574193129</v>
      </c>
      <c r="N226" s="65"/>
      <c r="O226" s="59"/>
      <c r="P226" s="59">
        <v>3</v>
      </c>
      <c r="Q226" s="6">
        <v>7.8E-2</v>
      </c>
      <c r="R226" s="6">
        <v>6635.69</v>
      </c>
      <c r="S226" s="6">
        <v>4271</v>
      </c>
      <c r="T226" s="60">
        <v>13510</v>
      </c>
      <c r="U226" s="59">
        <v>25</v>
      </c>
      <c r="V226" s="6">
        <v>7.8E-2</v>
      </c>
      <c r="W226" s="6">
        <v>11590.366</v>
      </c>
      <c r="X226" s="6">
        <v>10620</v>
      </c>
      <c r="Y226" s="60">
        <v>12392</v>
      </c>
      <c r="Z226" s="94">
        <f t="shared" si="38"/>
        <v>4954.6760000000004</v>
      </c>
      <c r="AA226" s="51">
        <v>20</v>
      </c>
      <c r="AB226" s="37">
        <f t="shared" ref="AB226:AB245" si="39">Z226/$Z$225</f>
        <v>1.019574434109475</v>
      </c>
      <c r="AC226" s="60"/>
      <c r="AD226" s="6"/>
      <c r="AE226" s="6"/>
    </row>
    <row r="227" spans="1:31" x14ac:dyDescent="0.3">
      <c r="A227" s="64">
        <v>4</v>
      </c>
      <c r="B227" s="51">
        <v>0.16300000000000001</v>
      </c>
      <c r="C227" s="51">
        <v>6411.4009999999998</v>
      </c>
      <c r="D227" s="51">
        <v>0</v>
      </c>
      <c r="E227" s="65">
        <v>31762</v>
      </c>
      <c r="F227" s="64">
        <v>26</v>
      </c>
      <c r="G227" s="51">
        <v>0.16300000000000001</v>
      </c>
      <c r="H227" s="51">
        <v>0</v>
      </c>
      <c r="I227" s="51">
        <v>0</v>
      </c>
      <c r="J227" s="65">
        <v>0</v>
      </c>
      <c r="K227" s="94">
        <f t="shared" si="37"/>
        <v>6411.4009999999998</v>
      </c>
      <c r="L227" s="51">
        <v>30</v>
      </c>
      <c r="M227" s="66">
        <f t="shared" si="36"/>
        <v>0.42355065189755797</v>
      </c>
      <c r="N227" s="68" t="s">
        <v>41</v>
      </c>
      <c r="O227" s="59"/>
      <c r="P227" s="59">
        <v>4</v>
      </c>
      <c r="Q227" s="6">
        <v>7.8E-2</v>
      </c>
      <c r="R227" s="6">
        <v>6602.8069999999998</v>
      </c>
      <c r="S227" s="6">
        <v>4181</v>
      </c>
      <c r="T227" s="60">
        <v>14299</v>
      </c>
      <c r="U227" s="59">
        <v>26</v>
      </c>
      <c r="V227" s="6">
        <v>7.8E-2</v>
      </c>
      <c r="W227" s="6">
        <v>11616.344999999999</v>
      </c>
      <c r="X227" s="6">
        <v>10763</v>
      </c>
      <c r="Y227" s="60">
        <v>12347</v>
      </c>
      <c r="Z227" s="94">
        <f t="shared" si="38"/>
        <v>5013.5379999999996</v>
      </c>
      <c r="AA227" s="51">
        <v>30</v>
      </c>
      <c r="AB227" s="37">
        <f t="shared" si="39"/>
        <v>1.0316870708067183</v>
      </c>
      <c r="AC227" s="68" t="s">
        <v>41</v>
      </c>
      <c r="AD227" s="6"/>
      <c r="AE227" s="6"/>
    </row>
    <row r="228" spans="1:31" x14ac:dyDescent="0.3">
      <c r="A228" s="64">
        <v>5</v>
      </c>
      <c r="B228" s="51">
        <v>0.16300000000000001</v>
      </c>
      <c r="C228" s="51">
        <v>12185.266</v>
      </c>
      <c r="D228" s="51">
        <v>1565</v>
      </c>
      <c r="E228" s="65">
        <v>38358</v>
      </c>
      <c r="F228" s="64">
        <v>27</v>
      </c>
      <c r="G228" s="51">
        <v>0.16300000000000001</v>
      </c>
      <c r="H228" s="51">
        <v>0</v>
      </c>
      <c r="I228" s="51">
        <v>0</v>
      </c>
      <c r="J228" s="65">
        <v>0</v>
      </c>
      <c r="K228" s="94">
        <f t="shared" si="37"/>
        <v>12185.266</v>
      </c>
      <c r="L228" s="51">
        <v>40</v>
      </c>
      <c r="M228" s="51">
        <f t="shared" si="36"/>
        <v>0.8049843330412727</v>
      </c>
      <c r="N228" s="63"/>
      <c r="O228" s="59"/>
      <c r="P228" s="59">
        <v>5</v>
      </c>
      <c r="Q228" s="6">
        <v>7.8E-2</v>
      </c>
      <c r="R228" s="6">
        <v>7297.6880000000001</v>
      </c>
      <c r="S228" s="6">
        <v>4542</v>
      </c>
      <c r="T228" s="60">
        <v>13509</v>
      </c>
      <c r="U228" s="59">
        <v>27</v>
      </c>
      <c r="V228" s="6">
        <v>7.8E-2</v>
      </c>
      <c r="W228" s="6">
        <v>11570.169</v>
      </c>
      <c r="X228" s="6">
        <v>10797</v>
      </c>
      <c r="Y228" s="60">
        <v>12323</v>
      </c>
      <c r="Z228" s="94">
        <f t="shared" si="38"/>
        <v>4272.4809999999998</v>
      </c>
      <c r="AA228" s="51">
        <v>40</v>
      </c>
      <c r="AB228" s="37">
        <f t="shared" si="39"/>
        <v>0.87919218084461692</v>
      </c>
      <c r="AC228" s="60"/>
      <c r="AD228" s="6"/>
      <c r="AE228" s="6"/>
    </row>
    <row r="229" spans="1:31" x14ac:dyDescent="0.3">
      <c r="A229" s="64">
        <v>6</v>
      </c>
      <c r="B229" s="51">
        <v>0.16300000000000001</v>
      </c>
      <c r="C229" s="51">
        <v>14125.323</v>
      </c>
      <c r="D229" s="51">
        <v>2343</v>
      </c>
      <c r="E229" s="65">
        <v>47818</v>
      </c>
      <c r="F229" s="64">
        <v>28</v>
      </c>
      <c r="G229" s="51">
        <v>0.16300000000000001</v>
      </c>
      <c r="H229" s="51">
        <v>0</v>
      </c>
      <c r="I229" s="51">
        <v>0</v>
      </c>
      <c r="J229" s="65">
        <v>0</v>
      </c>
      <c r="K229" s="94">
        <f t="shared" si="37"/>
        <v>14125.323</v>
      </c>
      <c r="L229" s="51">
        <v>50</v>
      </c>
      <c r="M229" s="51">
        <f t="shared" si="36"/>
        <v>0.93314858404794365</v>
      </c>
      <c r="N229" s="65"/>
      <c r="O229" s="56"/>
      <c r="P229" s="59">
        <v>6</v>
      </c>
      <c r="Q229" s="6">
        <v>7.8E-2</v>
      </c>
      <c r="R229" s="6">
        <v>7445.09</v>
      </c>
      <c r="S229" s="6">
        <v>4769</v>
      </c>
      <c r="T229" s="60">
        <v>13165</v>
      </c>
      <c r="U229" s="59">
        <v>28</v>
      </c>
      <c r="V229" s="6">
        <v>7.8E-2</v>
      </c>
      <c r="W229" s="6">
        <v>11573.786</v>
      </c>
      <c r="X229" s="6">
        <v>10706</v>
      </c>
      <c r="Y229" s="60">
        <v>12423</v>
      </c>
      <c r="Z229" s="94">
        <f t="shared" si="38"/>
        <v>4128.6959999999999</v>
      </c>
      <c r="AA229" s="51">
        <v>50</v>
      </c>
      <c r="AB229" s="37">
        <f t="shared" si="39"/>
        <v>0.84960406852235193</v>
      </c>
      <c r="AC229" s="60"/>
      <c r="AD229" s="6"/>
      <c r="AE229" s="6"/>
    </row>
    <row r="230" spans="1:31" x14ac:dyDescent="0.3">
      <c r="A230" s="64">
        <v>7</v>
      </c>
      <c r="B230" s="51">
        <v>0.16300000000000001</v>
      </c>
      <c r="C230" s="51">
        <v>15137.271000000001</v>
      </c>
      <c r="D230" s="51">
        <v>2619</v>
      </c>
      <c r="E230" s="65">
        <v>48508</v>
      </c>
      <c r="F230" s="64">
        <v>29</v>
      </c>
      <c r="G230" s="51">
        <v>0.16300000000000001</v>
      </c>
      <c r="H230" s="51">
        <v>0</v>
      </c>
      <c r="I230" s="51">
        <v>0</v>
      </c>
      <c r="J230" s="65">
        <v>0</v>
      </c>
      <c r="K230" s="94">
        <f t="shared" si="37"/>
        <v>15137.271000000001</v>
      </c>
      <c r="L230" s="51">
        <v>60</v>
      </c>
      <c r="M230" s="51">
        <f t="shared" si="36"/>
        <v>1</v>
      </c>
      <c r="N230" s="65"/>
      <c r="O230" s="59"/>
      <c r="P230" s="59">
        <v>7</v>
      </c>
      <c r="Q230" s="6">
        <v>7.8E-2</v>
      </c>
      <c r="R230" s="6">
        <v>7586.076</v>
      </c>
      <c r="S230" s="6">
        <v>4852</v>
      </c>
      <c r="T230" s="60">
        <v>12959</v>
      </c>
      <c r="U230" s="59">
        <v>29</v>
      </c>
      <c r="V230" s="6">
        <v>7.8E-2</v>
      </c>
      <c r="W230" s="6">
        <v>11566.936</v>
      </c>
      <c r="X230" s="6">
        <v>10652</v>
      </c>
      <c r="Y230" s="60">
        <v>12242</v>
      </c>
      <c r="Z230" s="94">
        <f t="shared" si="38"/>
        <v>3980.8599999999997</v>
      </c>
      <c r="AA230" s="51">
        <v>60</v>
      </c>
      <c r="AB230" s="37">
        <f t="shared" si="39"/>
        <v>0.81918234043336924</v>
      </c>
      <c r="AC230" s="60"/>
      <c r="AD230" s="6"/>
      <c r="AE230" s="6"/>
    </row>
    <row r="231" spans="1:31" x14ac:dyDescent="0.3">
      <c r="A231" s="64">
        <v>8</v>
      </c>
      <c r="B231" s="51">
        <v>0.16300000000000001</v>
      </c>
      <c r="C231" s="51">
        <v>14958.869000000001</v>
      </c>
      <c r="D231" s="51">
        <v>2583</v>
      </c>
      <c r="E231" s="65">
        <v>45187</v>
      </c>
      <c r="F231" s="64">
        <v>30</v>
      </c>
      <c r="G231" s="51">
        <v>0.16300000000000001</v>
      </c>
      <c r="H231" s="51">
        <v>0</v>
      </c>
      <c r="I231" s="51">
        <v>0</v>
      </c>
      <c r="J231" s="65">
        <v>0</v>
      </c>
      <c r="K231" s="94">
        <f t="shared" si="37"/>
        <v>14958.869000000001</v>
      </c>
      <c r="L231" s="51">
        <v>70</v>
      </c>
      <c r="M231" s="51">
        <f t="shared" si="36"/>
        <v>0.98821438818133067</v>
      </c>
      <c r="N231" s="65"/>
      <c r="O231" s="59"/>
      <c r="P231" s="59">
        <v>8</v>
      </c>
      <c r="Q231" s="6">
        <v>7.8E-2</v>
      </c>
      <c r="R231" s="6">
        <v>7712.1019999999999</v>
      </c>
      <c r="S231" s="6">
        <v>5023</v>
      </c>
      <c r="T231" s="60">
        <v>12930</v>
      </c>
      <c r="U231" s="59">
        <v>30</v>
      </c>
      <c r="V231" s="6">
        <v>7.8E-2</v>
      </c>
      <c r="W231" s="6">
        <v>11578.473</v>
      </c>
      <c r="X231" s="6">
        <v>10688</v>
      </c>
      <c r="Y231" s="60">
        <v>12321</v>
      </c>
      <c r="Z231" s="94">
        <f t="shared" si="38"/>
        <v>3866.3710000000001</v>
      </c>
      <c r="AA231" s="51">
        <v>70</v>
      </c>
      <c r="AB231" s="37">
        <f t="shared" si="39"/>
        <v>0.79562276612684357</v>
      </c>
      <c r="AC231" s="60"/>
      <c r="AD231" s="6"/>
      <c r="AE231" s="6"/>
    </row>
    <row r="232" spans="1:31" x14ac:dyDescent="0.3">
      <c r="A232" s="64">
        <v>9</v>
      </c>
      <c r="B232" s="51">
        <v>0.16300000000000001</v>
      </c>
      <c r="C232" s="51">
        <v>14547.341</v>
      </c>
      <c r="D232" s="51">
        <v>2485</v>
      </c>
      <c r="E232" s="65">
        <v>42707</v>
      </c>
      <c r="F232" s="64">
        <v>31</v>
      </c>
      <c r="G232" s="51">
        <v>0.16300000000000001</v>
      </c>
      <c r="H232" s="51">
        <v>0</v>
      </c>
      <c r="I232" s="51">
        <v>0</v>
      </c>
      <c r="J232" s="65">
        <v>0</v>
      </c>
      <c r="K232" s="94">
        <f t="shared" si="37"/>
        <v>14547.341</v>
      </c>
      <c r="L232" s="51">
        <v>80</v>
      </c>
      <c r="M232" s="51">
        <f t="shared" si="36"/>
        <v>0.96102798186013849</v>
      </c>
      <c r="N232" s="60"/>
      <c r="O232" s="59"/>
      <c r="P232" s="59">
        <v>9</v>
      </c>
      <c r="Q232" s="6">
        <v>7.8E-2</v>
      </c>
      <c r="R232" s="6">
        <v>7795.4830000000002</v>
      </c>
      <c r="S232" s="6">
        <v>5123</v>
      </c>
      <c r="T232" s="60">
        <v>13265</v>
      </c>
      <c r="U232" s="59">
        <v>31</v>
      </c>
      <c r="V232" s="6">
        <v>7.8E-2</v>
      </c>
      <c r="W232" s="6">
        <v>11554.915999999999</v>
      </c>
      <c r="X232" s="6">
        <v>10707</v>
      </c>
      <c r="Y232" s="60">
        <v>12198</v>
      </c>
      <c r="Z232" s="94">
        <f t="shared" si="38"/>
        <v>3759.4329999999991</v>
      </c>
      <c r="AA232" s="51">
        <v>80</v>
      </c>
      <c r="AB232" s="37">
        <f t="shared" si="39"/>
        <v>0.77361703843954366</v>
      </c>
      <c r="AC232" s="60"/>
      <c r="AD232" s="6"/>
      <c r="AE232" s="6"/>
    </row>
    <row r="233" spans="1:31" x14ac:dyDescent="0.3">
      <c r="A233" s="64">
        <v>10</v>
      </c>
      <c r="B233" s="51">
        <v>0.16300000000000001</v>
      </c>
      <c r="C233" s="51">
        <v>14009.617</v>
      </c>
      <c r="D233" s="51">
        <v>2378</v>
      </c>
      <c r="E233" s="65">
        <v>38494</v>
      </c>
      <c r="F233" s="64">
        <v>32</v>
      </c>
      <c r="G233" s="51">
        <v>0.16300000000000001</v>
      </c>
      <c r="H233" s="51">
        <v>0</v>
      </c>
      <c r="I233" s="51">
        <v>0</v>
      </c>
      <c r="J233" s="65">
        <v>0</v>
      </c>
      <c r="K233" s="94">
        <f t="shared" si="37"/>
        <v>14009.617</v>
      </c>
      <c r="L233" s="51">
        <v>90</v>
      </c>
      <c r="M233" s="51">
        <f t="shared" si="36"/>
        <v>0.92550480202144758</v>
      </c>
      <c r="N233" s="65"/>
      <c r="O233" s="59"/>
      <c r="P233" s="59">
        <v>10</v>
      </c>
      <c r="Q233" s="6">
        <v>7.8E-2</v>
      </c>
      <c r="R233" s="6">
        <v>7904.5860000000002</v>
      </c>
      <c r="S233" s="6">
        <v>5281</v>
      </c>
      <c r="T233" s="60">
        <v>13437</v>
      </c>
      <c r="U233" s="59">
        <v>32</v>
      </c>
      <c r="V233" s="6">
        <v>7.8E-2</v>
      </c>
      <c r="W233" s="6">
        <v>11563.441999999999</v>
      </c>
      <c r="X233" s="6">
        <v>10791</v>
      </c>
      <c r="Y233" s="60">
        <v>12225</v>
      </c>
      <c r="Z233" s="94">
        <f t="shared" si="38"/>
        <v>3658.8559999999989</v>
      </c>
      <c r="AA233" s="51">
        <v>90</v>
      </c>
      <c r="AB233" s="37">
        <f t="shared" si="39"/>
        <v>0.75292027888161728</v>
      </c>
      <c r="AC233" s="60"/>
      <c r="AD233" s="6"/>
      <c r="AE233" s="6"/>
    </row>
    <row r="234" spans="1:31" x14ac:dyDescent="0.3">
      <c r="A234" s="64">
        <v>11</v>
      </c>
      <c r="B234" s="51">
        <v>0.16300000000000001</v>
      </c>
      <c r="C234" s="51">
        <v>13131.239</v>
      </c>
      <c r="D234" s="51">
        <v>2906</v>
      </c>
      <c r="E234" s="65">
        <v>40237</v>
      </c>
      <c r="F234" s="64">
        <v>33</v>
      </c>
      <c r="G234" s="51">
        <v>0.16300000000000001</v>
      </c>
      <c r="H234" s="51">
        <v>6.7000000000000004E-2</v>
      </c>
      <c r="I234" s="51">
        <v>0</v>
      </c>
      <c r="J234" s="65">
        <v>49</v>
      </c>
      <c r="K234" s="94">
        <f t="shared" si="37"/>
        <v>13131.172</v>
      </c>
      <c r="L234" s="51">
        <v>100</v>
      </c>
      <c r="M234" s="51">
        <f t="shared" si="36"/>
        <v>0.86747287539477891</v>
      </c>
      <c r="N234" s="65"/>
      <c r="O234" s="59"/>
      <c r="P234" s="59">
        <v>11</v>
      </c>
      <c r="Q234" s="6">
        <v>7.8E-2</v>
      </c>
      <c r="R234" s="6">
        <v>8093.8389999999999</v>
      </c>
      <c r="S234" s="6">
        <v>5660</v>
      </c>
      <c r="T234" s="60">
        <v>13220</v>
      </c>
      <c r="U234" s="59">
        <v>33</v>
      </c>
      <c r="V234" s="6">
        <v>7.8E-2</v>
      </c>
      <c r="W234" s="6">
        <v>11527.794</v>
      </c>
      <c r="X234" s="6">
        <v>10748</v>
      </c>
      <c r="Y234" s="60">
        <v>12254</v>
      </c>
      <c r="Z234" s="94">
        <f t="shared" si="38"/>
        <v>3433.9549999999999</v>
      </c>
      <c r="AA234" s="51">
        <v>100</v>
      </c>
      <c r="AB234" s="37">
        <f t="shared" si="39"/>
        <v>0.70664009632161651</v>
      </c>
      <c r="AC234" s="60"/>
      <c r="AD234" s="6"/>
      <c r="AE234" s="6"/>
    </row>
    <row r="235" spans="1:31" x14ac:dyDescent="0.3">
      <c r="A235" s="64">
        <v>12</v>
      </c>
      <c r="B235" s="51">
        <v>0.16300000000000001</v>
      </c>
      <c r="C235" s="51">
        <v>11273.803</v>
      </c>
      <c r="D235" s="51">
        <v>2486</v>
      </c>
      <c r="E235" s="65">
        <v>38353</v>
      </c>
      <c r="F235" s="64">
        <v>34</v>
      </c>
      <c r="G235" s="51">
        <v>0.16300000000000001</v>
      </c>
      <c r="H235" s="51">
        <v>0.26100000000000001</v>
      </c>
      <c r="I235" s="51">
        <v>0</v>
      </c>
      <c r="J235" s="65">
        <v>181</v>
      </c>
      <c r="K235" s="94">
        <f t="shared" si="37"/>
        <v>11273.541999999999</v>
      </c>
      <c r="L235" s="51">
        <v>110</v>
      </c>
      <c r="M235" s="51">
        <f t="shared" si="36"/>
        <v>0.74475392559200393</v>
      </c>
      <c r="N235" s="65"/>
      <c r="O235" s="59"/>
      <c r="P235" s="87">
        <v>12</v>
      </c>
      <c r="Q235" s="85">
        <v>7.8E-2</v>
      </c>
      <c r="R235" s="85">
        <v>8103.2309999999998</v>
      </c>
      <c r="S235" s="85">
        <v>6024</v>
      </c>
      <c r="T235" s="86">
        <v>12663</v>
      </c>
      <c r="U235" s="87">
        <v>34</v>
      </c>
      <c r="V235" s="85">
        <v>7.8E-2</v>
      </c>
      <c r="W235" s="85">
        <v>11514.978999999999</v>
      </c>
      <c r="X235" s="85">
        <v>10593</v>
      </c>
      <c r="Y235" s="86">
        <v>12141</v>
      </c>
      <c r="Z235" s="94">
        <f t="shared" si="38"/>
        <v>3411.7479999999996</v>
      </c>
      <c r="AA235" s="51">
        <v>110</v>
      </c>
      <c r="AB235" s="37">
        <f t="shared" si="39"/>
        <v>0.70207033445257216</v>
      </c>
      <c r="AC235" s="60"/>
      <c r="AD235" s="6"/>
      <c r="AE235" s="6"/>
    </row>
    <row r="236" spans="1:31" x14ac:dyDescent="0.3">
      <c r="A236" s="64">
        <v>13</v>
      </c>
      <c r="B236" s="51">
        <v>0.16300000000000001</v>
      </c>
      <c r="C236" s="51">
        <v>9947.48</v>
      </c>
      <c r="D236" s="51">
        <v>2024</v>
      </c>
      <c r="E236" s="65">
        <v>38134</v>
      </c>
      <c r="F236" s="64">
        <v>35</v>
      </c>
      <c r="G236" s="51">
        <v>0.16300000000000001</v>
      </c>
      <c r="H236" s="51">
        <v>0</v>
      </c>
      <c r="I236" s="51">
        <v>0</v>
      </c>
      <c r="J236" s="65">
        <v>0</v>
      </c>
      <c r="K236" s="94">
        <f t="shared" si="37"/>
        <v>9947.48</v>
      </c>
      <c r="L236" s="51">
        <v>120</v>
      </c>
      <c r="M236" s="51">
        <f t="shared" si="36"/>
        <v>0.65715147730393408</v>
      </c>
      <c r="N236" s="65"/>
      <c r="O236" s="59"/>
      <c r="P236" s="87">
        <v>13</v>
      </c>
      <c r="Q236" s="85">
        <v>7.8E-2</v>
      </c>
      <c r="R236" s="85">
        <v>8251.0740000000005</v>
      </c>
      <c r="S236" s="85">
        <v>6452</v>
      </c>
      <c r="T236" s="86">
        <v>12342</v>
      </c>
      <c r="U236" s="87">
        <v>35</v>
      </c>
      <c r="V236" s="85">
        <v>7.8E-2</v>
      </c>
      <c r="W236" s="85">
        <v>11500.703</v>
      </c>
      <c r="X236" s="85">
        <v>10657</v>
      </c>
      <c r="Y236" s="86">
        <v>12224</v>
      </c>
      <c r="Z236" s="94">
        <f t="shared" si="38"/>
        <v>3249.628999999999</v>
      </c>
      <c r="AA236" s="51">
        <v>120</v>
      </c>
      <c r="AB236" s="37">
        <f t="shared" si="39"/>
        <v>0.6687094471446241</v>
      </c>
      <c r="AC236" s="57"/>
      <c r="AD236" s="6"/>
      <c r="AE236" s="6"/>
    </row>
    <row r="237" spans="1:31" x14ac:dyDescent="0.3">
      <c r="A237" s="64">
        <v>14</v>
      </c>
      <c r="B237" s="51">
        <v>0.16300000000000001</v>
      </c>
      <c r="C237" s="51">
        <v>7857.1540000000005</v>
      </c>
      <c r="D237" s="51">
        <v>1452</v>
      </c>
      <c r="E237" s="65">
        <v>30118</v>
      </c>
      <c r="F237" s="64">
        <v>36</v>
      </c>
      <c r="G237" s="51">
        <v>0.16300000000000001</v>
      </c>
      <c r="H237" s="51">
        <v>0</v>
      </c>
      <c r="I237" s="51">
        <v>0</v>
      </c>
      <c r="J237" s="65">
        <v>0</v>
      </c>
      <c r="K237" s="94">
        <f t="shared" si="37"/>
        <v>7857.1540000000005</v>
      </c>
      <c r="L237" s="51">
        <v>130</v>
      </c>
      <c r="M237" s="51">
        <f t="shared" si="36"/>
        <v>0.51906013970417786</v>
      </c>
      <c r="N237" s="65"/>
      <c r="O237" s="59"/>
      <c r="P237" s="87">
        <v>14</v>
      </c>
      <c r="Q237" s="85">
        <v>7.8E-2</v>
      </c>
      <c r="R237" s="85">
        <v>8813.9500000000007</v>
      </c>
      <c r="S237" s="85">
        <v>7212</v>
      </c>
      <c r="T237" s="86">
        <v>12375</v>
      </c>
      <c r="U237" s="87">
        <v>36</v>
      </c>
      <c r="V237" s="85">
        <v>7.8E-2</v>
      </c>
      <c r="W237" s="85">
        <v>11472.514999999999</v>
      </c>
      <c r="X237" s="85">
        <v>10748</v>
      </c>
      <c r="Y237" s="86">
        <v>12215</v>
      </c>
      <c r="Z237" s="94">
        <f t="shared" si="38"/>
        <v>2658.5649999999987</v>
      </c>
      <c r="AA237" s="51">
        <v>130</v>
      </c>
      <c r="AB237" s="37">
        <f t="shared" si="39"/>
        <v>0.54708015325689408</v>
      </c>
      <c r="AC237" s="60"/>
      <c r="AD237" s="6"/>
      <c r="AE237" s="6"/>
    </row>
    <row r="238" spans="1:31" x14ac:dyDescent="0.3">
      <c r="A238" s="64">
        <v>15</v>
      </c>
      <c r="B238" s="51">
        <v>0.16300000000000001</v>
      </c>
      <c r="C238" s="51">
        <v>6497.143</v>
      </c>
      <c r="D238" s="51">
        <v>1207</v>
      </c>
      <c r="E238" s="65">
        <v>24726</v>
      </c>
      <c r="F238" s="64">
        <v>37</v>
      </c>
      <c r="G238" s="51">
        <v>0.16300000000000001</v>
      </c>
      <c r="H238" s="51">
        <v>2.7E-2</v>
      </c>
      <c r="I238" s="51">
        <v>0</v>
      </c>
      <c r="J238" s="65">
        <v>40</v>
      </c>
      <c r="K238" s="94">
        <f t="shared" si="37"/>
        <v>6497.116</v>
      </c>
      <c r="L238" s="51">
        <v>140</v>
      </c>
      <c r="M238" s="51">
        <f t="shared" si="36"/>
        <v>0.42921316530568815</v>
      </c>
      <c r="N238" s="65"/>
      <c r="O238" s="59"/>
      <c r="P238" s="87">
        <v>15</v>
      </c>
      <c r="Q238" s="85">
        <v>7.8E-2</v>
      </c>
      <c r="R238" s="85">
        <v>8987.92</v>
      </c>
      <c r="S238" s="85">
        <v>7476</v>
      </c>
      <c r="T238" s="86">
        <v>12179</v>
      </c>
      <c r="U238" s="87">
        <v>37</v>
      </c>
      <c r="V238" s="85">
        <v>7.8E-2</v>
      </c>
      <c r="W238" s="85">
        <v>11451.593000000001</v>
      </c>
      <c r="X238" s="85">
        <v>10620</v>
      </c>
      <c r="Y238" s="86">
        <v>12129</v>
      </c>
      <c r="Z238" s="94">
        <f t="shared" si="38"/>
        <v>2463.6730000000007</v>
      </c>
      <c r="AA238" s="51">
        <v>140</v>
      </c>
      <c r="AB238" s="37">
        <f t="shared" si="39"/>
        <v>0.50697523002630107</v>
      </c>
      <c r="AC238" s="60"/>
      <c r="AD238" s="6"/>
      <c r="AE238" s="6"/>
    </row>
    <row r="239" spans="1:31" x14ac:dyDescent="0.3">
      <c r="A239" s="64">
        <v>16</v>
      </c>
      <c r="B239" s="51">
        <v>0.16300000000000001</v>
      </c>
      <c r="C239" s="51">
        <v>5367.1090000000004</v>
      </c>
      <c r="D239" s="51">
        <v>915</v>
      </c>
      <c r="E239" s="65">
        <v>19399</v>
      </c>
      <c r="F239" s="64">
        <v>38</v>
      </c>
      <c r="G239" s="51">
        <v>0.16300000000000001</v>
      </c>
      <c r="H239" s="51">
        <v>0.94199999999999995</v>
      </c>
      <c r="I239" s="51">
        <v>0</v>
      </c>
      <c r="J239" s="65">
        <v>104</v>
      </c>
      <c r="K239" s="94">
        <f t="shared" si="37"/>
        <v>5366.1670000000004</v>
      </c>
      <c r="L239" s="51">
        <v>150</v>
      </c>
      <c r="M239" s="51">
        <f t="shared" si="36"/>
        <v>0.35450029268816025</v>
      </c>
      <c r="N239" s="65"/>
      <c r="O239" s="59"/>
      <c r="P239" s="87">
        <v>16</v>
      </c>
      <c r="Q239" s="85">
        <v>7.8E-2</v>
      </c>
      <c r="R239" s="85">
        <v>9147.15</v>
      </c>
      <c r="S239" s="85">
        <v>7745</v>
      </c>
      <c r="T239" s="86">
        <v>11925</v>
      </c>
      <c r="U239" s="87">
        <v>38</v>
      </c>
      <c r="V239" s="85">
        <v>7.8E-2</v>
      </c>
      <c r="W239" s="85">
        <v>11433.165000000001</v>
      </c>
      <c r="X239" s="85">
        <v>10632</v>
      </c>
      <c r="Y239" s="86">
        <v>12166</v>
      </c>
      <c r="Z239" s="94">
        <f t="shared" si="38"/>
        <v>2286.0150000000012</v>
      </c>
      <c r="AA239" s="51">
        <v>150</v>
      </c>
      <c r="AB239" s="37">
        <f t="shared" si="39"/>
        <v>0.47041672351345931</v>
      </c>
      <c r="AC239" s="60"/>
      <c r="AD239" s="6"/>
      <c r="AE239" s="6"/>
    </row>
    <row r="240" spans="1:31" x14ac:dyDescent="0.3">
      <c r="A240" s="64">
        <v>17</v>
      </c>
      <c r="B240" s="51">
        <v>0.16300000000000001</v>
      </c>
      <c r="C240" s="51">
        <v>4594.2150000000001</v>
      </c>
      <c r="D240" s="51">
        <v>549</v>
      </c>
      <c r="E240" s="65">
        <v>15943</v>
      </c>
      <c r="F240" s="64">
        <v>39</v>
      </c>
      <c r="G240" s="51">
        <v>0.16300000000000001</v>
      </c>
      <c r="H240" s="51">
        <v>1.647</v>
      </c>
      <c r="I240" s="51">
        <v>0</v>
      </c>
      <c r="J240" s="65">
        <v>134</v>
      </c>
      <c r="K240" s="94">
        <f t="shared" si="37"/>
        <v>4592.5680000000002</v>
      </c>
      <c r="L240" s="51">
        <v>160</v>
      </c>
      <c r="M240" s="51">
        <f t="shared" si="36"/>
        <v>0.30339471361779807</v>
      </c>
      <c r="N240" s="65"/>
      <c r="O240" s="59"/>
      <c r="P240" s="59">
        <v>17</v>
      </c>
      <c r="Q240" s="6">
        <v>7.8E-2</v>
      </c>
      <c r="R240" s="6">
        <v>9416.5889999999999</v>
      </c>
      <c r="S240" s="6">
        <v>8059</v>
      </c>
      <c r="T240" s="60">
        <v>12209</v>
      </c>
      <c r="U240" s="59">
        <v>39</v>
      </c>
      <c r="V240" s="6">
        <v>7.8E-2</v>
      </c>
      <c r="W240" s="6">
        <v>11414.404</v>
      </c>
      <c r="X240" s="6">
        <v>10633</v>
      </c>
      <c r="Y240" s="60">
        <v>11972</v>
      </c>
      <c r="Z240" s="94">
        <f t="shared" si="38"/>
        <v>1997.8150000000005</v>
      </c>
      <c r="AA240" s="51">
        <v>160</v>
      </c>
      <c r="AB240" s="37">
        <f t="shared" si="39"/>
        <v>0.41111085731547758</v>
      </c>
      <c r="AC240" s="60"/>
      <c r="AD240" s="6"/>
      <c r="AE240" s="6"/>
    </row>
    <row r="241" spans="1:31" x14ac:dyDescent="0.3">
      <c r="A241" s="64">
        <v>18</v>
      </c>
      <c r="B241" s="51">
        <v>0.16300000000000001</v>
      </c>
      <c r="C241" s="51">
        <v>3653.5129999999999</v>
      </c>
      <c r="D241" s="51">
        <v>260</v>
      </c>
      <c r="E241" s="65">
        <v>12231</v>
      </c>
      <c r="F241" s="64">
        <v>40</v>
      </c>
      <c r="G241" s="51">
        <v>0.16300000000000001</v>
      </c>
      <c r="H241" s="51">
        <v>3.8050000000000002</v>
      </c>
      <c r="I241" s="51">
        <v>0</v>
      </c>
      <c r="J241" s="65">
        <v>190</v>
      </c>
      <c r="K241" s="94">
        <f t="shared" si="37"/>
        <v>3649.7080000000001</v>
      </c>
      <c r="L241" s="51">
        <v>170</v>
      </c>
      <c r="M241" s="51">
        <f t="shared" si="36"/>
        <v>0.24110739643889575</v>
      </c>
      <c r="N241" s="65"/>
      <c r="O241" s="59"/>
      <c r="P241" s="59">
        <v>18</v>
      </c>
      <c r="Q241" s="6">
        <v>7.8E-2</v>
      </c>
      <c r="R241" s="6">
        <v>9529.4349999999995</v>
      </c>
      <c r="S241" s="6">
        <v>8089</v>
      </c>
      <c r="T241" s="60">
        <v>11868</v>
      </c>
      <c r="U241" s="59">
        <v>40</v>
      </c>
      <c r="V241" s="6">
        <v>7.8E-2</v>
      </c>
      <c r="W241" s="6">
        <v>11392.898999999999</v>
      </c>
      <c r="X241" s="6">
        <v>10620</v>
      </c>
      <c r="Y241" s="60">
        <v>12115</v>
      </c>
      <c r="Z241" s="94">
        <f t="shared" si="38"/>
        <v>1863.4639999999999</v>
      </c>
      <c r="AA241" s="51">
        <v>170</v>
      </c>
      <c r="AB241" s="37">
        <f t="shared" si="39"/>
        <v>0.38346407581108805</v>
      </c>
      <c r="AC241" s="60"/>
      <c r="AD241" s="6"/>
      <c r="AE241" s="6"/>
    </row>
    <row r="242" spans="1:31" x14ac:dyDescent="0.3">
      <c r="A242" s="64">
        <v>19</v>
      </c>
      <c r="B242" s="51">
        <v>0.16300000000000001</v>
      </c>
      <c r="C242" s="51">
        <v>2745.7220000000002</v>
      </c>
      <c r="D242" s="51">
        <v>82</v>
      </c>
      <c r="E242" s="65">
        <v>9101</v>
      </c>
      <c r="F242" s="64">
        <v>41</v>
      </c>
      <c r="G242" s="51">
        <v>0.16300000000000001</v>
      </c>
      <c r="H242" s="51">
        <v>0.20899999999999999</v>
      </c>
      <c r="I242" s="51">
        <v>0</v>
      </c>
      <c r="J242" s="65">
        <v>87</v>
      </c>
      <c r="K242" s="94">
        <f t="shared" si="37"/>
        <v>2745.5130000000004</v>
      </c>
      <c r="L242" s="51">
        <v>180</v>
      </c>
      <c r="M242" s="51">
        <f t="shared" si="36"/>
        <v>0.1813743705850282</v>
      </c>
      <c r="N242" s="65"/>
      <c r="O242" s="59"/>
      <c r="P242" s="59">
        <v>19</v>
      </c>
      <c r="Q242" s="6">
        <v>7.8E-2</v>
      </c>
      <c r="R242" s="6">
        <v>9810.4410000000007</v>
      </c>
      <c r="S242" s="6">
        <v>8493</v>
      </c>
      <c r="T242" s="60">
        <v>11827</v>
      </c>
      <c r="U242" s="59">
        <v>41</v>
      </c>
      <c r="V242" s="6">
        <v>7.8E-2</v>
      </c>
      <c r="W242" s="6">
        <v>11380.234</v>
      </c>
      <c r="X242" s="6">
        <v>10607</v>
      </c>
      <c r="Y242" s="60">
        <v>11885</v>
      </c>
      <c r="Z242" s="94">
        <f t="shared" si="38"/>
        <v>1569.7929999999997</v>
      </c>
      <c r="AA242" s="51">
        <v>180</v>
      </c>
      <c r="AB242" s="37">
        <f t="shared" si="39"/>
        <v>0.32303238590051392</v>
      </c>
      <c r="AC242" s="60"/>
      <c r="AD242" s="6"/>
      <c r="AE242" s="6"/>
    </row>
    <row r="243" spans="1:31" x14ac:dyDescent="0.3">
      <c r="A243" s="64">
        <v>20</v>
      </c>
      <c r="B243" s="51">
        <v>0.16300000000000001</v>
      </c>
      <c r="C243" s="51">
        <v>2043.14</v>
      </c>
      <c r="D243" s="51">
        <v>0</v>
      </c>
      <c r="E243" s="65">
        <v>6955</v>
      </c>
      <c r="F243" s="64">
        <v>42</v>
      </c>
      <c r="G243" s="51">
        <v>0.16300000000000001</v>
      </c>
      <c r="H243" s="51">
        <v>0.503</v>
      </c>
      <c r="I243" s="51">
        <v>0</v>
      </c>
      <c r="J243" s="65">
        <v>116</v>
      </c>
      <c r="K243" s="94">
        <f t="shared" si="37"/>
        <v>2042.6370000000002</v>
      </c>
      <c r="L243" s="51">
        <v>190</v>
      </c>
      <c r="M243" s="51">
        <f t="shared" si="36"/>
        <v>0.13494090183098395</v>
      </c>
      <c r="N243" s="65"/>
      <c r="O243" s="59"/>
      <c r="P243" s="56">
        <v>20</v>
      </c>
      <c r="Q243" s="6">
        <v>7.8E-2</v>
      </c>
      <c r="R243" s="6">
        <v>9956.08</v>
      </c>
      <c r="S243" s="6">
        <v>8588</v>
      </c>
      <c r="T243" s="60">
        <v>11918</v>
      </c>
      <c r="U243" s="59">
        <v>42</v>
      </c>
      <c r="V243" s="6">
        <v>7.8E-2</v>
      </c>
      <c r="W243" s="6">
        <v>11357.214</v>
      </c>
      <c r="X243" s="6">
        <v>10639</v>
      </c>
      <c r="Y243" s="60">
        <v>11887</v>
      </c>
      <c r="Z243" s="94">
        <f t="shared" si="38"/>
        <v>1401.134</v>
      </c>
      <c r="AA243" s="51">
        <v>190</v>
      </c>
      <c r="AB243" s="37">
        <f t="shared" si="39"/>
        <v>0.28832569579959316</v>
      </c>
      <c r="AC243" s="60"/>
      <c r="AD243" s="6"/>
      <c r="AE243" s="6"/>
    </row>
    <row r="244" spans="1:31" x14ac:dyDescent="0.3">
      <c r="A244" s="64">
        <v>21</v>
      </c>
      <c r="B244" s="51">
        <v>0.16300000000000001</v>
      </c>
      <c r="C244" s="51">
        <v>1300.941</v>
      </c>
      <c r="D244" s="51">
        <v>0</v>
      </c>
      <c r="E244" s="65">
        <v>5000</v>
      </c>
      <c r="F244" s="64">
        <v>43</v>
      </c>
      <c r="G244" s="51">
        <v>0.16300000000000001</v>
      </c>
      <c r="H244" s="51">
        <v>0.153</v>
      </c>
      <c r="I244" s="51">
        <v>0</v>
      </c>
      <c r="J244" s="65">
        <v>49</v>
      </c>
      <c r="K244" s="94">
        <f t="shared" si="37"/>
        <v>1300.788</v>
      </c>
      <c r="L244" s="51">
        <v>200</v>
      </c>
      <c r="M244" s="51">
        <f t="shared" si="36"/>
        <v>8.5932794623284472E-2</v>
      </c>
      <c r="N244" s="65"/>
      <c r="O244" s="59"/>
      <c r="P244" s="59">
        <v>21</v>
      </c>
      <c r="Q244" s="6">
        <v>7.8E-2</v>
      </c>
      <c r="R244" s="6">
        <v>10021.215</v>
      </c>
      <c r="S244" s="6">
        <v>8655</v>
      </c>
      <c r="T244" s="60">
        <v>11823</v>
      </c>
      <c r="U244" s="59">
        <v>43</v>
      </c>
      <c r="V244" s="6">
        <v>7.8E-2</v>
      </c>
      <c r="W244" s="6">
        <v>11374.599</v>
      </c>
      <c r="X244" s="6">
        <v>10605</v>
      </c>
      <c r="Y244" s="60">
        <v>12019</v>
      </c>
      <c r="Z244" s="94">
        <f t="shared" si="38"/>
        <v>1353.384</v>
      </c>
      <c r="AA244" s="51">
        <v>200</v>
      </c>
      <c r="AB244" s="37">
        <f t="shared" si="39"/>
        <v>0.27849968916894213</v>
      </c>
      <c r="AC244" s="60"/>
      <c r="AD244" s="6"/>
      <c r="AE244" s="6"/>
    </row>
    <row r="245" spans="1:31" x14ac:dyDescent="0.3">
      <c r="A245" s="91">
        <v>22</v>
      </c>
      <c r="B245" s="92">
        <v>0.16300000000000001</v>
      </c>
      <c r="C245" s="92">
        <v>941.25300000000004</v>
      </c>
      <c r="D245" s="92">
        <v>0</v>
      </c>
      <c r="E245" s="93">
        <v>3954</v>
      </c>
      <c r="F245" s="91">
        <v>44</v>
      </c>
      <c r="G245" s="92">
        <v>0.16300000000000001</v>
      </c>
      <c r="H245" s="92">
        <v>4.1449999999999996</v>
      </c>
      <c r="I245" s="92">
        <v>0</v>
      </c>
      <c r="J245" s="93">
        <v>184</v>
      </c>
      <c r="K245" s="94">
        <f t="shared" si="37"/>
        <v>937.10800000000006</v>
      </c>
      <c r="L245" s="51">
        <v>210</v>
      </c>
      <c r="M245" s="51">
        <f t="shared" si="36"/>
        <v>6.1907327945704346E-2</v>
      </c>
      <c r="N245" s="65"/>
      <c r="O245" s="59"/>
      <c r="P245" s="80">
        <v>22</v>
      </c>
      <c r="Q245" s="81">
        <v>7.8E-2</v>
      </c>
      <c r="R245" s="81">
        <v>10052.403</v>
      </c>
      <c r="S245" s="81">
        <v>8735</v>
      </c>
      <c r="T245" s="82">
        <v>11852</v>
      </c>
      <c r="U245" s="80">
        <v>44</v>
      </c>
      <c r="V245" s="81">
        <v>7.8E-2</v>
      </c>
      <c r="W245" s="81">
        <v>11366.236000000001</v>
      </c>
      <c r="X245" s="81">
        <v>10632</v>
      </c>
      <c r="Y245" s="82">
        <v>11904</v>
      </c>
      <c r="Z245" s="94">
        <f t="shared" si="38"/>
        <v>1313.8330000000005</v>
      </c>
      <c r="AA245" s="51">
        <v>210</v>
      </c>
      <c r="AB245" s="37">
        <f t="shared" si="39"/>
        <v>0.2703608747553532</v>
      </c>
      <c r="AC245" s="60"/>
      <c r="AD245" s="6"/>
      <c r="AE245" s="6"/>
    </row>
    <row r="246" spans="1:31" x14ac:dyDescent="0.3">
      <c r="A246" s="64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65"/>
      <c r="O246" s="59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51"/>
      <c r="AB246" s="6"/>
      <c r="AC246" s="60"/>
      <c r="AD246" s="6"/>
      <c r="AE246" s="6"/>
    </row>
    <row r="247" spans="1:31" s="1" customFormat="1" x14ac:dyDescent="0.3">
      <c r="A247" s="64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65"/>
      <c r="O247" s="59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51"/>
      <c r="AB247" s="6"/>
      <c r="AC247" s="60"/>
      <c r="AD247" s="37"/>
      <c r="AE247" s="37"/>
    </row>
    <row r="248" spans="1:31" x14ac:dyDescent="0.3">
      <c r="A248" s="88" t="s">
        <v>49</v>
      </c>
      <c r="B248" s="89" t="s">
        <v>35</v>
      </c>
      <c r="C248" s="89" t="s">
        <v>1</v>
      </c>
      <c r="D248" s="89" t="s">
        <v>36</v>
      </c>
      <c r="E248" s="90" t="s">
        <v>37</v>
      </c>
      <c r="F248" s="88" t="s">
        <v>50</v>
      </c>
      <c r="G248" s="89" t="s">
        <v>35</v>
      </c>
      <c r="H248" s="89" t="s">
        <v>1</v>
      </c>
      <c r="I248" s="89" t="s">
        <v>36</v>
      </c>
      <c r="J248" s="90" t="s">
        <v>37</v>
      </c>
      <c r="K248" s="52" t="s">
        <v>39</v>
      </c>
      <c r="L248" s="52" t="s">
        <v>63</v>
      </c>
      <c r="M248" s="52" t="s">
        <v>40</v>
      </c>
      <c r="N248" s="65"/>
      <c r="O248" s="59"/>
      <c r="P248" s="88" t="s">
        <v>49</v>
      </c>
      <c r="Q248" s="89" t="s">
        <v>35</v>
      </c>
      <c r="R248" s="89" t="s">
        <v>1</v>
      </c>
      <c r="S248" s="89" t="s">
        <v>36</v>
      </c>
      <c r="T248" s="90" t="s">
        <v>37</v>
      </c>
      <c r="U248" s="88" t="s">
        <v>50</v>
      </c>
      <c r="V248" s="89" t="s">
        <v>35</v>
      </c>
      <c r="W248" s="89" t="s">
        <v>1</v>
      </c>
      <c r="X248" s="89" t="s">
        <v>36</v>
      </c>
      <c r="Y248" s="90" t="s">
        <v>37</v>
      </c>
      <c r="Z248" s="52" t="s">
        <v>39</v>
      </c>
      <c r="AA248" s="52" t="s">
        <v>63</v>
      </c>
      <c r="AB248" s="52" t="s">
        <v>40</v>
      </c>
      <c r="AC248" s="63"/>
      <c r="AD248" s="6"/>
      <c r="AE248" s="6"/>
    </row>
    <row r="249" spans="1:31" x14ac:dyDescent="0.3">
      <c r="A249" s="64">
        <v>1</v>
      </c>
      <c r="B249" s="51">
        <v>0.159</v>
      </c>
      <c r="C249" s="51">
        <v>834.84400000000005</v>
      </c>
      <c r="D249" s="51">
        <v>0</v>
      </c>
      <c r="E249" s="65">
        <v>3348</v>
      </c>
      <c r="F249" s="64">
        <v>23</v>
      </c>
      <c r="G249" s="51">
        <v>0.159</v>
      </c>
      <c r="H249" s="51">
        <v>0</v>
      </c>
      <c r="I249" s="51">
        <v>0</v>
      </c>
      <c r="J249" s="65">
        <v>0</v>
      </c>
      <c r="K249" s="94">
        <f>C249-H249</f>
        <v>834.84400000000005</v>
      </c>
      <c r="L249" s="51">
        <v>0</v>
      </c>
      <c r="M249" s="51">
        <f t="shared" ref="M249:M270" si="40">K249/$K$259</f>
        <v>5.7505806760915754E-2</v>
      </c>
      <c r="N249" s="65"/>
      <c r="O249" s="59"/>
      <c r="P249" s="87">
        <v>1</v>
      </c>
      <c r="Q249" s="85">
        <v>0.23</v>
      </c>
      <c r="R249" s="85">
        <v>9312.0300000000007</v>
      </c>
      <c r="S249" s="85">
        <v>4087</v>
      </c>
      <c r="T249" s="86">
        <v>18975</v>
      </c>
      <c r="U249" s="87">
        <v>23</v>
      </c>
      <c r="V249" s="85">
        <v>0.23</v>
      </c>
      <c r="W249" s="85">
        <v>12176.799000000001</v>
      </c>
      <c r="X249" s="85">
        <v>11014</v>
      </c>
      <c r="Y249" s="86">
        <v>13624</v>
      </c>
      <c r="Z249" s="105">
        <f>W249-R249</f>
        <v>2864.7690000000002</v>
      </c>
      <c r="AA249" s="51">
        <v>0</v>
      </c>
      <c r="AB249" s="85"/>
      <c r="AC249" s="86"/>
      <c r="AD249" s="6"/>
      <c r="AE249" s="6"/>
    </row>
    <row r="250" spans="1:31" x14ac:dyDescent="0.3">
      <c r="A250" s="64">
        <v>2</v>
      </c>
      <c r="B250" s="51">
        <v>0.159</v>
      </c>
      <c r="C250" s="51">
        <v>710.85299999999995</v>
      </c>
      <c r="D250" s="51">
        <v>0</v>
      </c>
      <c r="E250" s="65">
        <v>4214</v>
      </c>
      <c r="F250" s="64">
        <v>24</v>
      </c>
      <c r="G250" s="51">
        <v>0.159</v>
      </c>
      <c r="H250" s="51">
        <v>0</v>
      </c>
      <c r="I250" s="51">
        <v>0</v>
      </c>
      <c r="J250" s="65">
        <v>0</v>
      </c>
      <c r="K250" s="94">
        <f t="shared" ref="K250:K270" si="41">C250-H250</f>
        <v>710.85299999999995</v>
      </c>
      <c r="L250" s="51">
        <v>10</v>
      </c>
      <c r="M250" s="51">
        <f t="shared" si="40"/>
        <v>4.8965046467863746E-2</v>
      </c>
      <c r="N250" s="65"/>
      <c r="O250" s="59"/>
      <c r="P250" s="87">
        <v>2</v>
      </c>
      <c r="Q250" s="85">
        <v>0.23</v>
      </c>
      <c r="R250" s="85">
        <v>9373.9879999999994</v>
      </c>
      <c r="S250" s="85">
        <v>4014</v>
      </c>
      <c r="T250" s="86">
        <v>19950</v>
      </c>
      <c r="U250" s="87">
        <v>24</v>
      </c>
      <c r="V250" s="85">
        <v>0.23</v>
      </c>
      <c r="W250" s="85">
        <v>11762.284</v>
      </c>
      <c r="X250" s="85">
        <v>10466</v>
      </c>
      <c r="Y250" s="86">
        <v>12732</v>
      </c>
      <c r="Z250" s="105">
        <f t="shared" ref="Z250:Z270" si="42">W250-R250</f>
        <v>2388.2960000000003</v>
      </c>
      <c r="AA250" s="51">
        <v>10</v>
      </c>
      <c r="AB250" s="85"/>
      <c r="AC250" s="86"/>
      <c r="AD250" s="6"/>
      <c r="AE250" s="6"/>
    </row>
    <row r="251" spans="1:31" x14ac:dyDescent="0.3">
      <c r="A251" s="64">
        <v>3</v>
      </c>
      <c r="B251" s="51">
        <v>0.159</v>
      </c>
      <c r="C251" s="51">
        <v>720.02599999999995</v>
      </c>
      <c r="D251" s="51">
        <v>0</v>
      </c>
      <c r="E251" s="65">
        <v>3773</v>
      </c>
      <c r="F251" s="64">
        <v>25</v>
      </c>
      <c r="G251" s="51">
        <v>0.159</v>
      </c>
      <c r="H251" s="51">
        <v>0</v>
      </c>
      <c r="I251" s="51">
        <v>0</v>
      </c>
      <c r="J251" s="65">
        <v>0</v>
      </c>
      <c r="K251" s="94">
        <f t="shared" si="41"/>
        <v>720.02599999999995</v>
      </c>
      <c r="L251" s="51">
        <v>20</v>
      </c>
      <c r="M251" s="51">
        <f t="shared" si="40"/>
        <v>4.9596901958731357E-2</v>
      </c>
      <c r="N251" s="65"/>
      <c r="O251" s="59"/>
      <c r="P251" s="87">
        <v>3</v>
      </c>
      <c r="Q251" s="85">
        <v>0.23</v>
      </c>
      <c r="R251" s="85">
        <v>9399.366</v>
      </c>
      <c r="S251" s="85">
        <v>3975</v>
      </c>
      <c r="T251" s="86">
        <v>20075</v>
      </c>
      <c r="U251" s="87">
        <v>25</v>
      </c>
      <c r="V251" s="85">
        <v>0.23</v>
      </c>
      <c r="W251" s="85">
        <v>11685.121999999999</v>
      </c>
      <c r="X251" s="85">
        <v>10441</v>
      </c>
      <c r="Y251" s="86">
        <v>12635</v>
      </c>
      <c r="Z251" s="105">
        <f t="shared" si="42"/>
        <v>2285.7559999999994</v>
      </c>
      <c r="AA251" s="51">
        <v>20</v>
      </c>
      <c r="AB251" s="85"/>
      <c r="AC251" s="86"/>
      <c r="AD251" s="6"/>
      <c r="AE251" s="6"/>
    </row>
    <row r="252" spans="1:31" x14ac:dyDescent="0.3">
      <c r="A252" s="64">
        <v>4</v>
      </c>
      <c r="B252" s="51">
        <v>0.159</v>
      </c>
      <c r="C252" s="51">
        <v>625.14700000000005</v>
      </c>
      <c r="D252" s="51">
        <v>0</v>
      </c>
      <c r="E252" s="65">
        <v>3595</v>
      </c>
      <c r="F252" s="64">
        <v>26</v>
      </c>
      <c r="G252" s="51">
        <v>0.159</v>
      </c>
      <c r="H252" s="51">
        <v>0</v>
      </c>
      <c r="I252" s="51">
        <v>0</v>
      </c>
      <c r="J252" s="65">
        <v>0</v>
      </c>
      <c r="K252" s="94">
        <f t="shared" si="41"/>
        <v>625.14700000000005</v>
      </c>
      <c r="L252" s="51">
        <v>30</v>
      </c>
      <c r="M252" s="51">
        <f t="shared" si="40"/>
        <v>4.3061437321423167E-2</v>
      </c>
      <c r="N252" s="65"/>
      <c r="O252" s="59"/>
      <c r="P252" s="87">
        <v>4</v>
      </c>
      <c r="Q252" s="85">
        <v>0.23</v>
      </c>
      <c r="R252" s="85">
        <v>9344.1890000000003</v>
      </c>
      <c r="S252" s="85">
        <v>4106</v>
      </c>
      <c r="T252" s="86">
        <v>18739</v>
      </c>
      <c r="U252" s="87">
        <v>26</v>
      </c>
      <c r="V252" s="85">
        <v>0.23</v>
      </c>
      <c r="W252" s="85">
        <v>11659.491</v>
      </c>
      <c r="X252" s="85">
        <v>10496</v>
      </c>
      <c r="Y252" s="86">
        <v>12568</v>
      </c>
      <c r="Z252" s="105">
        <f t="shared" si="42"/>
        <v>2315.3019999999997</v>
      </c>
      <c r="AA252" s="51">
        <v>30</v>
      </c>
      <c r="AB252" s="85"/>
      <c r="AC252" s="86"/>
      <c r="AD252" s="6"/>
      <c r="AE252" s="6"/>
    </row>
    <row r="253" spans="1:31" x14ac:dyDescent="0.3">
      <c r="A253" s="64">
        <v>5</v>
      </c>
      <c r="B253" s="51">
        <v>0.159</v>
      </c>
      <c r="C253" s="51">
        <v>553.71299999999997</v>
      </c>
      <c r="D253" s="51">
        <v>0</v>
      </c>
      <c r="E253" s="65">
        <v>3208</v>
      </c>
      <c r="F253" s="64">
        <v>27</v>
      </c>
      <c r="G253" s="51">
        <v>0.159</v>
      </c>
      <c r="H253" s="51">
        <v>0</v>
      </c>
      <c r="I253" s="51">
        <v>0</v>
      </c>
      <c r="J253" s="65">
        <v>0</v>
      </c>
      <c r="K253" s="94">
        <f t="shared" si="41"/>
        <v>553.71299999999997</v>
      </c>
      <c r="L253" s="51">
        <v>40</v>
      </c>
      <c r="M253" s="51">
        <f t="shared" si="40"/>
        <v>3.8140913486839387E-2</v>
      </c>
      <c r="N253" s="63"/>
      <c r="O253" s="59"/>
      <c r="P253" s="87">
        <v>5</v>
      </c>
      <c r="Q253" s="85">
        <v>0.23</v>
      </c>
      <c r="R253" s="85">
        <v>9345.0679999999993</v>
      </c>
      <c r="S253" s="85">
        <v>4072</v>
      </c>
      <c r="T253" s="86">
        <v>18480</v>
      </c>
      <c r="U253" s="87">
        <v>27</v>
      </c>
      <c r="V253" s="85">
        <v>0.23</v>
      </c>
      <c r="W253" s="85">
        <v>11656.32</v>
      </c>
      <c r="X253" s="85">
        <v>10579</v>
      </c>
      <c r="Y253" s="86">
        <v>12580</v>
      </c>
      <c r="Z253" s="105">
        <f t="shared" si="42"/>
        <v>2311.2520000000004</v>
      </c>
      <c r="AA253" s="51">
        <v>40</v>
      </c>
      <c r="AB253" s="37">
        <f>Z253/$Z$253</f>
        <v>1</v>
      </c>
      <c r="AC253" s="86"/>
      <c r="AD253" s="6"/>
      <c r="AE253" s="6"/>
    </row>
    <row r="254" spans="1:31" x14ac:dyDescent="0.3">
      <c r="A254" s="64">
        <v>6</v>
      </c>
      <c r="B254" s="51">
        <v>0.159</v>
      </c>
      <c r="C254" s="51">
        <v>1427.8589999999999</v>
      </c>
      <c r="D254" s="51">
        <v>0</v>
      </c>
      <c r="E254" s="65">
        <v>9096</v>
      </c>
      <c r="F254" s="64">
        <v>28</v>
      </c>
      <c r="G254" s="51">
        <v>0.159</v>
      </c>
      <c r="H254" s="51">
        <v>0</v>
      </c>
      <c r="I254" s="51">
        <v>0</v>
      </c>
      <c r="J254" s="65">
        <v>0</v>
      </c>
      <c r="K254" s="94">
        <f t="shared" si="41"/>
        <v>1427.8589999999999</v>
      </c>
      <c r="L254" s="51">
        <v>50</v>
      </c>
      <c r="M254" s="51">
        <f t="shared" si="40"/>
        <v>9.8353924488688182E-2</v>
      </c>
      <c r="N254" s="65"/>
      <c r="O254" s="56"/>
      <c r="P254" s="87">
        <v>6</v>
      </c>
      <c r="Q254" s="85">
        <v>0.23</v>
      </c>
      <c r="R254" s="85">
        <v>9339.4920000000002</v>
      </c>
      <c r="S254" s="85">
        <v>4118</v>
      </c>
      <c r="T254" s="86">
        <v>17535</v>
      </c>
      <c r="U254" s="87">
        <v>28</v>
      </c>
      <c r="V254" s="85">
        <v>0.23</v>
      </c>
      <c r="W254" s="85">
        <v>11642.652</v>
      </c>
      <c r="X254" s="85">
        <v>10530</v>
      </c>
      <c r="Y254" s="86">
        <v>12522</v>
      </c>
      <c r="Z254" s="105">
        <f t="shared" si="42"/>
        <v>2303.16</v>
      </c>
      <c r="AA254" s="51">
        <v>50</v>
      </c>
      <c r="AB254" s="37">
        <f t="shared" ref="AB254:AB270" si="43">Z254/$Z$253</f>
        <v>0.99649886728059056</v>
      </c>
      <c r="AC254" s="86"/>
      <c r="AD254" s="6"/>
      <c r="AE254" s="6"/>
    </row>
    <row r="255" spans="1:31" x14ac:dyDescent="0.3">
      <c r="A255" s="64">
        <v>7</v>
      </c>
      <c r="B255" s="51">
        <v>0.159</v>
      </c>
      <c r="C255" s="51">
        <v>8617.8590000000004</v>
      </c>
      <c r="D255" s="51">
        <v>1152</v>
      </c>
      <c r="E255" s="65">
        <v>33162</v>
      </c>
      <c r="F255" s="64">
        <v>29</v>
      </c>
      <c r="G255" s="51">
        <v>0.159</v>
      </c>
      <c r="H255" s="51">
        <v>0</v>
      </c>
      <c r="I255" s="51">
        <v>0</v>
      </c>
      <c r="J255" s="65">
        <v>0</v>
      </c>
      <c r="K255" s="94">
        <f t="shared" si="41"/>
        <v>8617.8590000000004</v>
      </c>
      <c r="L255" s="51">
        <v>60</v>
      </c>
      <c r="M255" s="66">
        <f t="shared" si="40"/>
        <v>0.59361621374390738</v>
      </c>
      <c r="N255" s="68" t="s">
        <v>41</v>
      </c>
      <c r="O255" s="59"/>
      <c r="P255" s="87">
        <v>7</v>
      </c>
      <c r="Q255" s="85">
        <v>0.23</v>
      </c>
      <c r="R255" s="85">
        <v>9709.7639999999992</v>
      </c>
      <c r="S255" s="85">
        <v>4419</v>
      </c>
      <c r="T255" s="86">
        <v>17383</v>
      </c>
      <c r="U255" s="87">
        <v>29</v>
      </c>
      <c r="V255" s="85">
        <v>0.23</v>
      </c>
      <c r="W255" s="85">
        <v>11624.212</v>
      </c>
      <c r="X255" s="85">
        <v>10553</v>
      </c>
      <c r="Y255" s="86">
        <v>12477</v>
      </c>
      <c r="Z255" s="105">
        <f t="shared" si="42"/>
        <v>1914.4480000000003</v>
      </c>
      <c r="AA255" s="51">
        <v>60</v>
      </c>
      <c r="AB255" s="37">
        <f t="shared" si="43"/>
        <v>0.8283164276331616</v>
      </c>
      <c r="AC255" s="68" t="s">
        <v>41</v>
      </c>
      <c r="AD255" s="6"/>
      <c r="AE255" s="6"/>
    </row>
    <row r="256" spans="1:31" x14ac:dyDescent="0.3">
      <c r="A256" s="64">
        <v>8</v>
      </c>
      <c r="B256" s="51">
        <v>0.159</v>
      </c>
      <c r="C256" s="51">
        <v>11428.162</v>
      </c>
      <c r="D256" s="51">
        <v>2933</v>
      </c>
      <c r="E256" s="65">
        <v>33885</v>
      </c>
      <c r="F256" s="64">
        <v>30</v>
      </c>
      <c r="G256" s="51">
        <v>0.159</v>
      </c>
      <c r="H256" s="51">
        <v>0</v>
      </c>
      <c r="I256" s="51">
        <v>0</v>
      </c>
      <c r="J256" s="65">
        <v>0</v>
      </c>
      <c r="K256" s="94">
        <f t="shared" si="41"/>
        <v>11428.162</v>
      </c>
      <c r="L256" s="51">
        <v>70</v>
      </c>
      <c r="M256" s="51">
        <f t="shared" si="40"/>
        <v>0.78719578221133579</v>
      </c>
      <c r="N256" s="65"/>
      <c r="O256" s="59"/>
      <c r="P256" s="87">
        <v>8</v>
      </c>
      <c r="Q256" s="85">
        <v>0.23</v>
      </c>
      <c r="R256" s="85">
        <v>9830.6959999999999</v>
      </c>
      <c r="S256" s="85">
        <v>4757</v>
      </c>
      <c r="T256" s="86">
        <v>16719</v>
      </c>
      <c r="U256" s="87">
        <v>30</v>
      </c>
      <c r="V256" s="85">
        <v>0.23</v>
      </c>
      <c r="W256" s="85">
        <v>11630.825000000001</v>
      </c>
      <c r="X256" s="85">
        <v>10304</v>
      </c>
      <c r="Y256" s="86">
        <v>12483</v>
      </c>
      <c r="Z256" s="105">
        <f t="shared" si="42"/>
        <v>1800.1290000000008</v>
      </c>
      <c r="AA256" s="51">
        <v>70</v>
      </c>
      <c r="AB256" s="37">
        <f t="shared" si="43"/>
        <v>0.77885449098583814</v>
      </c>
      <c r="AC256" s="86"/>
      <c r="AD256" s="6"/>
      <c r="AE256" s="6"/>
    </row>
    <row r="257" spans="1:31" x14ac:dyDescent="0.3">
      <c r="A257" s="64">
        <v>9</v>
      </c>
      <c r="B257" s="51">
        <v>0.159</v>
      </c>
      <c r="C257" s="51">
        <v>12773.228999999999</v>
      </c>
      <c r="D257" s="51">
        <v>3594</v>
      </c>
      <c r="E257" s="65">
        <v>34692</v>
      </c>
      <c r="F257" s="64">
        <v>31</v>
      </c>
      <c r="G257" s="51">
        <v>0.159</v>
      </c>
      <c r="H257" s="51">
        <v>0</v>
      </c>
      <c r="I257" s="51">
        <v>0</v>
      </c>
      <c r="J257" s="65">
        <v>0</v>
      </c>
      <c r="K257" s="94">
        <f t="shared" si="41"/>
        <v>12773.228999999999</v>
      </c>
      <c r="L257" s="51">
        <v>80</v>
      </c>
      <c r="M257" s="51">
        <f t="shared" si="40"/>
        <v>0.87984681998903391</v>
      </c>
      <c r="N257" s="65"/>
      <c r="O257" s="59"/>
      <c r="P257" s="87">
        <v>9</v>
      </c>
      <c r="Q257" s="85">
        <v>0.23</v>
      </c>
      <c r="R257" s="85">
        <v>9915.5010000000002</v>
      </c>
      <c r="S257" s="85">
        <v>5010</v>
      </c>
      <c r="T257" s="86">
        <v>16395</v>
      </c>
      <c r="U257" s="87">
        <v>31</v>
      </c>
      <c r="V257" s="85">
        <v>0.23</v>
      </c>
      <c r="W257" s="85">
        <v>11606.424999999999</v>
      </c>
      <c r="X257" s="85">
        <v>10597</v>
      </c>
      <c r="Y257" s="86">
        <v>12517</v>
      </c>
      <c r="Z257" s="105">
        <f t="shared" si="42"/>
        <v>1690.9239999999991</v>
      </c>
      <c r="AA257" s="51">
        <v>80</v>
      </c>
      <c r="AB257" s="37">
        <f t="shared" si="43"/>
        <v>0.73160520791328632</v>
      </c>
      <c r="AC257" s="86"/>
      <c r="AD257" s="6"/>
      <c r="AE257" s="6"/>
    </row>
    <row r="258" spans="1:31" x14ac:dyDescent="0.3">
      <c r="A258" s="64">
        <v>10</v>
      </c>
      <c r="B258" s="51">
        <v>0.159</v>
      </c>
      <c r="C258" s="51">
        <v>13471.870999999999</v>
      </c>
      <c r="D258" s="51">
        <v>3800</v>
      </c>
      <c r="E258" s="65">
        <v>34708</v>
      </c>
      <c r="F258" s="64">
        <v>32</v>
      </c>
      <c r="G258" s="51">
        <v>0.159</v>
      </c>
      <c r="H258" s="51">
        <v>0</v>
      </c>
      <c r="I258" s="51">
        <v>0</v>
      </c>
      <c r="J258" s="65">
        <v>0</v>
      </c>
      <c r="K258" s="94">
        <f t="shared" si="41"/>
        <v>13471.870999999999</v>
      </c>
      <c r="L258" s="51">
        <v>90</v>
      </c>
      <c r="M258" s="51">
        <f t="shared" si="40"/>
        <v>0.92797074715034755</v>
      </c>
      <c r="N258" s="65"/>
      <c r="O258" s="59"/>
      <c r="P258" s="87">
        <v>10</v>
      </c>
      <c r="Q258" s="85">
        <v>0.23</v>
      </c>
      <c r="R258" s="85">
        <v>9956.8979999999992</v>
      </c>
      <c r="S258" s="85">
        <v>5078</v>
      </c>
      <c r="T258" s="86">
        <v>16071</v>
      </c>
      <c r="U258" s="87">
        <v>32</v>
      </c>
      <c r="V258" s="85">
        <v>0.23</v>
      </c>
      <c r="W258" s="85">
        <v>11605.15</v>
      </c>
      <c r="X258" s="85">
        <v>10576</v>
      </c>
      <c r="Y258" s="86">
        <v>12462</v>
      </c>
      <c r="Z258" s="105">
        <f t="shared" si="42"/>
        <v>1648.2520000000004</v>
      </c>
      <c r="AA258" s="51">
        <v>90</v>
      </c>
      <c r="AB258" s="37">
        <f t="shared" si="43"/>
        <v>0.71314248727529495</v>
      </c>
      <c r="AC258" s="86"/>
      <c r="AD258" s="6"/>
      <c r="AE258" s="6"/>
    </row>
    <row r="259" spans="1:31" x14ac:dyDescent="0.3">
      <c r="A259" s="64">
        <v>11</v>
      </c>
      <c r="B259" s="51">
        <v>0.159</v>
      </c>
      <c r="C259" s="51">
        <v>14517.56</v>
      </c>
      <c r="D259" s="51">
        <v>4403</v>
      </c>
      <c r="E259" s="65">
        <v>35181</v>
      </c>
      <c r="F259" s="64">
        <v>33</v>
      </c>
      <c r="G259" s="51">
        <v>0.159</v>
      </c>
      <c r="H259" s="51">
        <v>0</v>
      </c>
      <c r="I259" s="51">
        <v>0</v>
      </c>
      <c r="J259" s="65">
        <v>0</v>
      </c>
      <c r="K259" s="94">
        <f t="shared" si="41"/>
        <v>14517.56</v>
      </c>
      <c r="L259" s="51">
        <v>100</v>
      </c>
      <c r="M259" s="51">
        <f t="shared" si="40"/>
        <v>1</v>
      </c>
      <c r="N259" s="65"/>
      <c r="O259" s="59"/>
      <c r="P259" s="87">
        <v>11</v>
      </c>
      <c r="Q259" s="85">
        <v>0.23</v>
      </c>
      <c r="R259" s="85">
        <v>9992.14</v>
      </c>
      <c r="S259" s="85">
        <v>5204</v>
      </c>
      <c r="T259" s="86">
        <v>16197</v>
      </c>
      <c r="U259" s="87">
        <v>33</v>
      </c>
      <c r="V259" s="85">
        <v>0.23</v>
      </c>
      <c r="W259" s="85">
        <v>11612.557000000001</v>
      </c>
      <c r="X259" s="85">
        <v>10523</v>
      </c>
      <c r="Y259" s="86">
        <v>12462</v>
      </c>
      <c r="Z259" s="105">
        <f t="shared" si="42"/>
        <v>1620.4170000000013</v>
      </c>
      <c r="AA259" s="51">
        <v>100</v>
      </c>
      <c r="AB259" s="37">
        <f t="shared" si="43"/>
        <v>0.70109923106610661</v>
      </c>
      <c r="AC259" s="86"/>
      <c r="AD259" s="6"/>
      <c r="AE259" s="6"/>
    </row>
    <row r="260" spans="1:31" x14ac:dyDescent="0.3">
      <c r="A260" s="64">
        <v>12</v>
      </c>
      <c r="B260" s="51">
        <v>0.159</v>
      </c>
      <c r="C260" s="51">
        <v>14105.181</v>
      </c>
      <c r="D260" s="51">
        <v>4175</v>
      </c>
      <c r="E260" s="65">
        <v>36533</v>
      </c>
      <c r="F260" s="64">
        <v>34</v>
      </c>
      <c r="G260" s="51">
        <v>0.159</v>
      </c>
      <c r="H260" s="51">
        <v>0</v>
      </c>
      <c r="I260" s="51">
        <v>0</v>
      </c>
      <c r="J260" s="65">
        <v>0</v>
      </c>
      <c r="K260" s="94">
        <f t="shared" si="41"/>
        <v>14105.181</v>
      </c>
      <c r="L260" s="51">
        <v>110</v>
      </c>
      <c r="M260" s="51">
        <f t="shared" si="40"/>
        <v>0.97159446904300728</v>
      </c>
      <c r="N260" s="60"/>
      <c r="O260" s="59"/>
      <c r="P260" s="87">
        <v>12</v>
      </c>
      <c r="Q260" s="85">
        <v>0.23</v>
      </c>
      <c r="R260" s="85">
        <v>10025.057000000001</v>
      </c>
      <c r="S260" s="85">
        <v>5443</v>
      </c>
      <c r="T260" s="86">
        <v>15564</v>
      </c>
      <c r="U260" s="87">
        <v>34</v>
      </c>
      <c r="V260" s="85">
        <v>0.23</v>
      </c>
      <c r="W260" s="85">
        <v>11609.457</v>
      </c>
      <c r="X260" s="85">
        <v>10471</v>
      </c>
      <c r="Y260" s="86">
        <v>12465</v>
      </c>
      <c r="Z260" s="105">
        <f t="shared" si="42"/>
        <v>1584.3999999999996</v>
      </c>
      <c r="AA260" s="51">
        <v>110</v>
      </c>
      <c r="AB260" s="37">
        <f t="shared" si="43"/>
        <v>0.68551590220365388</v>
      </c>
      <c r="AC260" s="86"/>
      <c r="AD260" s="6"/>
      <c r="AE260" s="6"/>
    </row>
    <row r="261" spans="1:31" x14ac:dyDescent="0.3">
      <c r="A261" s="64">
        <v>13</v>
      </c>
      <c r="B261" s="51">
        <v>0.159</v>
      </c>
      <c r="C261" s="51">
        <v>13822.888999999999</v>
      </c>
      <c r="D261" s="51">
        <v>4368</v>
      </c>
      <c r="E261" s="65">
        <v>37339</v>
      </c>
      <c r="F261" s="64">
        <v>35</v>
      </c>
      <c r="G261" s="51">
        <v>0.159</v>
      </c>
      <c r="H261" s="51">
        <v>0</v>
      </c>
      <c r="I261" s="51">
        <v>0</v>
      </c>
      <c r="J261" s="65">
        <v>0</v>
      </c>
      <c r="K261" s="94">
        <f t="shared" si="41"/>
        <v>13822.888999999999</v>
      </c>
      <c r="L261" s="51">
        <v>120</v>
      </c>
      <c r="M261" s="51">
        <f t="shared" si="40"/>
        <v>0.95214960365240442</v>
      </c>
      <c r="N261" s="65"/>
      <c r="O261" s="59"/>
      <c r="P261" s="87">
        <v>13</v>
      </c>
      <c r="Q261" s="85">
        <v>0.23</v>
      </c>
      <c r="R261" s="85">
        <v>10079.349</v>
      </c>
      <c r="S261" s="85">
        <v>5551</v>
      </c>
      <c r="T261" s="86">
        <v>15498</v>
      </c>
      <c r="U261" s="87">
        <v>35</v>
      </c>
      <c r="V261" s="85">
        <v>0.23</v>
      </c>
      <c r="W261" s="85">
        <v>11614.707</v>
      </c>
      <c r="X261" s="85">
        <v>10510</v>
      </c>
      <c r="Y261" s="86">
        <v>12341</v>
      </c>
      <c r="Z261" s="105">
        <f t="shared" si="42"/>
        <v>1535.3580000000002</v>
      </c>
      <c r="AA261" s="51">
        <v>120</v>
      </c>
      <c r="AB261" s="37">
        <f t="shared" si="43"/>
        <v>0.66429709958066019</v>
      </c>
      <c r="AC261" s="86"/>
      <c r="AD261" s="6"/>
      <c r="AE261" s="6"/>
    </row>
    <row r="262" spans="1:31" x14ac:dyDescent="0.3">
      <c r="A262" s="64">
        <v>14</v>
      </c>
      <c r="B262" s="51">
        <v>0.159</v>
      </c>
      <c r="C262" s="51">
        <v>13513.647999999999</v>
      </c>
      <c r="D262" s="51">
        <v>3618</v>
      </c>
      <c r="E262" s="65">
        <v>36397</v>
      </c>
      <c r="F262" s="64">
        <v>36</v>
      </c>
      <c r="G262" s="51">
        <v>0.159</v>
      </c>
      <c r="H262" s="51">
        <v>8.5000000000000006E-2</v>
      </c>
      <c r="I262" s="51">
        <v>0</v>
      </c>
      <c r="J262" s="65">
        <v>73</v>
      </c>
      <c r="K262" s="94">
        <f t="shared" si="41"/>
        <v>13513.563</v>
      </c>
      <c r="L262" s="51">
        <v>130</v>
      </c>
      <c r="M262" s="51">
        <f t="shared" si="40"/>
        <v>0.93084257960704142</v>
      </c>
      <c r="N262" s="65"/>
      <c r="O262" s="59"/>
      <c r="P262" s="87">
        <v>14</v>
      </c>
      <c r="Q262" s="85">
        <v>0.23</v>
      </c>
      <c r="R262" s="85">
        <v>10133.021000000001</v>
      </c>
      <c r="S262" s="85">
        <v>5657</v>
      </c>
      <c r="T262" s="86">
        <v>15325</v>
      </c>
      <c r="U262" s="87">
        <v>36</v>
      </c>
      <c r="V262" s="85">
        <v>0.23</v>
      </c>
      <c r="W262" s="85">
        <v>11607.553</v>
      </c>
      <c r="X262" s="85">
        <v>10743</v>
      </c>
      <c r="Y262" s="86">
        <v>12432</v>
      </c>
      <c r="Z262" s="105">
        <f t="shared" si="42"/>
        <v>1474.5319999999992</v>
      </c>
      <c r="AA262" s="51">
        <v>130</v>
      </c>
      <c r="AB262" s="37">
        <f t="shared" si="43"/>
        <v>0.63797976161837777</v>
      </c>
      <c r="AC262" s="86"/>
      <c r="AD262" s="6"/>
      <c r="AE262" s="6"/>
    </row>
    <row r="263" spans="1:31" x14ac:dyDescent="0.3">
      <c r="A263" s="64">
        <v>15</v>
      </c>
      <c r="B263" s="51">
        <v>0.159</v>
      </c>
      <c r="C263" s="51">
        <v>12042.421</v>
      </c>
      <c r="D263" s="51">
        <v>4065</v>
      </c>
      <c r="E263" s="65">
        <v>35254</v>
      </c>
      <c r="F263" s="64">
        <v>37</v>
      </c>
      <c r="G263" s="51">
        <v>0.159</v>
      </c>
      <c r="H263" s="51">
        <v>0.873</v>
      </c>
      <c r="I263" s="51">
        <v>0</v>
      </c>
      <c r="J263" s="65">
        <v>108</v>
      </c>
      <c r="K263" s="94">
        <f t="shared" si="41"/>
        <v>12041.548000000001</v>
      </c>
      <c r="L263" s="51">
        <v>140</v>
      </c>
      <c r="M263" s="51">
        <f t="shared" si="40"/>
        <v>0.82944709717059895</v>
      </c>
      <c r="N263" s="65"/>
      <c r="O263" s="59"/>
      <c r="P263" s="87">
        <v>15</v>
      </c>
      <c r="Q263" s="85">
        <v>0.23</v>
      </c>
      <c r="R263" s="85">
        <v>10134.521000000001</v>
      </c>
      <c r="S263" s="85">
        <v>5558</v>
      </c>
      <c r="T263" s="86">
        <v>15173</v>
      </c>
      <c r="U263" s="87">
        <v>37</v>
      </c>
      <c r="V263" s="85">
        <v>0.23</v>
      </c>
      <c r="W263" s="85">
        <v>11605.136</v>
      </c>
      <c r="X263" s="85">
        <v>10650</v>
      </c>
      <c r="Y263" s="86">
        <v>12567</v>
      </c>
      <c r="Z263" s="105">
        <f t="shared" si="42"/>
        <v>1470.6149999999998</v>
      </c>
      <c r="AA263" s="51">
        <v>140</v>
      </c>
      <c r="AB263" s="37">
        <f t="shared" si="43"/>
        <v>0.63628500916386421</v>
      </c>
      <c r="AC263" s="86"/>
      <c r="AD263" s="6"/>
      <c r="AE263" s="6"/>
    </row>
    <row r="264" spans="1:31" x14ac:dyDescent="0.3">
      <c r="A264" s="64">
        <v>16</v>
      </c>
      <c r="B264" s="51">
        <v>0.159</v>
      </c>
      <c r="C264" s="51">
        <v>10102.955</v>
      </c>
      <c r="D264" s="51">
        <v>3289</v>
      </c>
      <c r="E264" s="65">
        <v>34251</v>
      </c>
      <c r="F264" s="64">
        <v>38</v>
      </c>
      <c r="G264" s="51">
        <v>0.159</v>
      </c>
      <c r="H264" s="51">
        <v>16.260000000000002</v>
      </c>
      <c r="I264" s="51">
        <v>0</v>
      </c>
      <c r="J264" s="65">
        <v>255</v>
      </c>
      <c r="K264" s="94">
        <f t="shared" si="41"/>
        <v>10086.695</v>
      </c>
      <c r="L264" s="51">
        <v>150</v>
      </c>
      <c r="M264" s="51">
        <f t="shared" si="40"/>
        <v>0.69479271998875847</v>
      </c>
      <c r="N264" s="65"/>
      <c r="O264" s="59"/>
      <c r="P264" s="87">
        <v>16</v>
      </c>
      <c r="Q264" s="85">
        <v>0.23</v>
      </c>
      <c r="R264" s="85">
        <v>10300.099</v>
      </c>
      <c r="S264" s="85">
        <v>6647</v>
      </c>
      <c r="T264" s="86">
        <v>14798</v>
      </c>
      <c r="U264" s="87">
        <v>38</v>
      </c>
      <c r="V264" s="85">
        <v>0.23</v>
      </c>
      <c r="W264" s="85">
        <v>11597.273999999999</v>
      </c>
      <c r="X264" s="85">
        <v>10449</v>
      </c>
      <c r="Y264" s="86">
        <v>12406</v>
      </c>
      <c r="Z264" s="105">
        <f t="shared" si="42"/>
        <v>1297.1749999999993</v>
      </c>
      <c r="AA264" s="51">
        <v>150</v>
      </c>
      <c r="AB264" s="37">
        <f t="shared" si="43"/>
        <v>0.5612434299678265</v>
      </c>
      <c r="AC264" s="86"/>
      <c r="AD264" s="6"/>
      <c r="AE264" s="6"/>
    </row>
    <row r="265" spans="1:31" x14ac:dyDescent="0.3">
      <c r="A265" s="64">
        <v>17</v>
      </c>
      <c r="B265" s="51">
        <v>0.159</v>
      </c>
      <c r="C265" s="51">
        <v>7623.1620000000003</v>
      </c>
      <c r="D265" s="51">
        <v>1856</v>
      </c>
      <c r="E265" s="65">
        <v>26607</v>
      </c>
      <c r="F265" s="64">
        <v>39</v>
      </c>
      <c r="G265" s="51">
        <v>0.159</v>
      </c>
      <c r="H265" s="51">
        <v>81.94</v>
      </c>
      <c r="I265" s="51">
        <v>0</v>
      </c>
      <c r="J265" s="65">
        <v>596</v>
      </c>
      <c r="K265" s="94">
        <f t="shared" si="41"/>
        <v>7541.2220000000007</v>
      </c>
      <c r="L265" s="51">
        <v>160</v>
      </c>
      <c r="M265" s="51">
        <f t="shared" si="40"/>
        <v>0.51945519770539961</v>
      </c>
      <c r="N265" s="65"/>
      <c r="O265" s="59"/>
      <c r="P265" s="87">
        <v>17</v>
      </c>
      <c r="Q265" s="85">
        <v>0.23</v>
      </c>
      <c r="R265" s="85">
        <v>10523.938</v>
      </c>
      <c r="S265" s="85">
        <v>6993</v>
      </c>
      <c r="T265" s="86">
        <v>14638</v>
      </c>
      <c r="U265" s="87">
        <v>39</v>
      </c>
      <c r="V265" s="85">
        <v>0.23</v>
      </c>
      <c r="W265" s="85">
        <v>11569.147999999999</v>
      </c>
      <c r="X265" s="85">
        <v>10520</v>
      </c>
      <c r="Y265" s="86">
        <v>12255</v>
      </c>
      <c r="Z265" s="105">
        <f t="shared" si="42"/>
        <v>1045.2099999999991</v>
      </c>
      <c r="AA265" s="51">
        <v>160</v>
      </c>
      <c r="AB265" s="37">
        <f t="shared" si="43"/>
        <v>0.45222675848414579</v>
      </c>
      <c r="AC265" s="86"/>
      <c r="AD265" s="6"/>
      <c r="AE265" s="6"/>
    </row>
    <row r="266" spans="1:31" x14ac:dyDescent="0.3">
      <c r="A266" s="64">
        <v>18</v>
      </c>
      <c r="B266" s="51">
        <v>0.159</v>
      </c>
      <c r="C266" s="51">
        <v>6399.9610000000002</v>
      </c>
      <c r="D266" s="51">
        <v>1289</v>
      </c>
      <c r="E266" s="65">
        <v>28488</v>
      </c>
      <c r="F266" s="64">
        <v>40</v>
      </c>
      <c r="G266" s="51">
        <v>0.159</v>
      </c>
      <c r="H266" s="51">
        <v>198.898</v>
      </c>
      <c r="I266" s="51">
        <v>0</v>
      </c>
      <c r="J266" s="65">
        <v>787</v>
      </c>
      <c r="K266" s="94">
        <f t="shared" si="41"/>
        <v>6201.0630000000001</v>
      </c>
      <c r="L266" s="51">
        <v>170</v>
      </c>
      <c r="M266" s="51">
        <f t="shared" si="40"/>
        <v>0.42714223326784945</v>
      </c>
      <c r="N266" s="65"/>
      <c r="O266" s="59"/>
      <c r="P266" s="87">
        <v>18</v>
      </c>
      <c r="Q266" s="85">
        <v>0.23</v>
      </c>
      <c r="R266" s="85">
        <v>10607.698</v>
      </c>
      <c r="S266" s="85">
        <v>7712</v>
      </c>
      <c r="T266" s="86">
        <v>14590</v>
      </c>
      <c r="U266" s="87">
        <v>40</v>
      </c>
      <c r="V266" s="85">
        <v>0.23</v>
      </c>
      <c r="W266" s="85">
        <v>11578.915999999999</v>
      </c>
      <c r="X266" s="85">
        <v>10589</v>
      </c>
      <c r="Y266" s="86">
        <v>12254</v>
      </c>
      <c r="Z266" s="105">
        <f t="shared" si="42"/>
        <v>971.21799999999894</v>
      </c>
      <c r="AA266" s="51">
        <v>170</v>
      </c>
      <c r="AB266" s="37">
        <f t="shared" si="43"/>
        <v>0.42021294086495059</v>
      </c>
      <c r="AC266" s="86"/>
      <c r="AD266" s="6"/>
      <c r="AE266" s="6"/>
    </row>
    <row r="267" spans="1:31" x14ac:dyDescent="0.3">
      <c r="A267" s="64">
        <v>19</v>
      </c>
      <c r="B267" s="51">
        <v>0.159</v>
      </c>
      <c r="C267" s="51">
        <v>6013.8530000000001</v>
      </c>
      <c r="D267" s="51">
        <v>1315</v>
      </c>
      <c r="E267" s="65">
        <v>27388</v>
      </c>
      <c r="F267" s="64">
        <v>41</v>
      </c>
      <c r="G267" s="51">
        <v>0.159</v>
      </c>
      <c r="H267" s="51">
        <v>247.38499999999999</v>
      </c>
      <c r="I267" s="51">
        <v>0</v>
      </c>
      <c r="J267" s="65">
        <v>757</v>
      </c>
      <c r="K267" s="94">
        <f t="shared" si="41"/>
        <v>5766.4679999999998</v>
      </c>
      <c r="L267" s="51">
        <v>180</v>
      </c>
      <c r="M267" s="51">
        <f t="shared" si="40"/>
        <v>0.39720641760736652</v>
      </c>
      <c r="N267" s="65"/>
      <c r="O267" s="59"/>
      <c r="P267" s="87">
        <v>19</v>
      </c>
      <c r="Q267" s="85">
        <v>0.23</v>
      </c>
      <c r="R267" s="85">
        <v>10654.487999999999</v>
      </c>
      <c r="S267" s="85">
        <v>7730</v>
      </c>
      <c r="T267" s="86">
        <v>14527</v>
      </c>
      <c r="U267" s="87">
        <v>41</v>
      </c>
      <c r="V267" s="85">
        <v>0.23</v>
      </c>
      <c r="W267" s="85">
        <v>11583.833000000001</v>
      </c>
      <c r="X267" s="85">
        <v>10640</v>
      </c>
      <c r="Y267" s="86">
        <v>12309</v>
      </c>
      <c r="Z267" s="105">
        <f t="shared" si="42"/>
        <v>929.34500000000116</v>
      </c>
      <c r="AA267" s="51">
        <v>180</v>
      </c>
      <c r="AB267" s="37">
        <f t="shared" si="43"/>
        <v>0.40209592030639713</v>
      </c>
      <c r="AC267" s="86"/>
      <c r="AD267" s="6"/>
      <c r="AE267" s="6"/>
    </row>
    <row r="268" spans="1:31" x14ac:dyDescent="0.3">
      <c r="A268" s="64">
        <v>20</v>
      </c>
      <c r="B268" s="51">
        <v>0.159</v>
      </c>
      <c r="C268" s="51">
        <v>5127.9059999999999</v>
      </c>
      <c r="D268" s="51">
        <v>1236</v>
      </c>
      <c r="E268" s="65">
        <v>23900</v>
      </c>
      <c r="F268" s="64">
        <v>42</v>
      </c>
      <c r="G268" s="51">
        <v>0.159</v>
      </c>
      <c r="H268" s="51">
        <v>309.46899999999999</v>
      </c>
      <c r="I268" s="51">
        <v>0</v>
      </c>
      <c r="J268" s="65">
        <v>856</v>
      </c>
      <c r="K268" s="94">
        <f t="shared" si="41"/>
        <v>4818.4369999999999</v>
      </c>
      <c r="L268" s="51">
        <v>190</v>
      </c>
      <c r="M268" s="51">
        <f t="shared" si="40"/>
        <v>0.33190405274715584</v>
      </c>
      <c r="N268" s="65"/>
      <c r="O268" s="59"/>
      <c r="P268" s="87">
        <v>20</v>
      </c>
      <c r="Q268" s="85">
        <v>0.23</v>
      </c>
      <c r="R268" s="85">
        <v>10664.119000000001</v>
      </c>
      <c r="S268" s="85">
        <v>7738</v>
      </c>
      <c r="T268" s="86">
        <v>14513</v>
      </c>
      <c r="U268" s="87">
        <v>42</v>
      </c>
      <c r="V268" s="85">
        <v>0.23</v>
      </c>
      <c r="W268" s="85">
        <v>11581.045</v>
      </c>
      <c r="X268" s="85">
        <v>10551</v>
      </c>
      <c r="Y268" s="86">
        <v>12296</v>
      </c>
      <c r="Z268" s="105">
        <f t="shared" si="42"/>
        <v>916.92599999999948</v>
      </c>
      <c r="AA268" s="51">
        <v>190</v>
      </c>
      <c r="AB268" s="37">
        <f t="shared" si="43"/>
        <v>0.39672264210047165</v>
      </c>
      <c r="AC268" s="86"/>
      <c r="AD268" s="6"/>
      <c r="AE268" s="6"/>
    </row>
    <row r="269" spans="1:31" x14ac:dyDescent="0.3">
      <c r="A269" s="64">
        <v>21</v>
      </c>
      <c r="B269" s="51">
        <v>0.159</v>
      </c>
      <c r="C269" s="51">
        <v>4284.13</v>
      </c>
      <c r="D269" s="51">
        <v>1051</v>
      </c>
      <c r="E269" s="65">
        <v>20193</v>
      </c>
      <c r="F269" s="64">
        <v>43</v>
      </c>
      <c r="G269" s="51">
        <v>0.159</v>
      </c>
      <c r="H269" s="51">
        <v>243.62799999999999</v>
      </c>
      <c r="I269" s="51">
        <v>0</v>
      </c>
      <c r="J269" s="65">
        <v>836</v>
      </c>
      <c r="K269" s="94">
        <f t="shared" si="41"/>
        <v>4040.502</v>
      </c>
      <c r="L269" s="51">
        <v>200</v>
      </c>
      <c r="M269" s="51">
        <f t="shared" si="40"/>
        <v>0.27831825733800997</v>
      </c>
      <c r="N269" s="65"/>
      <c r="O269" s="59"/>
      <c r="P269" s="87">
        <v>21</v>
      </c>
      <c r="Q269" s="85">
        <v>0.23</v>
      </c>
      <c r="R269" s="85">
        <v>10719.555</v>
      </c>
      <c r="S269" s="85">
        <v>7966</v>
      </c>
      <c r="T269" s="86">
        <v>14298</v>
      </c>
      <c r="U269" s="87">
        <v>43</v>
      </c>
      <c r="V269" s="85">
        <v>0.23</v>
      </c>
      <c r="W269" s="85">
        <v>11592.919</v>
      </c>
      <c r="X269" s="85">
        <v>10517</v>
      </c>
      <c r="Y269" s="86">
        <v>12267</v>
      </c>
      <c r="Z269" s="105">
        <f t="shared" si="42"/>
        <v>873.36399999999958</v>
      </c>
      <c r="AA269" s="51">
        <v>200</v>
      </c>
      <c r="AB269" s="37">
        <f t="shared" si="43"/>
        <v>0.37787484878325661</v>
      </c>
      <c r="AC269" s="86"/>
      <c r="AD269" s="6"/>
      <c r="AE269" s="6"/>
    </row>
    <row r="270" spans="1:31" x14ac:dyDescent="0.3">
      <c r="A270" s="91">
        <v>22</v>
      </c>
      <c r="B270" s="92">
        <v>0.159</v>
      </c>
      <c r="C270" s="92">
        <v>3784.4119999999998</v>
      </c>
      <c r="D270" s="92">
        <v>919</v>
      </c>
      <c r="E270" s="93">
        <v>17278</v>
      </c>
      <c r="F270" s="91">
        <v>44</v>
      </c>
      <c r="G270" s="92">
        <v>0.159</v>
      </c>
      <c r="H270" s="92">
        <v>292.51900000000001</v>
      </c>
      <c r="I270" s="92">
        <v>0</v>
      </c>
      <c r="J270" s="93">
        <v>881</v>
      </c>
      <c r="K270" s="94">
        <f t="shared" si="41"/>
        <v>3491.893</v>
      </c>
      <c r="L270" s="51">
        <v>210</v>
      </c>
      <c r="M270" s="51">
        <f t="shared" si="40"/>
        <v>0.24052891808265303</v>
      </c>
      <c r="N270" s="65"/>
      <c r="O270" s="59"/>
      <c r="P270" s="95">
        <v>22</v>
      </c>
      <c r="Q270" s="96">
        <v>0.23</v>
      </c>
      <c r="R270" s="96">
        <v>10739.485000000001</v>
      </c>
      <c r="S270" s="96">
        <v>8006</v>
      </c>
      <c r="T270" s="97">
        <v>14228</v>
      </c>
      <c r="U270" s="95">
        <v>44</v>
      </c>
      <c r="V270" s="96">
        <v>0.23</v>
      </c>
      <c r="W270" s="96">
        <v>11589.233</v>
      </c>
      <c r="X270" s="96">
        <v>10339</v>
      </c>
      <c r="Y270" s="97">
        <v>12311</v>
      </c>
      <c r="Z270" s="105">
        <f t="shared" si="42"/>
        <v>849.74799999999959</v>
      </c>
      <c r="AA270" s="51">
        <v>210</v>
      </c>
      <c r="AB270" s="37">
        <f t="shared" si="43"/>
        <v>0.36765701013995855</v>
      </c>
      <c r="AC270" s="86"/>
      <c r="AD270" s="6"/>
      <c r="AE270" s="6"/>
    </row>
    <row r="271" spans="1:31" x14ac:dyDescent="0.3">
      <c r="A271" s="64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65"/>
      <c r="O271" s="59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51"/>
      <c r="AB271" s="6"/>
      <c r="AC271" s="60"/>
      <c r="AD271" s="6"/>
      <c r="AE271" s="6"/>
    </row>
    <row r="272" spans="1:31" s="1" customFormat="1" x14ac:dyDescent="0.3">
      <c r="A272" s="64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65"/>
      <c r="O272" s="59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51"/>
      <c r="AB272" s="6"/>
      <c r="AC272" s="60"/>
      <c r="AD272" s="37"/>
      <c r="AE272" s="37"/>
    </row>
    <row r="273" spans="1:31" x14ac:dyDescent="0.3">
      <c r="A273" s="88" t="s">
        <v>51</v>
      </c>
      <c r="B273" s="89" t="s">
        <v>35</v>
      </c>
      <c r="C273" s="89" t="s">
        <v>1</v>
      </c>
      <c r="D273" s="89" t="s">
        <v>36</v>
      </c>
      <c r="E273" s="90" t="s">
        <v>37</v>
      </c>
      <c r="F273" s="88" t="s">
        <v>52</v>
      </c>
      <c r="G273" s="89" t="s">
        <v>35</v>
      </c>
      <c r="H273" s="89" t="s">
        <v>1</v>
      </c>
      <c r="I273" s="89" t="s">
        <v>36</v>
      </c>
      <c r="J273" s="90" t="s">
        <v>37</v>
      </c>
      <c r="K273" s="52" t="s">
        <v>39</v>
      </c>
      <c r="L273" s="52" t="s">
        <v>63</v>
      </c>
      <c r="M273" s="52" t="s">
        <v>40</v>
      </c>
      <c r="N273" s="65"/>
      <c r="O273" s="59"/>
      <c r="P273" s="88" t="s">
        <v>51</v>
      </c>
      <c r="Q273" s="89" t="s">
        <v>35</v>
      </c>
      <c r="R273" s="89" t="s">
        <v>1</v>
      </c>
      <c r="S273" s="89" t="s">
        <v>36</v>
      </c>
      <c r="T273" s="90" t="s">
        <v>37</v>
      </c>
      <c r="U273" s="88" t="s">
        <v>52</v>
      </c>
      <c r="V273" s="89" t="s">
        <v>35</v>
      </c>
      <c r="W273" s="89" t="s">
        <v>1</v>
      </c>
      <c r="X273" s="89" t="s">
        <v>36</v>
      </c>
      <c r="Y273" s="90" t="s">
        <v>37</v>
      </c>
      <c r="Z273" s="52" t="s">
        <v>39</v>
      </c>
      <c r="AA273" s="52" t="s">
        <v>63</v>
      </c>
      <c r="AB273" s="52" t="s">
        <v>40</v>
      </c>
      <c r="AC273" s="63"/>
      <c r="AD273" s="6"/>
      <c r="AE273" s="6"/>
    </row>
    <row r="274" spans="1:31" x14ac:dyDescent="0.3">
      <c r="A274" s="64">
        <v>1</v>
      </c>
      <c r="B274" s="51">
        <v>9.7000000000000003E-2</v>
      </c>
      <c r="C274" s="51">
        <v>2525.665</v>
      </c>
      <c r="D274" s="51">
        <v>45</v>
      </c>
      <c r="E274" s="65">
        <v>7824</v>
      </c>
      <c r="F274" s="64">
        <v>23</v>
      </c>
      <c r="G274" s="51">
        <v>9.7000000000000003E-2</v>
      </c>
      <c r="H274" s="51">
        <v>44.92</v>
      </c>
      <c r="I274" s="51">
        <v>0</v>
      </c>
      <c r="J274" s="65">
        <v>2150</v>
      </c>
      <c r="K274" s="94">
        <f>C274-H274</f>
        <v>2480.7449999999999</v>
      </c>
      <c r="L274" s="51">
        <v>0</v>
      </c>
      <c r="M274" s="51">
        <f t="shared" ref="M274:M295" si="44">K274/$K$284</f>
        <v>0.17534588428116665</v>
      </c>
      <c r="N274" s="65"/>
      <c r="O274" s="59"/>
      <c r="P274" s="59">
        <v>1</v>
      </c>
      <c r="Q274" s="6">
        <v>0.182</v>
      </c>
      <c r="R274" s="6">
        <v>8616.6659999999993</v>
      </c>
      <c r="S274" s="6">
        <v>4128</v>
      </c>
      <c r="T274" s="60">
        <v>15874</v>
      </c>
      <c r="U274" s="59">
        <v>23</v>
      </c>
      <c r="V274" s="6">
        <v>0.182</v>
      </c>
      <c r="W274" s="6">
        <v>11543.33</v>
      </c>
      <c r="X274" s="6">
        <v>10881</v>
      </c>
      <c r="Y274" s="60">
        <v>12250</v>
      </c>
      <c r="Z274" s="94">
        <v>2926.6640000000007</v>
      </c>
      <c r="AA274" s="51">
        <v>0</v>
      </c>
      <c r="AB274" s="6"/>
      <c r="AC274" s="60"/>
      <c r="AD274" s="6"/>
      <c r="AE274" s="6"/>
    </row>
    <row r="275" spans="1:31" x14ac:dyDescent="0.3">
      <c r="A275" s="64">
        <v>2</v>
      </c>
      <c r="B275" s="51">
        <v>9.7000000000000003E-2</v>
      </c>
      <c r="C275" s="51">
        <v>2652.011</v>
      </c>
      <c r="D275" s="51">
        <v>0</v>
      </c>
      <c r="E275" s="65">
        <v>8066</v>
      </c>
      <c r="F275" s="64">
        <v>24</v>
      </c>
      <c r="G275" s="51">
        <v>9.7000000000000003E-2</v>
      </c>
      <c r="H275" s="51">
        <v>2.6110000000000002</v>
      </c>
      <c r="I275" s="51">
        <v>0</v>
      </c>
      <c r="J275" s="65">
        <v>407</v>
      </c>
      <c r="K275" s="94">
        <f t="shared" ref="K275:K295" si="45">C275-H275</f>
        <v>2649.4</v>
      </c>
      <c r="L275" s="51">
        <v>10</v>
      </c>
      <c r="M275" s="51">
        <f t="shared" si="44"/>
        <v>0.18726688386534004</v>
      </c>
      <c r="N275" s="65"/>
      <c r="O275" s="59"/>
      <c r="P275" s="59">
        <v>2</v>
      </c>
      <c r="Q275" s="6">
        <v>0.182</v>
      </c>
      <c r="R275" s="6">
        <v>8580.768</v>
      </c>
      <c r="S275" s="6">
        <v>4167</v>
      </c>
      <c r="T275" s="60">
        <v>15763</v>
      </c>
      <c r="U275" s="59">
        <v>24</v>
      </c>
      <c r="V275" s="6">
        <v>0.182</v>
      </c>
      <c r="W275" s="6">
        <v>11576.424000000001</v>
      </c>
      <c r="X275" s="6">
        <v>10918</v>
      </c>
      <c r="Y275" s="60">
        <v>12173</v>
      </c>
      <c r="Z275" s="94">
        <v>2995.6560000000009</v>
      </c>
      <c r="AA275" s="51">
        <v>10</v>
      </c>
      <c r="AB275" s="6"/>
      <c r="AC275" s="60"/>
      <c r="AD275" s="6"/>
      <c r="AE275" s="6"/>
    </row>
    <row r="276" spans="1:31" x14ac:dyDescent="0.3">
      <c r="A276" s="64">
        <v>3</v>
      </c>
      <c r="B276" s="51">
        <v>9.7000000000000003E-2</v>
      </c>
      <c r="C276" s="51">
        <v>2557.5459999999998</v>
      </c>
      <c r="D276" s="51">
        <v>0</v>
      </c>
      <c r="E276" s="65">
        <v>8197</v>
      </c>
      <c r="F276" s="64">
        <v>25</v>
      </c>
      <c r="G276" s="51">
        <v>9.7000000000000003E-2</v>
      </c>
      <c r="H276" s="51">
        <v>0</v>
      </c>
      <c r="I276" s="51">
        <v>0</v>
      </c>
      <c r="J276" s="65">
        <v>0</v>
      </c>
      <c r="K276" s="94">
        <f t="shared" si="45"/>
        <v>2557.5459999999998</v>
      </c>
      <c r="L276" s="51">
        <v>20</v>
      </c>
      <c r="M276" s="51">
        <f t="shared" si="44"/>
        <v>0.18077439033828976</v>
      </c>
      <c r="N276" s="65"/>
      <c r="O276" s="59"/>
      <c r="P276" s="59">
        <v>3</v>
      </c>
      <c r="Q276" s="6">
        <v>0.182</v>
      </c>
      <c r="R276" s="6">
        <v>8845.0380000000005</v>
      </c>
      <c r="S276" s="6">
        <v>4136</v>
      </c>
      <c r="T276" s="60">
        <v>16488</v>
      </c>
      <c r="U276" s="59">
        <v>25</v>
      </c>
      <c r="V276" s="6">
        <v>0.182</v>
      </c>
      <c r="W276" s="6">
        <v>11601.064</v>
      </c>
      <c r="X276" s="6">
        <v>10788</v>
      </c>
      <c r="Y276" s="60">
        <v>12179</v>
      </c>
      <c r="Z276" s="94">
        <v>2756.0259999999998</v>
      </c>
      <c r="AA276" s="51">
        <v>20</v>
      </c>
      <c r="AB276" s="6"/>
      <c r="AC276" s="60"/>
      <c r="AD276" s="6"/>
      <c r="AE276" s="6"/>
    </row>
    <row r="277" spans="1:31" x14ac:dyDescent="0.3">
      <c r="A277" s="64">
        <v>4</v>
      </c>
      <c r="B277" s="51">
        <v>9.7000000000000003E-2</v>
      </c>
      <c r="C277" s="51">
        <v>2486.759</v>
      </c>
      <c r="D277" s="51">
        <v>0</v>
      </c>
      <c r="E277" s="65">
        <v>7895</v>
      </c>
      <c r="F277" s="64">
        <v>26</v>
      </c>
      <c r="G277" s="51">
        <v>9.7000000000000003E-2</v>
      </c>
      <c r="H277" s="51">
        <v>1E-3</v>
      </c>
      <c r="I277" s="51">
        <v>0</v>
      </c>
      <c r="J277" s="65">
        <v>1</v>
      </c>
      <c r="K277" s="94">
        <f t="shared" si="45"/>
        <v>2486.7579999999998</v>
      </c>
      <c r="L277" s="51">
        <v>30</v>
      </c>
      <c r="M277" s="51">
        <f t="shared" si="44"/>
        <v>0.17577089967056889</v>
      </c>
      <c r="N277" s="65"/>
      <c r="O277" s="59"/>
      <c r="P277" s="59">
        <v>4</v>
      </c>
      <c r="Q277" s="6">
        <v>0.182</v>
      </c>
      <c r="R277" s="6">
        <v>8733.61</v>
      </c>
      <c r="S277" s="6">
        <v>4061</v>
      </c>
      <c r="T277" s="60">
        <v>16279</v>
      </c>
      <c r="U277" s="59">
        <v>26</v>
      </c>
      <c r="V277" s="6">
        <v>0.182</v>
      </c>
      <c r="W277" s="6">
        <v>11606.061</v>
      </c>
      <c r="X277" s="6">
        <v>10871</v>
      </c>
      <c r="Y277" s="60">
        <v>12229</v>
      </c>
      <c r="Z277" s="94">
        <v>2872.4509999999991</v>
      </c>
      <c r="AA277" s="51">
        <v>30</v>
      </c>
      <c r="AB277" s="6"/>
      <c r="AC277" s="60"/>
      <c r="AD277" s="6"/>
      <c r="AE277" s="6"/>
    </row>
    <row r="278" spans="1:31" x14ac:dyDescent="0.3">
      <c r="A278" s="64">
        <v>5</v>
      </c>
      <c r="B278" s="51">
        <v>9.7000000000000003E-2</v>
      </c>
      <c r="C278" s="51">
        <v>2385.2359999999999</v>
      </c>
      <c r="D278" s="51">
        <v>0</v>
      </c>
      <c r="E278" s="65">
        <v>7921</v>
      </c>
      <c r="F278" s="64">
        <v>27</v>
      </c>
      <c r="G278" s="51">
        <v>9.7000000000000003E-2</v>
      </c>
      <c r="H278" s="51">
        <v>0</v>
      </c>
      <c r="I278" s="51">
        <v>0</v>
      </c>
      <c r="J278" s="65">
        <v>0</v>
      </c>
      <c r="K278" s="94">
        <f t="shared" si="45"/>
        <v>2385.2359999999999</v>
      </c>
      <c r="L278" s="51">
        <v>40</v>
      </c>
      <c r="M278" s="51">
        <f t="shared" si="44"/>
        <v>0.1685950452945679</v>
      </c>
      <c r="N278" s="63"/>
      <c r="O278" s="59"/>
      <c r="P278" s="59">
        <v>5</v>
      </c>
      <c r="Q278" s="6">
        <v>0.182</v>
      </c>
      <c r="R278" s="6">
        <v>8747.3860000000004</v>
      </c>
      <c r="S278" s="6">
        <v>4028</v>
      </c>
      <c r="T278" s="60">
        <v>16113</v>
      </c>
      <c r="U278" s="59">
        <v>27</v>
      </c>
      <c r="V278" s="6">
        <v>0.182</v>
      </c>
      <c r="W278" s="6">
        <v>11616.915999999999</v>
      </c>
      <c r="X278" s="6">
        <v>10958</v>
      </c>
      <c r="Y278" s="60">
        <v>12177</v>
      </c>
      <c r="Z278" s="94">
        <v>2869.5299999999988</v>
      </c>
      <c r="AA278" s="51">
        <v>40</v>
      </c>
      <c r="AB278" s="6"/>
      <c r="AC278" s="60"/>
      <c r="AD278" s="6"/>
      <c r="AE278" s="6"/>
    </row>
    <row r="279" spans="1:31" x14ac:dyDescent="0.3">
      <c r="A279" s="64">
        <v>6</v>
      </c>
      <c r="B279" s="51">
        <v>9.7000000000000003E-2</v>
      </c>
      <c r="C279" s="51">
        <v>2349.9059999999999</v>
      </c>
      <c r="D279" s="51">
        <v>0</v>
      </c>
      <c r="E279" s="65">
        <v>7940</v>
      </c>
      <c r="F279" s="64">
        <v>28</v>
      </c>
      <c r="G279" s="51">
        <v>9.7000000000000003E-2</v>
      </c>
      <c r="H279" s="51">
        <v>0</v>
      </c>
      <c r="I279" s="51">
        <v>0</v>
      </c>
      <c r="J279" s="65">
        <v>0</v>
      </c>
      <c r="K279" s="94">
        <f t="shared" si="45"/>
        <v>2349.9059999999999</v>
      </c>
      <c r="L279" s="51">
        <v>50</v>
      </c>
      <c r="M279" s="51">
        <f t="shared" si="44"/>
        <v>0.16609782365685277</v>
      </c>
      <c r="N279" s="65"/>
      <c r="O279" s="56"/>
      <c r="P279" s="59">
        <v>6</v>
      </c>
      <c r="Q279" s="6">
        <v>0.182</v>
      </c>
      <c r="R279" s="6">
        <v>8763.4179999999997</v>
      </c>
      <c r="S279" s="6">
        <v>4020</v>
      </c>
      <c r="T279" s="60">
        <v>15987</v>
      </c>
      <c r="U279" s="59">
        <v>28</v>
      </c>
      <c r="V279" s="6">
        <v>0.182</v>
      </c>
      <c r="W279" s="6">
        <v>11629.906000000001</v>
      </c>
      <c r="X279" s="6">
        <v>10848</v>
      </c>
      <c r="Y279" s="60">
        <v>12369</v>
      </c>
      <c r="Z279" s="94">
        <v>2866.4880000000012</v>
      </c>
      <c r="AA279" s="51">
        <v>50</v>
      </c>
      <c r="AB279" s="37">
        <v>1</v>
      </c>
      <c r="AC279" s="60"/>
      <c r="AD279" s="6"/>
      <c r="AE279" s="6"/>
    </row>
    <row r="280" spans="1:31" x14ac:dyDescent="0.3">
      <c r="A280" s="64">
        <v>7</v>
      </c>
      <c r="B280" s="51">
        <v>9.7000000000000003E-2</v>
      </c>
      <c r="C280" s="51">
        <v>2276.7890000000002</v>
      </c>
      <c r="D280" s="51">
        <v>0</v>
      </c>
      <c r="E280" s="65">
        <v>7834</v>
      </c>
      <c r="F280" s="64">
        <v>29</v>
      </c>
      <c r="G280" s="51">
        <v>9.7000000000000003E-2</v>
      </c>
      <c r="H280" s="51">
        <v>0</v>
      </c>
      <c r="I280" s="51">
        <v>0</v>
      </c>
      <c r="J280" s="65">
        <v>0</v>
      </c>
      <c r="K280" s="94">
        <f t="shared" si="45"/>
        <v>2276.7890000000002</v>
      </c>
      <c r="L280" s="51">
        <v>60</v>
      </c>
      <c r="M280" s="51">
        <f t="shared" si="44"/>
        <v>0.16092971285909402</v>
      </c>
      <c r="N280" s="65"/>
      <c r="O280" s="59"/>
      <c r="P280" s="59">
        <v>7</v>
      </c>
      <c r="Q280" s="6">
        <v>0.182</v>
      </c>
      <c r="R280" s="6">
        <v>8770.6650000000009</v>
      </c>
      <c r="S280" s="6">
        <v>4041</v>
      </c>
      <c r="T280" s="60">
        <v>15855</v>
      </c>
      <c r="U280" s="59">
        <v>29</v>
      </c>
      <c r="V280" s="6">
        <v>0.182</v>
      </c>
      <c r="W280" s="6">
        <v>11631.349</v>
      </c>
      <c r="X280" s="6">
        <v>10954</v>
      </c>
      <c r="Y280" s="60">
        <v>12336</v>
      </c>
      <c r="Z280" s="94">
        <v>2860.6839999999993</v>
      </c>
      <c r="AA280" s="51">
        <v>60</v>
      </c>
      <c r="AB280" s="37">
        <v>0.99797522264178262</v>
      </c>
      <c r="AC280" s="60"/>
      <c r="AD280" s="6"/>
      <c r="AE280" s="6"/>
    </row>
    <row r="281" spans="1:31" x14ac:dyDescent="0.3">
      <c r="A281" s="64">
        <v>8</v>
      </c>
      <c r="B281" s="51">
        <v>9.7000000000000003E-2</v>
      </c>
      <c r="C281" s="51">
        <v>9500.7880000000005</v>
      </c>
      <c r="D281" s="51">
        <v>1673</v>
      </c>
      <c r="E281" s="65">
        <v>25897</v>
      </c>
      <c r="F281" s="64">
        <v>30</v>
      </c>
      <c r="G281" s="51">
        <v>9.7000000000000003E-2</v>
      </c>
      <c r="H281" s="51">
        <v>0</v>
      </c>
      <c r="I281" s="51">
        <v>0</v>
      </c>
      <c r="J281" s="65">
        <v>0</v>
      </c>
      <c r="K281" s="94">
        <f t="shared" si="45"/>
        <v>9500.7880000000005</v>
      </c>
      <c r="L281" s="51">
        <v>70</v>
      </c>
      <c r="M281" s="66">
        <f t="shared" si="44"/>
        <v>0.67154184457809929</v>
      </c>
      <c r="N281" s="68" t="s">
        <v>41</v>
      </c>
      <c r="O281" s="59"/>
      <c r="P281" s="59">
        <v>8</v>
      </c>
      <c r="Q281" s="6">
        <v>0.182</v>
      </c>
      <c r="R281" s="6">
        <v>8772.2800000000007</v>
      </c>
      <c r="S281" s="6">
        <v>4008</v>
      </c>
      <c r="T281" s="60">
        <v>15922</v>
      </c>
      <c r="U281" s="59">
        <v>30</v>
      </c>
      <c r="V281" s="6">
        <v>0.182</v>
      </c>
      <c r="W281" s="6">
        <v>11640.826999999999</v>
      </c>
      <c r="X281" s="6">
        <v>10838</v>
      </c>
      <c r="Y281" s="60">
        <v>12209</v>
      </c>
      <c r="Z281" s="94">
        <v>2868.5469999999987</v>
      </c>
      <c r="AA281" s="51">
        <v>70</v>
      </c>
      <c r="AB281" s="37">
        <v>1.000718300582454</v>
      </c>
      <c r="AC281" s="68" t="s">
        <v>41</v>
      </c>
      <c r="AD281" s="6"/>
      <c r="AE281" s="6"/>
    </row>
    <row r="282" spans="1:31" x14ac:dyDescent="0.3">
      <c r="A282" s="64">
        <v>9</v>
      </c>
      <c r="B282" s="51">
        <v>9.7000000000000003E-2</v>
      </c>
      <c r="C282" s="51">
        <v>12854.262000000001</v>
      </c>
      <c r="D282" s="51">
        <v>2983</v>
      </c>
      <c r="E282" s="65">
        <v>28803</v>
      </c>
      <c r="F282" s="64">
        <v>31</v>
      </c>
      <c r="G282" s="51">
        <v>9.7000000000000003E-2</v>
      </c>
      <c r="H282" s="51">
        <v>4.1000000000000002E-2</v>
      </c>
      <c r="I282" s="51">
        <v>0</v>
      </c>
      <c r="J282" s="65">
        <v>33</v>
      </c>
      <c r="K282" s="94">
        <f t="shared" si="45"/>
        <v>12854.221000000001</v>
      </c>
      <c r="L282" s="51">
        <v>80</v>
      </c>
      <c r="M282" s="51">
        <f t="shared" si="44"/>
        <v>0.90857171857266372</v>
      </c>
      <c r="N282" s="65"/>
      <c r="O282" s="59"/>
      <c r="P282" s="59">
        <v>9</v>
      </c>
      <c r="Q282" s="6">
        <v>0.182</v>
      </c>
      <c r="R282" s="6">
        <v>9362.7170000000006</v>
      </c>
      <c r="S282" s="6">
        <v>4710</v>
      </c>
      <c r="T282" s="60">
        <v>15473</v>
      </c>
      <c r="U282" s="59">
        <v>31</v>
      </c>
      <c r="V282" s="6">
        <v>0.182</v>
      </c>
      <c r="W282" s="6">
        <v>11650.325999999999</v>
      </c>
      <c r="X282" s="6">
        <v>10926</v>
      </c>
      <c r="Y282" s="60">
        <v>12203</v>
      </c>
      <c r="Z282" s="94">
        <v>2287.6089999999986</v>
      </c>
      <c r="AA282" s="51">
        <v>80</v>
      </c>
      <c r="AB282" s="37">
        <v>0.79805287864452867</v>
      </c>
      <c r="AC282" s="60"/>
      <c r="AD282" s="6"/>
      <c r="AE282" s="6"/>
    </row>
    <row r="283" spans="1:31" x14ac:dyDescent="0.3">
      <c r="A283" s="64">
        <v>10</v>
      </c>
      <c r="B283" s="51">
        <v>9.7000000000000003E-2</v>
      </c>
      <c r="C283" s="51">
        <v>13733.985000000001</v>
      </c>
      <c r="D283" s="51">
        <v>4391</v>
      </c>
      <c r="E283" s="65">
        <v>28910</v>
      </c>
      <c r="F283" s="64">
        <v>32</v>
      </c>
      <c r="G283" s="51">
        <v>9.7000000000000003E-2</v>
      </c>
      <c r="H283" s="51">
        <v>0.498</v>
      </c>
      <c r="I283" s="51">
        <v>0</v>
      </c>
      <c r="J283" s="65">
        <v>143</v>
      </c>
      <c r="K283" s="94">
        <f t="shared" si="45"/>
        <v>13733.487000000001</v>
      </c>
      <c r="L283" s="51">
        <v>90</v>
      </c>
      <c r="M283" s="51">
        <f t="shared" si="44"/>
        <v>0.97072065943049646</v>
      </c>
      <c r="N283" s="65"/>
      <c r="O283" s="59"/>
      <c r="P283" s="59">
        <v>10</v>
      </c>
      <c r="Q283" s="6">
        <v>0.182</v>
      </c>
      <c r="R283" s="6">
        <v>9546.5879999999997</v>
      </c>
      <c r="S283" s="6">
        <v>5009</v>
      </c>
      <c r="T283" s="60">
        <v>15167</v>
      </c>
      <c r="U283" s="59">
        <v>32</v>
      </c>
      <c r="V283" s="6">
        <v>0.182</v>
      </c>
      <c r="W283" s="6">
        <v>11643.545</v>
      </c>
      <c r="X283" s="6">
        <v>10996</v>
      </c>
      <c r="Y283" s="60">
        <v>12350</v>
      </c>
      <c r="Z283" s="94">
        <v>2096.9570000000003</v>
      </c>
      <c r="AA283" s="51">
        <v>90</v>
      </c>
      <c r="AB283" s="37">
        <v>0.73154222170125938</v>
      </c>
      <c r="AC283" s="60"/>
      <c r="AD283" s="6"/>
      <c r="AE283" s="6"/>
    </row>
    <row r="284" spans="1:31" x14ac:dyDescent="0.3">
      <c r="A284" s="64">
        <v>11</v>
      </c>
      <c r="B284" s="51">
        <v>9.7000000000000003E-2</v>
      </c>
      <c r="C284" s="51">
        <v>14150.664000000001</v>
      </c>
      <c r="D284" s="51">
        <v>4916</v>
      </c>
      <c r="E284" s="65">
        <v>27101</v>
      </c>
      <c r="F284" s="64">
        <v>33</v>
      </c>
      <c r="G284" s="51">
        <v>9.7000000000000003E-2</v>
      </c>
      <c r="H284" s="51">
        <v>2.9409999999999998</v>
      </c>
      <c r="I284" s="51">
        <v>0</v>
      </c>
      <c r="J284" s="65">
        <v>199</v>
      </c>
      <c r="K284" s="94">
        <f t="shared" si="45"/>
        <v>14147.723</v>
      </c>
      <c r="L284" s="51">
        <v>100</v>
      </c>
      <c r="M284" s="51">
        <f t="shared" si="44"/>
        <v>1</v>
      </c>
      <c r="N284" s="65"/>
      <c r="O284" s="59"/>
      <c r="P284" s="59">
        <v>11</v>
      </c>
      <c r="Q284" s="6">
        <v>0.182</v>
      </c>
      <c r="R284" s="6">
        <v>9638.59</v>
      </c>
      <c r="S284" s="6">
        <v>5171</v>
      </c>
      <c r="T284" s="60">
        <v>15026</v>
      </c>
      <c r="U284" s="59">
        <v>33</v>
      </c>
      <c r="V284" s="6">
        <v>0.182</v>
      </c>
      <c r="W284" s="6">
        <v>11660.51</v>
      </c>
      <c r="X284" s="6">
        <v>10858</v>
      </c>
      <c r="Y284" s="60">
        <v>12243</v>
      </c>
      <c r="Z284" s="94">
        <v>2021.92</v>
      </c>
      <c r="AA284" s="51">
        <v>100</v>
      </c>
      <c r="AB284" s="37">
        <v>0.70536489250957934</v>
      </c>
      <c r="AC284" s="60"/>
      <c r="AD284" s="6"/>
      <c r="AE284" s="6"/>
    </row>
    <row r="285" spans="1:31" x14ac:dyDescent="0.3">
      <c r="A285" s="64">
        <v>12</v>
      </c>
      <c r="B285" s="51">
        <v>9.7000000000000003E-2</v>
      </c>
      <c r="C285" s="51">
        <v>11325.137000000001</v>
      </c>
      <c r="D285" s="51">
        <v>4309</v>
      </c>
      <c r="E285" s="65">
        <v>25161</v>
      </c>
      <c r="F285" s="64">
        <v>34</v>
      </c>
      <c r="G285" s="51">
        <v>9.7000000000000003E-2</v>
      </c>
      <c r="H285" s="51">
        <v>12.891999999999999</v>
      </c>
      <c r="I285" s="51">
        <v>0</v>
      </c>
      <c r="J285" s="65">
        <v>295</v>
      </c>
      <c r="K285" s="94">
        <f t="shared" si="45"/>
        <v>11312.245000000001</v>
      </c>
      <c r="L285" s="51">
        <v>110</v>
      </c>
      <c r="M285" s="51">
        <f t="shared" si="44"/>
        <v>0.79958061095767852</v>
      </c>
      <c r="N285" s="65"/>
      <c r="O285" s="59"/>
      <c r="P285" s="59">
        <v>12</v>
      </c>
      <c r="Q285" s="6">
        <v>0.182</v>
      </c>
      <c r="R285" s="6">
        <v>9878.4580000000005</v>
      </c>
      <c r="S285" s="6">
        <v>5455</v>
      </c>
      <c r="T285" s="60">
        <v>14791</v>
      </c>
      <c r="U285" s="59">
        <v>34</v>
      </c>
      <c r="V285" s="6">
        <v>0.182</v>
      </c>
      <c r="W285" s="6">
        <v>11629.817999999999</v>
      </c>
      <c r="X285" s="6">
        <v>10881</v>
      </c>
      <c r="Y285" s="60">
        <v>12190</v>
      </c>
      <c r="Z285" s="94">
        <v>1751.3599999999988</v>
      </c>
      <c r="AA285" s="51">
        <v>110</v>
      </c>
      <c r="AB285" s="37">
        <v>0.61097761441875842</v>
      </c>
      <c r="AC285" s="60"/>
      <c r="AD285" s="6"/>
      <c r="AE285" s="6"/>
    </row>
    <row r="286" spans="1:31" x14ac:dyDescent="0.3">
      <c r="A286" s="64">
        <v>13</v>
      </c>
      <c r="B286" s="51">
        <v>9.7000000000000003E-2</v>
      </c>
      <c r="C286" s="51">
        <v>9840.4470000000001</v>
      </c>
      <c r="D286" s="51">
        <v>3546</v>
      </c>
      <c r="E286" s="65">
        <v>22351</v>
      </c>
      <c r="F286" s="64">
        <v>35</v>
      </c>
      <c r="G286" s="51">
        <v>9.7000000000000003E-2</v>
      </c>
      <c r="H286" s="51">
        <v>190.14400000000001</v>
      </c>
      <c r="I286" s="51">
        <v>0</v>
      </c>
      <c r="J286" s="65">
        <v>571</v>
      </c>
      <c r="K286" s="94">
        <f t="shared" si="45"/>
        <v>9650.3029999999999</v>
      </c>
      <c r="L286" s="51">
        <v>120</v>
      </c>
      <c r="M286" s="51">
        <f t="shared" si="44"/>
        <v>0.68210997628381609</v>
      </c>
      <c r="N286" s="60"/>
      <c r="O286" s="59"/>
      <c r="P286" s="59">
        <v>13</v>
      </c>
      <c r="Q286" s="6">
        <v>0.182</v>
      </c>
      <c r="R286" s="6">
        <v>9972.8829999999998</v>
      </c>
      <c r="S286" s="6">
        <v>5845</v>
      </c>
      <c r="T286" s="60">
        <v>15049</v>
      </c>
      <c r="U286" s="59">
        <v>35</v>
      </c>
      <c r="V286" s="6">
        <v>0.182</v>
      </c>
      <c r="W286" s="6">
        <v>11624.867</v>
      </c>
      <c r="X286" s="6">
        <v>10973</v>
      </c>
      <c r="Y286" s="60">
        <v>12193</v>
      </c>
      <c r="Z286" s="94">
        <v>1651.9840000000004</v>
      </c>
      <c r="AA286" s="51">
        <v>120</v>
      </c>
      <c r="AB286" s="37">
        <v>0.57630940719095969</v>
      </c>
      <c r="AC286" s="60"/>
      <c r="AD286" s="6"/>
      <c r="AE286" s="6"/>
    </row>
    <row r="287" spans="1:31" x14ac:dyDescent="0.3">
      <c r="A287" s="64">
        <v>14</v>
      </c>
      <c r="B287" s="51">
        <v>9.7000000000000003E-2</v>
      </c>
      <c r="C287" s="51">
        <v>8042.5119999999997</v>
      </c>
      <c r="D287" s="51">
        <v>2943</v>
      </c>
      <c r="E287" s="65">
        <v>20069</v>
      </c>
      <c r="F287" s="64">
        <v>36</v>
      </c>
      <c r="G287" s="51">
        <v>9.7000000000000003E-2</v>
      </c>
      <c r="H287" s="51">
        <v>335.95499999999998</v>
      </c>
      <c r="I287" s="51">
        <v>2</v>
      </c>
      <c r="J287" s="65">
        <v>632</v>
      </c>
      <c r="K287" s="94">
        <f t="shared" si="45"/>
        <v>7706.5569999999998</v>
      </c>
      <c r="L287" s="51">
        <v>130</v>
      </c>
      <c r="M287" s="51">
        <f t="shared" si="44"/>
        <v>0.54472065928913083</v>
      </c>
      <c r="N287" s="65"/>
      <c r="O287" s="59"/>
      <c r="P287" s="59">
        <v>14</v>
      </c>
      <c r="Q287" s="6">
        <v>0.182</v>
      </c>
      <c r="R287" s="6">
        <v>10110.383</v>
      </c>
      <c r="S287" s="6">
        <v>6021</v>
      </c>
      <c r="T287" s="60">
        <v>14648</v>
      </c>
      <c r="U287" s="59">
        <v>36</v>
      </c>
      <c r="V287" s="6">
        <v>0.182</v>
      </c>
      <c r="W287" s="6">
        <v>11628.973</v>
      </c>
      <c r="X287" s="6">
        <v>10879</v>
      </c>
      <c r="Y287" s="60">
        <v>12185</v>
      </c>
      <c r="Z287" s="94">
        <v>1518.5900000000001</v>
      </c>
      <c r="AA287" s="51">
        <v>130</v>
      </c>
      <c r="AB287" s="37">
        <v>0.52977371612928414</v>
      </c>
      <c r="AC287" s="60"/>
      <c r="AD287" s="6"/>
      <c r="AE287" s="6"/>
    </row>
    <row r="288" spans="1:31" x14ac:dyDescent="0.3">
      <c r="A288" s="64">
        <v>15</v>
      </c>
      <c r="B288" s="51">
        <v>9.7000000000000003E-2</v>
      </c>
      <c r="C288" s="51">
        <v>6701.7780000000002</v>
      </c>
      <c r="D288" s="51">
        <v>2344</v>
      </c>
      <c r="E288" s="65">
        <v>16400</v>
      </c>
      <c r="F288" s="64">
        <v>37</v>
      </c>
      <c r="G288" s="51">
        <v>9.7000000000000003E-2</v>
      </c>
      <c r="H288" s="51">
        <v>298.55</v>
      </c>
      <c r="I288" s="51">
        <v>0</v>
      </c>
      <c r="J288" s="65">
        <v>646</v>
      </c>
      <c r="K288" s="94">
        <f t="shared" si="45"/>
        <v>6403.2280000000001</v>
      </c>
      <c r="L288" s="51">
        <v>140</v>
      </c>
      <c r="M288" s="51">
        <f t="shared" si="44"/>
        <v>0.45259777845523269</v>
      </c>
      <c r="N288" s="65"/>
      <c r="O288" s="59"/>
      <c r="P288" s="59">
        <v>15</v>
      </c>
      <c r="Q288" s="6">
        <v>0.182</v>
      </c>
      <c r="R288" s="6">
        <v>10230.046</v>
      </c>
      <c r="S288" s="6">
        <v>6507</v>
      </c>
      <c r="T288" s="60">
        <v>14836</v>
      </c>
      <c r="U288" s="59">
        <v>37</v>
      </c>
      <c r="V288" s="6">
        <v>0.182</v>
      </c>
      <c r="W288" s="6">
        <v>11612.498</v>
      </c>
      <c r="X288" s="6">
        <v>10891</v>
      </c>
      <c r="Y288" s="60">
        <v>12208</v>
      </c>
      <c r="Z288" s="94">
        <v>1382.4519999999993</v>
      </c>
      <c r="AA288" s="51">
        <v>140</v>
      </c>
      <c r="AB288" s="37">
        <v>0.48228075610293808</v>
      </c>
      <c r="AC288" s="60"/>
      <c r="AD288" s="6"/>
      <c r="AE288" s="6"/>
    </row>
    <row r="289" spans="1:31" x14ac:dyDescent="0.3">
      <c r="A289" s="64">
        <v>16</v>
      </c>
      <c r="B289" s="51">
        <v>9.7000000000000003E-2</v>
      </c>
      <c r="C289" s="51">
        <v>5766.6019999999999</v>
      </c>
      <c r="D289" s="51">
        <v>2100</v>
      </c>
      <c r="E289" s="65">
        <v>13563</v>
      </c>
      <c r="F289" s="64">
        <v>38</v>
      </c>
      <c r="G289" s="51">
        <v>9.7000000000000003E-2</v>
      </c>
      <c r="H289" s="51">
        <v>297.84100000000001</v>
      </c>
      <c r="I289" s="51">
        <v>0</v>
      </c>
      <c r="J289" s="65">
        <v>708</v>
      </c>
      <c r="K289" s="94">
        <f t="shared" si="45"/>
        <v>5468.7609999999995</v>
      </c>
      <c r="L289" s="51">
        <v>150</v>
      </c>
      <c r="M289" s="51">
        <f t="shared" si="44"/>
        <v>0.38654707898931862</v>
      </c>
      <c r="N289" s="65"/>
      <c r="O289" s="59"/>
      <c r="P289" s="59">
        <v>16</v>
      </c>
      <c r="Q289" s="6">
        <v>0.182</v>
      </c>
      <c r="R289" s="6">
        <v>10361.393</v>
      </c>
      <c r="S289" s="6">
        <v>6896</v>
      </c>
      <c r="T289" s="60">
        <v>14523</v>
      </c>
      <c r="U289" s="59">
        <v>38</v>
      </c>
      <c r="V289" s="6">
        <v>0.182</v>
      </c>
      <c r="W289" s="6">
        <v>11627.32</v>
      </c>
      <c r="X289" s="6">
        <v>10930</v>
      </c>
      <c r="Y289" s="60">
        <v>12212</v>
      </c>
      <c r="Z289" s="94">
        <v>1265.9269999999997</v>
      </c>
      <c r="AA289" s="51">
        <v>150</v>
      </c>
      <c r="AB289" s="37">
        <v>0.44162996670490129</v>
      </c>
      <c r="AC289" s="60"/>
      <c r="AD289" s="6"/>
      <c r="AE289" s="6"/>
    </row>
    <row r="290" spans="1:31" x14ac:dyDescent="0.3">
      <c r="A290" s="64">
        <v>17</v>
      </c>
      <c r="B290" s="51">
        <v>9.7000000000000003E-2</v>
      </c>
      <c r="C290" s="51">
        <v>5112.665</v>
      </c>
      <c r="D290" s="51">
        <v>1815</v>
      </c>
      <c r="E290" s="65">
        <v>12309</v>
      </c>
      <c r="F290" s="64">
        <v>39</v>
      </c>
      <c r="G290" s="51">
        <v>9.7000000000000003E-2</v>
      </c>
      <c r="H290" s="51">
        <v>331.61399999999998</v>
      </c>
      <c r="I290" s="51">
        <v>0</v>
      </c>
      <c r="J290" s="65">
        <v>778</v>
      </c>
      <c r="K290" s="94">
        <f t="shared" si="45"/>
        <v>4781.0510000000004</v>
      </c>
      <c r="L290" s="51">
        <v>160</v>
      </c>
      <c r="M290" s="51">
        <f t="shared" si="44"/>
        <v>0.33793784342540495</v>
      </c>
      <c r="N290" s="65"/>
      <c r="O290" s="59"/>
      <c r="P290" s="59">
        <v>17</v>
      </c>
      <c r="Q290" s="6">
        <v>0.182</v>
      </c>
      <c r="R290" s="6">
        <v>10524.324000000001</v>
      </c>
      <c r="S290" s="6">
        <v>7305</v>
      </c>
      <c r="T290" s="60">
        <v>14409</v>
      </c>
      <c r="U290" s="59">
        <v>39</v>
      </c>
      <c r="V290" s="6">
        <v>0.182</v>
      </c>
      <c r="W290" s="6">
        <v>11617.846</v>
      </c>
      <c r="X290" s="6">
        <v>10886</v>
      </c>
      <c r="Y290" s="60">
        <v>12282</v>
      </c>
      <c r="Z290" s="94">
        <v>1093.521999999999</v>
      </c>
      <c r="AA290" s="51">
        <v>160</v>
      </c>
      <c r="AB290" s="37">
        <v>0.38148493906131775</v>
      </c>
      <c r="AC290" s="60"/>
      <c r="AD290" s="6"/>
      <c r="AE290" s="6"/>
    </row>
    <row r="291" spans="1:31" x14ac:dyDescent="0.3">
      <c r="A291" s="64">
        <v>18</v>
      </c>
      <c r="B291" s="51">
        <v>9.7000000000000003E-2</v>
      </c>
      <c r="C291" s="51">
        <v>4464.027</v>
      </c>
      <c r="D291" s="51">
        <v>1658</v>
      </c>
      <c r="E291" s="65">
        <v>10903</v>
      </c>
      <c r="F291" s="64">
        <v>40</v>
      </c>
      <c r="G291" s="51">
        <v>9.7000000000000003E-2</v>
      </c>
      <c r="H291" s="51">
        <v>371.50299999999999</v>
      </c>
      <c r="I291" s="51">
        <v>0</v>
      </c>
      <c r="J291" s="65">
        <v>773</v>
      </c>
      <c r="K291" s="94">
        <f t="shared" si="45"/>
        <v>4092.5239999999999</v>
      </c>
      <c r="L291" s="51">
        <v>170</v>
      </c>
      <c r="M291" s="51">
        <f t="shared" si="44"/>
        <v>0.28927086005288627</v>
      </c>
      <c r="N291" s="65"/>
      <c r="O291" s="59"/>
      <c r="P291" s="59">
        <v>18</v>
      </c>
      <c r="Q291" s="6">
        <v>0.182</v>
      </c>
      <c r="R291" s="6">
        <v>10740.198</v>
      </c>
      <c r="S291" s="6">
        <v>7660</v>
      </c>
      <c r="T291" s="60">
        <v>14339</v>
      </c>
      <c r="U291" s="59">
        <v>40</v>
      </c>
      <c r="V291" s="6">
        <v>0.182</v>
      </c>
      <c r="W291" s="6">
        <v>11615.144</v>
      </c>
      <c r="X291" s="6">
        <v>10995</v>
      </c>
      <c r="Y291" s="60">
        <v>12203</v>
      </c>
      <c r="Z291" s="94">
        <v>874.94599999999991</v>
      </c>
      <c r="AA291" s="51">
        <v>170</v>
      </c>
      <c r="AB291" s="37">
        <v>0.30523274473850914</v>
      </c>
      <c r="AC291" s="60"/>
      <c r="AD291" s="6"/>
      <c r="AE291" s="6"/>
    </row>
    <row r="292" spans="1:31" x14ac:dyDescent="0.3">
      <c r="A292" s="64">
        <v>19</v>
      </c>
      <c r="B292" s="51">
        <v>9.7000000000000003E-2</v>
      </c>
      <c r="C292" s="51">
        <v>3957.2330000000002</v>
      </c>
      <c r="D292" s="51">
        <v>1374</v>
      </c>
      <c r="E292" s="65">
        <v>9927</v>
      </c>
      <c r="F292" s="64">
        <v>41</v>
      </c>
      <c r="G292" s="51">
        <v>9.7000000000000003E-2</v>
      </c>
      <c r="H292" s="51">
        <v>416.43299999999999</v>
      </c>
      <c r="I292" s="51">
        <v>0</v>
      </c>
      <c r="J292" s="65">
        <v>791</v>
      </c>
      <c r="K292" s="94">
        <f t="shared" si="45"/>
        <v>3540.8</v>
      </c>
      <c r="L292" s="51">
        <v>180</v>
      </c>
      <c r="M292" s="51">
        <f t="shared" si="44"/>
        <v>0.25027348923922249</v>
      </c>
      <c r="N292" s="65"/>
      <c r="O292" s="59"/>
      <c r="P292" s="59">
        <v>19</v>
      </c>
      <c r="Q292" s="6">
        <v>0.182</v>
      </c>
      <c r="R292" s="6">
        <v>10962.358</v>
      </c>
      <c r="S292" s="6">
        <v>8365</v>
      </c>
      <c r="T292" s="60">
        <v>14164</v>
      </c>
      <c r="U292" s="59">
        <v>41</v>
      </c>
      <c r="V292" s="6">
        <v>0.182</v>
      </c>
      <c r="W292" s="6">
        <v>11619.946</v>
      </c>
      <c r="X292" s="6">
        <v>11005</v>
      </c>
      <c r="Y292" s="60">
        <v>12246</v>
      </c>
      <c r="Z292" s="94">
        <v>657.58799999999974</v>
      </c>
      <c r="AA292" s="51">
        <v>180</v>
      </c>
      <c r="AB292" s="37">
        <v>0.22940546061940587</v>
      </c>
      <c r="AC292" s="60"/>
      <c r="AD292" s="6"/>
      <c r="AE292" s="6"/>
    </row>
    <row r="293" spans="1:31" x14ac:dyDescent="0.3">
      <c r="A293" s="64">
        <v>20</v>
      </c>
      <c r="B293" s="51">
        <v>9.7000000000000003E-2</v>
      </c>
      <c r="C293" s="51">
        <v>3475.2640000000001</v>
      </c>
      <c r="D293" s="51">
        <v>1356</v>
      </c>
      <c r="E293" s="65">
        <v>8114</v>
      </c>
      <c r="F293" s="64">
        <v>42</v>
      </c>
      <c r="G293" s="51">
        <v>9.7000000000000003E-2</v>
      </c>
      <c r="H293" s="51">
        <v>400.92899999999997</v>
      </c>
      <c r="I293" s="51">
        <v>0</v>
      </c>
      <c r="J293" s="65">
        <v>925</v>
      </c>
      <c r="K293" s="94">
        <f t="shared" si="45"/>
        <v>3074.335</v>
      </c>
      <c r="L293" s="51">
        <v>190</v>
      </c>
      <c r="M293" s="51">
        <f t="shared" si="44"/>
        <v>0.21730245920138527</v>
      </c>
      <c r="N293" s="65"/>
      <c r="O293" s="59"/>
      <c r="P293" s="59">
        <v>20</v>
      </c>
      <c r="Q293" s="6">
        <v>0.182</v>
      </c>
      <c r="R293" s="6">
        <v>11104.004000000001</v>
      </c>
      <c r="S293" s="6">
        <v>8476</v>
      </c>
      <c r="T293" s="60">
        <v>14384</v>
      </c>
      <c r="U293" s="59">
        <v>42</v>
      </c>
      <c r="V293" s="6">
        <v>0.182</v>
      </c>
      <c r="W293" s="6">
        <v>11623.333000000001</v>
      </c>
      <c r="X293" s="6">
        <v>10783</v>
      </c>
      <c r="Y293" s="60">
        <v>12148</v>
      </c>
      <c r="Z293" s="94">
        <v>519.32899999999972</v>
      </c>
      <c r="AA293" s="51">
        <v>190</v>
      </c>
      <c r="AB293" s="37">
        <v>0.1811725707555725</v>
      </c>
      <c r="AC293" s="60"/>
      <c r="AD293" s="6"/>
      <c r="AE293" s="6"/>
    </row>
    <row r="294" spans="1:31" x14ac:dyDescent="0.3">
      <c r="A294" s="64">
        <v>21</v>
      </c>
      <c r="B294" s="51">
        <v>9.7000000000000003E-2</v>
      </c>
      <c r="C294" s="51">
        <v>2631.3110000000001</v>
      </c>
      <c r="D294" s="51">
        <v>924</v>
      </c>
      <c r="E294" s="65">
        <v>6588</v>
      </c>
      <c r="F294" s="64">
        <v>43</v>
      </c>
      <c r="G294" s="51">
        <v>9.7000000000000003E-2</v>
      </c>
      <c r="H294" s="51">
        <v>275.642</v>
      </c>
      <c r="I294" s="51">
        <v>0</v>
      </c>
      <c r="J294" s="65">
        <v>669</v>
      </c>
      <c r="K294" s="94">
        <f t="shared" si="45"/>
        <v>2355.6690000000003</v>
      </c>
      <c r="L294" s="51">
        <v>200</v>
      </c>
      <c r="M294" s="51">
        <f t="shared" si="44"/>
        <v>0.16650516835818741</v>
      </c>
      <c r="N294" s="65"/>
      <c r="O294" s="59"/>
      <c r="P294" s="59">
        <v>21</v>
      </c>
      <c r="Q294" s="6">
        <v>0.182</v>
      </c>
      <c r="R294" s="6">
        <v>11311.491</v>
      </c>
      <c r="S294" s="6">
        <v>8625</v>
      </c>
      <c r="T294" s="60">
        <v>14090</v>
      </c>
      <c r="U294" s="59">
        <v>43</v>
      </c>
      <c r="V294" s="6">
        <v>0.182</v>
      </c>
      <c r="W294" s="6">
        <v>11619.358</v>
      </c>
      <c r="X294" s="6">
        <v>10834</v>
      </c>
      <c r="Y294" s="60">
        <v>12208</v>
      </c>
      <c r="Z294" s="94">
        <v>307.86700000000019</v>
      </c>
      <c r="AA294" s="51">
        <v>200</v>
      </c>
      <c r="AB294" s="37">
        <v>0.10740215901828302</v>
      </c>
      <c r="AC294" s="60"/>
      <c r="AD294" s="6"/>
      <c r="AE294" s="6"/>
    </row>
    <row r="295" spans="1:31" x14ac:dyDescent="0.3">
      <c r="A295" s="91">
        <v>22</v>
      </c>
      <c r="B295" s="92">
        <v>9.7000000000000003E-2</v>
      </c>
      <c r="C295" s="92">
        <v>2249.2739999999999</v>
      </c>
      <c r="D295" s="92">
        <v>644</v>
      </c>
      <c r="E295" s="93">
        <v>5905</v>
      </c>
      <c r="F295" s="91">
        <v>44</v>
      </c>
      <c r="G295" s="92">
        <v>9.7000000000000003E-2</v>
      </c>
      <c r="H295" s="92">
        <v>312.01</v>
      </c>
      <c r="I295" s="92">
        <v>0</v>
      </c>
      <c r="J295" s="93">
        <v>736</v>
      </c>
      <c r="K295" s="94">
        <f t="shared" si="45"/>
        <v>1937.2639999999999</v>
      </c>
      <c r="L295" s="51">
        <v>210</v>
      </c>
      <c r="M295" s="51">
        <f t="shared" si="44"/>
        <v>0.13693115139446821</v>
      </c>
      <c r="N295" s="65"/>
      <c r="O295" s="59"/>
      <c r="P295" s="80">
        <v>22</v>
      </c>
      <c r="Q295" s="81">
        <v>0.182</v>
      </c>
      <c r="R295" s="81">
        <v>11412.784</v>
      </c>
      <c r="S295" s="81">
        <v>8788</v>
      </c>
      <c r="T295" s="82">
        <v>14189</v>
      </c>
      <c r="U295" s="80">
        <v>44</v>
      </c>
      <c r="V295" s="81">
        <v>0.182</v>
      </c>
      <c r="W295" s="81">
        <v>11617.612999999999</v>
      </c>
      <c r="X295" s="81">
        <v>10937</v>
      </c>
      <c r="Y295" s="82">
        <v>12136</v>
      </c>
      <c r="Z295" s="94">
        <v>204.82899999999972</v>
      </c>
      <c r="AA295" s="51">
        <v>210</v>
      </c>
      <c r="AB295" s="37">
        <v>7.1456430307749286E-2</v>
      </c>
      <c r="AC295" s="60"/>
      <c r="AD295" s="6"/>
      <c r="AE295" s="6"/>
    </row>
    <row r="296" spans="1:31" ht="15" thickBot="1" x14ac:dyDescent="0.35">
      <c r="A296" s="5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5"/>
      <c r="O296" s="59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0"/>
      <c r="AD296" s="6"/>
      <c r="AE296" s="6"/>
    </row>
    <row r="297" spans="1:31" x14ac:dyDescent="0.3">
      <c r="A297" s="69" t="s">
        <v>55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70"/>
      <c r="O297" s="59"/>
      <c r="P297" s="28" t="s">
        <v>55</v>
      </c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70"/>
      <c r="AD297" s="6"/>
      <c r="AE297" s="6"/>
    </row>
    <row r="298" spans="1:31" x14ac:dyDescent="0.3">
      <c r="A298" s="7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41" t="s">
        <v>56</v>
      </c>
      <c r="N298" s="72" t="s">
        <v>57</v>
      </c>
      <c r="O298" s="59"/>
      <c r="P298" s="31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100" t="s">
        <v>56</v>
      </c>
      <c r="AC298" s="107" t="s">
        <v>57</v>
      </c>
      <c r="AD298" s="6"/>
      <c r="AE298" s="6"/>
    </row>
    <row r="299" spans="1:31" x14ac:dyDescent="0.3">
      <c r="A299" s="71">
        <v>0.17538674438986335</v>
      </c>
      <c r="B299" s="32">
        <v>0.21307949697406336</v>
      </c>
      <c r="C299" s="32">
        <v>4.4142844226643545E-2</v>
      </c>
      <c r="D299" s="32">
        <v>2.7980655785656314E-3</v>
      </c>
      <c r="E299" s="32">
        <v>2.6175289385198541E-2</v>
      </c>
      <c r="F299" s="32">
        <v>2.0732585662727655E-2</v>
      </c>
      <c r="G299" s="32">
        <v>5.7905825939498778E-2</v>
      </c>
      <c r="H299" s="32">
        <v>0.10738743231955185</v>
      </c>
      <c r="I299" s="32">
        <v>0.11131468260951728</v>
      </c>
      <c r="J299" s="32">
        <v>0.22269701057740196</v>
      </c>
      <c r="K299" s="32">
        <v>4.9596901958731357E-2</v>
      </c>
      <c r="L299" s="32">
        <v>0.16609782365685277</v>
      </c>
      <c r="M299" s="43">
        <v>9.9776225273218014E-2</v>
      </c>
      <c r="N299" s="73">
        <v>2.2477201988926221E-2</v>
      </c>
      <c r="O299" s="59"/>
      <c r="P299" s="31">
        <v>1</v>
      </c>
      <c r="Q299" s="32">
        <v>1</v>
      </c>
      <c r="R299" s="32">
        <v>1</v>
      </c>
      <c r="S299" s="32">
        <v>1</v>
      </c>
      <c r="T299" s="32">
        <v>1</v>
      </c>
      <c r="U299" s="32">
        <v>1</v>
      </c>
      <c r="V299" s="32">
        <v>1</v>
      </c>
      <c r="W299" s="32">
        <v>1</v>
      </c>
      <c r="X299" s="32">
        <v>1</v>
      </c>
      <c r="Y299" s="32">
        <v>1</v>
      </c>
      <c r="Z299" s="32">
        <v>1</v>
      </c>
      <c r="AA299" s="32">
        <v>1</v>
      </c>
      <c r="AB299" s="100">
        <v>1</v>
      </c>
      <c r="AC299" s="108">
        <v>0</v>
      </c>
      <c r="AD299" s="6"/>
      <c r="AE299" s="6"/>
    </row>
    <row r="300" spans="1:31" x14ac:dyDescent="0.3">
      <c r="A300" s="71">
        <v>0.17185671502413935</v>
      </c>
      <c r="B300" s="32">
        <v>0.17542766389083364</v>
      </c>
      <c r="C300" s="32">
        <v>4.2194925266992929E-2</v>
      </c>
      <c r="D300" s="32">
        <v>2.0792670621891584E-3</v>
      </c>
      <c r="E300" s="32">
        <v>2.0526831731673436E-2</v>
      </c>
      <c r="F300" s="32">
        <v>1.6170333929519276E-2</v>
      </c>
      <c r="G300" s="32">
        <v>7.286604971127511E-2</v>
      </c>
      <c r="H300" s="32">
        <v>0.10300242966089579</v>
      </c>
      <c r="I300" s="32">
        <v>0.10366209038204158</v>
      </c>
      <c r="J300" s="32">
        <v>0.22412573574193129</v>
      </c>
      <c r="K300" s="32">
        <v>4.3061437321423167E-2</v>
      </c>
      <c r="L300" s="32">
        <v>0.16092971285909402</v>
      </c>
      <c r="M300" s="43">
        <v>9.465859938183406E-2</v>
      </c>
      <c r="N300" s="73">
        <v>2.1303000231501071E-2</v>
      </c>
      <c r="O300" s="59"/>
      <c r="P300" s="31">
        <v>0.99724697663096529</v>
      </c>
      <c r="Q300" s="32">
        <v>0.9635027077945536</v>
      </c>
      <c r="R300" s="32">
        <v>0.98219955052039754</v>
      </c>
      <c r="S300" s="32">
        <v>0.98490558176217646</v>
      </c>
      <c r="T300" s="32">
        <v>1.0044365546120211</v>
      </c>
      <c r="U300" s="32">
        <v>0.98717284355098289</v>
      </c>
      <c r="V300" s="32">
        <v>1.0115156049248688</v>
      </c>
      <c r="W300" s="32">
        <v>1.0113093287591741</v>
      </c>
      <c r="X300" s="32">
        <v>0.99816584053855517</v>
      </c>
      <c r="Y300" s="32">
        <v>1.019574434109475</v>
      </c>
      <c r="Z300" s="32">
        <v>0.99649886728059056</v>
      </c>
      <c r="AA300" s="32">
        <v>0.99797522264178262</v>
      </c>
      <c r="AB300" s="100">
        <v>0.99620862609379535</v>
      </c>
      <c r="AC300" s="108">
        <v>4.4033768420433939E-3</v>
      </c>
      <c r="AD300" s="6"/>
      <c r="AE300" s="6"/>
    </row>
    <row r="301" spans="1:31" x14ac:dyDescent="0.3">
      <c r="A301" s="74">
        <v>0.42614737827746979</v>
      </c>
      <c r="B301" s="39">
        <v>0.29991851915080059</v>
      </c>
      <c r="C301" s="39">
        <v>0.23121039249986197</v>
      </c>
      <c r="D301" s="39">
        <v>0.59020193950300437</v>
      </c>
      <c r="E301" s="39">
        <v>0.44086753652477478</v>
      </c>
      <c r="F301" s="39">
        <v>0.48156574757625475</v>
      </c>
      <c r="G301" s="39">
        <v>0.44768319564304654</v>
      </c>
      <c r="H301" s="32">
        <v>9.3730868763629252E-2</v>
      </c>
      <c r="I301" s="39">
        <v>0.33730602599650578</v>
      </c>
      <c r="J301" s="39">
        <v>0.42355065189755797</v>
      </c>
      <c r="K301" s="32">
        <v>3.8140913486839387E-2</v>
      </c>
      <c r="L301" s="39">
        <v>0.67154184457809929</v>
      </c>
      <c r="M301" s="43">
        <v>0.37348875115815372</v>
      </c>
      <c r="N301" s="73">
        <v>5.3689079348704392E-2</v>
      </c>
      <c r="O301" s="59"/>
      <c r="P301" s="31">
        <v>0.96060956100459804</v>
      </c>
      <c r="Q301" s="32">
        <v>0.86744030021093543</v>
      </c>
      <c r="R301" s="32">
        <v>0.92326501815608664</v>
      </c>
      <c r="S301" s="32">
        <v>0.95928840344637789</v>
      </c>
      <c r="T301" s="32">
        <v>0.79487089230931374</v>
      </c>
      <c r="U301" s="32">
        <v>0.90267768685657002</v>
      </c>
      <c r="V301" s="32">
        <v>0.83542252461652489</v>
      </c>
      <c r="W301" s="32">
        <v>0.79702337910543919</v>
      </c>
      <c r="X301" s="32">
        <v>0.98586789589386581</v>
      </c>
      <c r="Y301" s="32">
        <v>1.0316870708067183</v>
      </c>
      <c r="Z301" s="32">
        <v>0.8283164276331616</v>
      </c>
      <c r="AA301" s="32">
        <v>1.000718300582454</v>
      </c>
      <c r="AB301" s="100">
        <v>0.90726562171850389</v>
      </c>
      <c r="AC301" s="108">
        <v>2.3675166399204171E-2</v>
      </c>
      <c r="AD301" s="6"/>
      <c r="AE301" s="6"/>
    </row>
    <row r="302" spans="1:31" x14ac:dyDescent="0.3">
      <c r="A302" s="71">
        <v>0.66104319665916333</v>
      </c>
      <c r="B302" s="32">
        <v>0.56627074669451194</v>
      </c>
      <c r="C302" s="32">
        <v>0.47780956723078793</v>
      </c>
      <c r="D302" s="32">
        <v>0.93556471800523455</v>
      </c>
      <c r="E302" s="32">
        <v>0.7873880905696603</v>
      </c>
      <c r="F302" s="32">
        <v>0.94529299895354535</v>
      </c>
      <c r="G302" s="32">
        <v>0.87865095387737524</v>
      </c>
      <c r="H302" s="32">
        <v>9.1966835282263321E-2</v>
      </c>
      <c r="I302" s="32">
        <v>0.81648522297987935</v>
      </c>
      <c r="J302" s="32">
        <v>0.8049843330412727</v>
      </c>
      <c r="K302" s="32">
        <v>9.8353924488688182E-2</v>
      </c>
      <c r="L302" s="32">
        <v>0.90857171857266372</v>
      </c>
      <c r="M302" s="43">
        <v>0.6643651921962539</v>
      </c>
      <c r="N302" s="73">
        <v>8.7408779373344722E-2</v>
      </c>
      <c r="O302" s="59"/>
      <c r="P302" s="31">
        <v>0.88985261184508169</v>
      </c>
      <c r="Q302" s="32">
        <v>0.78979014339058806</v>
      </c>
      <c r="R302" s="32">
        <v>0.88143405347069614</v>
      </c>
      <c r="S302" s="32">
        <v>0.87482983884168397</v>
      </c>
      <c r="T302" s="32">
        <v>0.71969699894422867</v>
      </c>
      <c r="U302" s="32">
        <v>0.77681069752041398</v>
      </c>
      <c r="V302" s="32">
        <v>0.57251427500846452</v>
      </c>
      <c r="W302" s="32">
        <v>0.72983302731132105</v>
      </c>
      <c r="X302" s="32">
        <v>0.83061178105203626</v>
      </c>
      <c r="Y302" s="32">
        <v>0.87919218084461692</v>
      </c>
      <c r="Z302" s="32">
        <v>0.77885449098583814</v>
      </c>
      <c r="AA302" s="32">
        <v>0.79805287864452867</v>
      </c>
      <c r="AB302" s="100">
        <v>0.79345608148829161</v>
      </c>
      <c r="AC302" s="108">
        <v>2.6287130993918533E-2</v>
      </c>
      <c r="AD302" s="6"/>
      <c r="AE302" s="6"/>
    </row>
    <row r="303" spans="1:31" x14ac:dyDescent="0.3">
      <c r="A303" s="71">
        <v>0.7925564475410638</v>
      </c>
      <c r="B303" s="32">
        <v>0.75987068914046174</v>
      </c>
      <c r="C303" s="32">
        <v>0.61864813682700825</v>
      </c>
      <c r="D303" s="32">
        <v>1</v>
      </c>
      <c r="E303" s="32">
        <v>0.83589007703253626</v>
      </c>
      <c r="F303" s="32">
        <v>0.96760866287506619</v>
      </c>
      <c r="G303" s="32">
        <v>1</v>
      </c>
      <c r="H303" s="32">
        <v>9.6006646999382828E-2</v>
      </c>
      <c r="I303" s="32">
        <v>0.98070779234487782</v>
      </c>
      <c r="J303" s="32">
        <v>0.93314858404794365</v>
      </c>
      <c r="K303" s="39">
        <v>0.59361621374390738</v>
      </c>
      <c r="L303" s="32">
        <v>0.97072065943049646</v>
      </c>
      <c r="M303" s="43">
        <v>0.79573115916522863</v>
      </c>
      <c r="N303" s="73">
        <v>7.5950874040786848E-2</v>
      </c>
      <c r="O303" s="59"/>
      <c r="P303" s="31">
        <v>0.85504502287416917</v>
      </c>
      <c r="Q303" s="32">
        <v>0.74462802433557862</v>
      </c>
      <c r="R303" s="32">
        <v>0.85246151317820995</v>
      </c>
      <c r="S303" s="32">
        <v>0.82159848811773628</v>
      </c>
      <c r="T303" s="32">
        <v>0.67520473305162809</v>
      </c>
      <c r="U303" s="32">
        <v>0.71599472137776754</v>
      </c>
      <c r="V303" s="32">
        <v>0.35435570048201515</v>
      </c>
      <c r="W303" s="32">
        <v>0.70097774490761666</v>
      </c>
      <c r="X303" s="32">
        <v>0.81047838282349416</v>
      </c>
      <c r="Y303" s="32">
        <v>0.84960406852235193</v>
      </c>
      <c r="Z303" s="32">
        <v>0.73160520791328632</v>
      </c>
      <c r="AA303" s="32">
        <v>0.73154222170125938</v>
      </c>
      <c r="AB303" s="100">
        <v>0.73695798577375937</v>
      </c>
      <c r="AC303" s="108">
        <v>3.9369350281931115E-2</v>
      </c>
      <c r="AD303" s="6"/>
      <c r="AE303" s="6"/>
    </row>
    <row r="304" spans="1:31" x14ac:dyDescent="0.3">
      <c r="A304" s="71">
        <v>0.89858482202412415</v>
      </c>
      <c r="B304" s="32">
        <v>0.87103691198933131</v>
      </c>
      <c r="C304" s="32">
        <v>0.81004960087311073</v>
      </c>
      <c r="D304" s="32">
        <v>0.99313619115724672</v>
      </c>
      <c r="E304" s="32">
        <v>0.90897052330229755</v>
      </c>
      <c r="F304" s="32">
        <v>1</v>
      </c>
      <c r="G304" s="32">
        <v>0.62526015021875259</v>
      </c>
      <c r="H304" s="32">
        <v>0.74456281812186476</v>
      </c>
      <c r="I304" s="32">
        <v>1</v>
      </c>
      <c r="J304" s="32">
        <v>1</v>
      </c>
      <c r="K304" s="32">
        <v>0.78719578221133579</v>
      </c>
      <c r="L304" s="32">
        <v>1</v>
      </c>
      <c r="M304" s="43">
        <v>0.88656639999150544</v>
      </c>
      <c r="N304" s="73">
        <v>3.5663485347271873E-2</v>
      </c>
      <c r="O304" s="59"/>
      <c r="P304" s="31">
        <v>0.83777576660731989</v>
      </c>
      <c r="Q304" s="32">
        <v>0.71558971596437204</v>
      </c>
      <c r="R304" s="32">
        <v>0.83577900551329531</v>
      </c>
      <c r="S304" s="32">
        <v>0.76973318849421912</v>
      </c>
      <c r="T304" s="32">
        <v>0.63313899183293354</v>
      </c>
      <c r="U304" s="32">
        <v>0.66060986970087365</v>
      </c>
      <c r="V304" s="32">
        <v>0.21991137820500523</v>
      </c>
      <c r="W304" s="32">
        <v>0.61239746126823147</v>
      </c>
      <c r="X304" s="32">
        <v>0.79267153078192298</v>
      </c>
      <c r="Y304" s="32">
        <v>0.81918234043336924</v>
      </c>
      <c r="Z304" s="32">
        <v>0.71314248727529495</v>
      </c>
      <c r="AA304" s="32">
        <v>0.70536489250957934</v>
      </c>
      <c r="AB304" s="100">
        <v>0.69294138571553476</v>
      </c>
      <c r="AC304" s="108">
        <v>4.839086321816282E-2</v>
      </c>
      <c r="AD304" s="6"/>
      <c r="AE304" s="6"/>
    </row>
    <row r="305" spans="1:31" x14ac:dyDescent="0.3">
      <c r="A305" s="71">
        <v>0.93753989449278696</v>
      </c>
      <c r="B305" s="32">
        <v>0.93173933381481766</v>
      </c>
      <c r="C305" s="32">
        <v>0.95577969380127759</v>
      </c>
      <c r="D305" s="32">
        <v>0.8988345036374642</v>
      </c>
      <c r="E305" s="32">
        <v>1</v>
      </c>
      <c r="F305" s="32">
        <v>0.97499169057669355</v>
      </c>
      <c r="G305" s="32">
        <v>0.33433354783884245</v>
      </c>
      <c r="H305" s="39">
        <v>0.76472092406406711</v>
      </c>
      <c r="I305" s="32">
        <v>0.98252728621139374</v>
      </c>
      <c r="J305" s="32">
        <v>0.98821438818133067</v>
      </c>
      <c r="K305" s="32">
        <v>0.87984681998903391</v>
      </c>
      <c r="L305" s="32">
        <v>0.79958061095767852</v>
      </c>
      <c r="M305" s="43">
        <v>0.87067572446378205</v>
      </c>
      <c r="N305" s="73">
        <v>5.3243000446012545E-2</v>
      </c>
      <c r="O305" s="59"/>
      <c r="P305" s="31">
        <v>0.82335038374789005</v>
      </c>
      <c r="Q305" s="32">
        <v>0.70019265135890241</v>
      </c>
      <c r="R305" s="32">
        <v>0.81084827498856393</v>
      </c>
      <c r="S305" s="32">
        <v>0.72496361661284836</v>
      </c>
      <c r="T305" s="32">
        <v>0.59940587048648797</v>
      </c>
      <c r="U305" s="32">
        <v>0.6298442301726429</v>
      </c>
      <c r="V305" s="32">
        <v>0</v>
      </c>
      <c r="W305" s="32">
        <v>0.57354798199382317</v>
      </c>
      <c r="X305" s="32">
        <v>0.77956390873373793</v>
      </c>
      <c r="Y305" s="32">
        <v>0.79562276612684357</v>
      </c>
      <c r="Z305" s="32">
        <v>0.70109923106610661</v>
      </c>
      <c r="AA305" s="32">
        <v>0.61097761441875842</v>
      </c>
      <c r="AB305" s="100">
        <v>0.64578471080888389</v>
      </c>
      <c r="AC305" s="108">
        <v>6.3799268052432523E-2</v>
      </c>
      <c r="AD305" s="6"/>
      <c r="AE305" s="6"/>
    </row>
    <row r="306" spans="1:31" x14ac:dyDescent="0.3">
      <c r="A306" s="71">
        <v>0.99095640397374474</v>
      </c>
      <c r="B306" s="32">
        <v>0.94836374159705705</v>
      </c>
      <c r="C306" s="32">
        <v>0.98851096091848256</v>
      </c>
      <c r="D306" s="32">
        <v>0.8137339383232447</v>
      </c>
      <c r="E306" s="32">
        <v>0.98107619666883084</v>
      </c>
      <c r="F306" s="32">
        <v>0.93022304005506362</v>
      </c>
      <c r="G306" s="32">
        <v>0.27751033155181348</v>
      </c>
      <c r="H306" s="32">
        <v>1</v>
      </c>
      <c r="I306" s="32">
        <v>0.79655104715342107</v>
      </c>
      <c r="J306" s="32">
        <v>0.96102798186013849</v>
      </c>
      <c r="K306" s="32">
        <v>0.92797074715034755</v>
      </c>
      <c r="L306" s="32">
        <v>0.68210997628381609</v>
      </c>
      <c r="M306" s="43">
        <v>0.85816953046133015</v>
      </c>
      <c r="N306" s="73">
        <v>5.9832808664269606E-2</v>
      </c>
      <c r="O306" s="59"/>
      <c r="P306" s="31">
        <v>0.81070673046477026</v>
      </c>
      <c r="Q306" s="32">
        <v>0.68507882099335615</v>
      </c>
      <c r="R306" s="32">
        <v>0.79830100059979447</v>
      </c>
      <c r="S306" s="32">
        <v>0.69247749289445115</v>
      </c>
      <c r="T306" s="32">
        <v>0.56699967320832911</v>
      </c>
      <c r="U306" s="32">
        <v>0.59328263558666805</v>
      </c>
      <c r="V306" s="32">
        <v>0</v>
      </c>
      <c r="W306" s="32">
        <v>0.52685750480085369</v>
      </c>
      <c r="X306" s="32">
        <v>0.74977451183940524</v>
      </c>
      <c r="Y306" s="32">
        <v>0.77361703843954366</v>
      </c>
      <c r="Z306" s="32">
        <v>0.68551590220365388</v>
      </c>
      <c r="AA306" s="32">
        <v>0.57630940719095969</v>
      </c>
      <c r="AB306" s="100">
        <v>0.62157672651848206</v>
      </c>
      <c r="AC306" s="108">
        <v>6.2816345305558866E-2</v>
      </c>
      <c r="AD306" s="6"/>
      <c r="AE306" s="6"/>
    </row>
    <row r="307" spans="1:31" x14ac:dyDescent="0.3">
      <c r="A307" s="71">
        <v>1</v>
      </c>
      <c r="B307" s="32">
        <v>1</v>
      </c>
      <c r="C307" s="32">
        <v>1</v>
      </c>
      <c r="D307" s="32">
        <v>0.50127251561869257</v>
      </c>
      <c r="E307" s="32">
        <v>0.97206284956610678</v>
      </c>
      <c r="F307" s="32">
        <v>0.77728671686137529</v>
      </c>
      <c r="G307" s="32">
        <v>0.20175813397126408</v>
      </c>
      <c r="H307" s="32">
        <v>0.7582374086787077</v>
      </c>
      <c r="I307" s="32">
        <v>0.7103662859615637</v>
      </c>
      <c r="J307" s="32">
        <v>0.92550480202144758</v>
      </c>
      <c r="K307" s="32">
        <v>1</v>
      </c>
      <c r="L307" s="32">
        <v>0.54472065928913083</v>
      </c>
      <c r="M307" s="43">
        <v>0.78260078099735741</v>
      </c>
      <c r="N307" s="73">
        <v>7.407599893545351E-2</v>
      </c>
      <c r="O307" s="59"/>
      <c r="P307" s="31">
        <v>0.79317080261466422</v>
      </c>
      <c r="Q307" s="32">
        <v>0.6640648076972594</v>
      </c>
      <c r="R307" s="32">
        <v>0.7837643550323603</v>
      </c>
      <c r="S307" s="32">
        <v>0.66871385842472608</v>
      </c>
      <c r="T307" s="32">
        <v>0.52804946703889277</v>
      </c>
      <c r="U307" s="32">
        <v>0.56434963345076639</v>
      </c>
      <c r="V307" s="32">
        <v>0</v>
      </c>
      <c r="W307" s="32">
        <v>0.48659440519755365</v>
      </c>
      <c r="X307" s="32">
        <v>0.7182379362415916</v>
      </c>
      <c r="Y307" s="32">
        <v>0.75292027888161728</v>
      </c>
      <c r="Z307" s="32">
        <v>0.66429709958066019</v>
      </c>
      <c r="AA307" s="32">
        <v>0.52977371612928414</v>
      </c>
      <c r="AB307" s="100">
        <v>0.59616136335744807</v>
      </c>
      <c r="AC307" s="108">
        <v>6.1881649963711045E-2</v>
      </c>
      <c r="AD307" s="6"/>
      <c r="AE307" s="6"/>
    </row>
    <row r="308" spans="1:31" x14ac:dyDescent="0.3">
      <c r="A308" s="71">
        <v>0.89151410365306905</v>
      </c>
      <c r="B308" s="32">
        <v>0.98645718112822744</v>
      </c>
      <c r="C308" s="32">
        <v>0.96606503216797479</v>
      </c>
      <c r="D308" s="32">
        <v>0.27385228043110366</v>
      </c>
      <c r="E308" s="32">
        <v>0.90708890490341443</v>
      </c>
      <c r="F308" s="32">
        <v>0.65300476033269095</v>
      </c>
      <c r="G308" s="32">
        <v>0.1859464936808948</v>
      </c>
      <c r="H308" s="32">
        <v>0.68508390425912069</v>
      </c>
      <c r="I308" s="32">
        <v>0.58637924908612915</v>
      </c>
      <c r="J308" s="32">
        <v>0.86747287539477891</v>
      </c>
      <c r="K308" s="32">
        <v>0.97159446904300728</v>
      </c>
      <c r="L308" s="32">
        <v>0.45259777845523269</v>
      </c>
      <c r="M308" s="43">
        <v>0.70225475271130378</v>
      </c>
      <c r="N308" s="73">
        <v>8.0555032951537778E-2</v>
      </c>
      <c r="O308" s="59"/>
      <c r="P308" s="31">
        <v>0.78153772240557007</v>
      </c>
      <c r="Q308" s="32">
        <v>0.65013917245262054</v>
      </c>
      <c r="R308" s="32">
        <v>0.77307691502490772</v>
      </c>
      <c r="S308" s="32">
        <v>0.6374741447299892</v>
      </c>
      <c r="T308" s="32">
        <v>0.4154823401917192</v>
      </c>
      <c r="U308" s="32">
        <v>0.52982473773314254</v>
      </c>
      <c r="V308" s="32">
        <v>0</v>
      </c>
      <c r="W308" s="32">
        <v>0.42769062913610278</v>
      </c>
      <c r="X308" s="32">
        <v>0.70205157353863834</v>
      </c>
      <c r="Y308" s="32">
        <v>0.70664009632161651</v>
      </c>
      <c r="Z308" s="32">
        <v>0.63797976161837777</v>
      </c>
      <c r="AA308" s="32">
        <v>0.48228075610293808</v>
      </c>
      <c r="AB308" s="100">
        <v>0.56201482077130194</v>
      </c>
      <c r="AC308" s="108">
        <v>6.2478123153054135E-2</v>
      </c>
      <c r="AD308" s="6"/>
      <c r="AE308" s="6"/>
    </row>
    <row r="309" spans="1:31" x14ac:dyDescent="0.3">
      <c r="A309" s="71">
        <v>0.87823250932560148</v>
      </c>
      <c r="B309" s="32">
        <v>0.7477274332176207</v>
      </c>
      <c r="C309" s="32">
        <v>0.83467306623502835</v>
      </c>
      <c r="D309" s="32">
        <v>0.1635130884188305</v>
      </c>
      <c r="E309" s="32">
        <v>0.85939386878067059</v>
      </c>
      <c r="F309" s="32">
        <v>0.53816376598197768</v>
      </c>
      <c r="G309" s="32">
        <v>0.16455191583781897</v>
      </c>
      <c r="H309" s="32">
        <v>0.55270405993533667</v>
      </c>
      <c r="I309" s="32">
        <v>0.45202037922019711</v>
      </c>
      <c r="J309" s="32">
        <v>0.74475392559200393</v>
      </c>
      <c r="K309" s="32">
        <v>0.95214960365240442</v>
      </c>
      <c r="L309" s="32">
        <v>0.38654707898931862</v>
      </c>
      <c r="M309" s="43">
        <v>0.60620255793223421</v>
      </c>
      <c r="N309" s="73">
        <v>7.8805059347479389E-2</v>
      </c>
      <c r="O309" s="59"/>
      <c r="P309" s="31">
        <v>0.65761827004960149</v>
      </c>
      <c r="Q309" s="32">
        <v>0.63512833635613797</v>
      </c>
      <c r="R309" s="32">
        <v>0.66839469626630443</v>
      </c>
      <c r="S309" s="32">
        <v>0.60540795523876179</v>
      </c>
      <c r="T309" s="32">
        <v>0.37435541535130545</v>
      </c>
      <c r="U309" s="32">
        <v>0.50195011414824775</v>
      </c>
      <c r="V309" s="32">
        <v>0</v>
      </c>
      <c r="W309" s="32">
        <v>0.36777926873248318</v>
      </c>
      <c r="X309" s="32">
        <v>0.6762727459409299</v>
      </c>
      <c r="Y309" s="32">
        <v>0.70207033445257216</v>
      </c>
      <c r="Z309" s="32">
        <v>0.63628500916386421</v>
      </c>
      <c r="AA309" s="32">
        <v>0.44162996670490129</v>
      </c>
      <c r="AB309" s="100">
        <v>0.5222410093670925</v>
      </c>
      <c r="AC309" s="108">
        <v>5.8632955558718378E-2</v>
      </c>
      <c r="AD309" s="6"/>
      <c r="AE309" s="6"/>
    </row>
    <row r="310" spans="1:31" x14ac:dyDescent="0.3">
      <c r="A310" s="71">
        <v>0.79183064217890631</v>
      </c>
      <c r="B310" s="32">
        <v>0.66969341411539618</v>
      </c>
      <c r="C310" s="32">
        <v>0.8151603608650253</v>
      </c>
      <c r="D310" s="32">
        <v>0.10823709269041216</v>
      </c>
      <c r="E310" s="32">
        <v>0.80955673390874194</v>
      </c>
      <c r="F310" s="32">
        <v>0.47264111866977482</v>
      </c>
      <c r="G310" s="32">
        <v>0.14025867440694323</v>
      </c>
      <c r="H310" s="32">
        <v>0.45434841633776635</v>
      </c>
      <c r="I310" s="32">
        <v>0.3652572398343002</v>
      </c>
      <c r="J310" s="32">
        <v>0.65715147730393408</v>
      </c>
      <c r="K310" s="32">
        <v>0.93084257960704142</v>
      </c>
      <c r="L310" s="32">
        <v>0.33793784342540495</v>
      </c>
      <c r="M310" s="43">
        <v>0.546076299445304</v>
      </c>
      <c r="N310" s="73">
        <v>7.9013919958150242E-2</v>
      </c>
      <c r="O310" s="59"/>
      <c r="P310" s="31">
        <v>0.61891962737589523</v>
      </c>
      <c r="Q310" s="32">
        <v>0.61772172626495647</v>
      </c>
      <c r="R310" s="32">
        <v>0.64665083264683221</v>
      </c>
      <c r="S310" s="32">
        <v>0.49914346512700686</v>
      </c>
      <c r="T310" s="32">
        <v>0.35449742779300714</v>
      </c>
      <c r="U310" s="32">
        <v>0.45176252117300969</v>
      </c>
      <c r="V310" s="32">
        <v>0</v>
      </c>
      <c r="W310" s="32">
        <v>0.28515222688221858</v>
      </c>
      <c r="X310" s="32">
        <v>0.65092957848746513</v>
      </c>
      <c r="Y310" s="32">
        <v>0.6687094471446241</v>
      </c>
      <c r="Z310" s="32">
        <v>0.5612434299678265</v>
      </c>
      <c r="AA310" s="32">
        <v>0.38148493906131775</v>
      </c>
      <c r="AB310" s="100">
        <v>0.47801793516034669</v>
      </c>
      <c r="AC310" s="108">
        <v>5.7234602268401651E-2</v>
      </c>
      <c r="AD310" s="6"/>
      <c r="AE310" s="6"/>
    </row>
    <row r="311" spans="1:31" ht="15" thickBot="1" x14ac:dyDescent="0.35">
      <c r="A311" s="75">
        <v>0.72390794630750077</v>
      </c>
      <c r="B311" s="34">
        <v>0.61419289658595677</v>
      </c>
      <c r="C311" s="34">
        <v>0.75480220972757261</v>
      </c>
      <c r="D311" s="34">
        <v>6.0888763806469022E-2</v>
      </c>
      <c r="E311" s="34">
        <v>0.74103862077179883</v>
      </c>
      <c r="F311" s="34">
        <v>0.42054044601285007</v>
      </c>
      <c r="G311" s="34">
        <v>0.12047294582582825</v>
      </c>
      <c r="H311" s="34">
        <v>0.39432170371879394</v>
      </c>
      <c r="I311" s="34">
        <v>0.29107970225873481</v>
      </c>
      <c r="J311" s="34">
        <v>0.51906013970417786</v>
      </c>
      <c r="K311" s="34">
        <v>0.82944709717059895</v>
      </c>
      <c r="L311" s="34">
        <v>0.28927086005288627</v>
      </c>
      <c r="M311" s="45">
        <v>0.47991861099526395</v>
      </c>
      <c r="N311" s="76">
        <v>7.4501054916302933E-2</v>
      </c>
      <c r="O311" s="59"/>
      <c r="P311" s="33">
        <v>0.5575191633459643</v>
      </c>
      <c r="Q311" s="34">
        <v>0.49342181968307242</v>
      </c>
      <c r="R311" s="34">
        <v>0.63033102801449126</v>
      </c>
      <c r="S311" s="34">
        <v>0.46685346944241907</v>
      </c>
      <c r="T311" s="34">
        <v>0.34006182017283382</v>
      </c>
      <c r="U311" s="34">
        <v>0.39123001209140396</v>
      </c>
      <c r="V311" s="34">
        <v>0</v>
      </c>
      <c r="W311" s="34">
        <v>0.19884925959758853</v>
      </c>
      <c r="X311" s="34">
        <v>0.58464419008245405</v>
      </c>
      <c r="Y311" s="34">
        <v>0.54708015325689408</v>
      </c>
      <c r="Z311" s="34">
        <v>0.45222675848414579</v>
      </c>
      <c r="AA311" s="34">
        <v>0.30523274473850914</v>
      </c>
      <c r="AB311" s="101">
        <v>0.4139542015758147</v>
      </c>
      <c r="AC311" s="109">
        <v>5.2244376890083773E-2</v>
      </c>
      <c r="AD311" s="6"/>
      <c r="AE311" s="6"/>
    </row>
    <row r="312" spans="1:31" x14ac:dyDescent="0.3">
      <c r="A312" s="5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0"/>
      <c r="O312" s="59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0"/>
      <c r="AD312" s="6"/>
      <c r="AE312" s="6"/>
    </row>
    <row r="313" spans="1:31" x14ac:dyDescent="0.3">
      <c r="A313" s="5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0"/>
      <c r="O313" s="59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0"/>
      <c r="AD313" s="6"/>
      <c r="AE313" s="6"/>
    </row>
    <row r="314" spans="1:31" x14ac:dyDescent="0.3">
      <c r="A314" s="5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0"/>
      <c r="O314" s="59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0"/>
      <c r="AD314" s="6"/>
      <c r="AE314" s="6"/>
    </row>
    <row r="315" spans="1:31" ht="28.8" x14ac:dyDescent="0.55000000000000004">
      <c r="A315" s="102" t="s">
        <v>58</v>
      </c>
      <c r="B315" s="37"/>
      <c r="C315" s="37"/>
      <c r="D315" s="37"/>
      <c r="E315" s="37"/>
      <c r="F315" s="6"/>
      <c r="G315" s="6"/>
      <c r="H315" s="6"/>
      <c r="I315" s="6"/>
      <c r="J315" s="6"/>
      <c r="K315" s="6"/>
      <c r="L315" s="6"/>
      <c r="M315" s="6"/>
      <c r="N315" s="60"/>
      <c r="O315" s="59"/>
      <c r="P315" s="104" t="s">
        <v>58</v>
      </c>
      <c r="Q315" s="37"/>
      <c r="R315" s="37"/>
      <c r="S315" s="37"/>
      <c r="T315" s="37"/>
      <c r="U315" s="6"/>
      <c r="V315" s="6"/>
      <c r="W315" s="6"/>
      <c r="X315" s="6"/>
      <c r="Y315" s="6"/>
      <c r="Z315" s="6"/>
      <c r="AA315" s="6"/>
      <c r="AB315" s="6"/>
      <c r="AC315" s="60"/>
      <c r="AD315" s="6"/>
      <c r="AE315" s="6"/>
    </row>
    <row r="316" spans="1:31" x14ac:dyDescent="0.3">
      <c r="A316" s="56" t="s">
        <v>59</v>
      </c>
      <c r="B316" s="37"/>
      <c r="C316" s="37"/>
      <c r="D316" s="37"/>
      <c r="E316" s="37"/>
      <c r="F316" s="6"/>
      <c r="G316" s="6"/>
      <c r="H316" s="6"/>
      <c r="I316" s="6"/>
      <c r="J316" s="6"/>
      <c r="K316" s="6"/>
      <c r="L316" s="6"/>
      <c r="M316" s="6"/>
      <c r="N316" s="60"/>
      <c r="O316" s="59"/>
      <c r="P316" s="37" t="s">
        <v>59</v>
      </c>
      <c r="Q316" s="37"/>
      <c r="R316" s="37"/>
      <c r="S316" s="37"/>
      <c r="T316" s="37"/>
      <c r="U316" s="6"/>
      <c r="V316" s="6"/>
      <c r="W316" s="6"/>
      <c r="X316" s="6"/>
      <c r="Y316" s="6"/>
      <c r="Z316" s="6"/>
      <c r="AA316" s="6"/>
      <c r="AB316" s="6"/>
      <c r="AC316" s="60"/>
      <c r="AD316" s="6"/>
      <c r="AE316" s="6"/>
    </row>
    <row r="317" spans="1:31" x14ac:dyDescent="0.3">
      <c r="A317" s="88" t="s">
        <v>34</v>
      </c>
      <c r="B317" s="89" t="s">
        <v>35</v>
      </c>
      <c r="C317" s="89" t="s">
        <v>1</v>
      </c>
      <c r="D317" s="89" t="s">
        <v>36</v>
      </c>
      <c r="E317" s="90" t="s">
        <v>37</v>
      </c>
      <c r="F317" s="88" t="s">
        <v>38</v>
      </c>
      <c r="G317" s="89" t="s">
        <v>35</v>
      </c>
      <c r="H317" s="89" t="s">
        <v>1</v>
      </c>
      <c r="I317" s="89" t="s">
        <v>36</v>
      </c>
      <c r="J317" s="90" t="s">
        <v>37</v>
      </c>
      <c r="K317" s="52" t="s">
        <v>39</v>
      </c>
      <c r="L317" s="52" t="s">
        <v>63</v>
      </c>
      <c r="M317" s="52" t="s">
        <v>40</v>
      </c>
      <c r="N317" s="60"/>
      <c r="O317" s="59"/>
      <c r="P317" s="88" t="s">
        <v>34</v>
      </c>
      <c r="Q317" s="89" t="s">
        <v>35</v>
      </c>
      <c r="R317" s="89" t="s">
        <v>1</v>
      </c>
      <c r="S317" s="89" t="s">
        <v>36</v>
      </c>
      <c r="T317" s="90" t="s">
        <v>37</v>
      </c>
      <c r="U317" s="88" t="s">
        <v>38</v>
      </c>
      <c r="V317" s="89" t="s">
        <v>35</v>
      </c>
      <c r="W317" s="89" t="s">
        <v>1</v>
      </c>
      <c r="X317" s="89" t="s">
        <v>36</v>
      </c>
      <c r="Y317" s="90" t="s">
        <v>37</v>
      </c>
      <c r="Z317" s="52" t="s">
        <v>39</v>
      </c>
      <c r="AA317" s="52" t="s">
        <v>63</v>
      </c>
      <c r="AB317" s="52" t="s">
        <v>40</v>
      </c>
      <c r="AC317" s="60"/>
      <c r="AD317" s="6"/>
      <c r="AE317" s="6"/>
    </row>
    <row r="318" spans="1:31" x14ac:dyDescent="0.3">
      <c r="A318" s="59">
        <v>1</v>
      </c>
      <c r="B318" s="6">
        <v>3.8530000000000002</v>
      </c>
      <c r="C318" s="6">
        <v>1220.8330000000001</v>
      </c>
      <c r="D318" s="6">
        <v>0</v>
      </c>
      <c r="E318" s="60">
        <v>5664</v>
      </c>
      <c r="F318" s="59">
        <v>5</v>
      </c>
      <c r="G318" s="6">
        <v>3.8530000000000002</v>
      </c>
      <c r="H318" s="6">
        <v>0</v>
      </c>
      <c r="I318" s="6">
        <v>0</v>
      </c>
      <c r="J318" s="60">
        <v>0</v>
      </c>
      <c r="K318" s="94">
        <f>C318-H318</f>
        <v>1220.8330000000001</v>
      </c>
      <c r="L318" s="6">
        <v>0</v>
      </c>
      <c r="M318" s="6">
        <f>K318/$K$320</f>
        <v>5.1474368982741242E-2</v>
      </c>
      <c r="N318" s="60"/>
      <c r="O318" s="59"/>
      <c r="P318" s="59">
        <v>1</v>
      </c>
      <c r="Q318" s="6">
        <v>5.3570000000000002</v>
      </c>
      <c r="R318" s="6">
        <v>9538.3169999999991</v>
      </c>
      <c r="S318" s="6">
        <v>5165</v>
      </c>
      <c r="T318" s="60">
        <v>17898</v>
      </c>
      <c r="U318" s="59">
        <v>5</v>
      </c>
      <c r="V318" s="6">
        <v>5.3570000000000002</v>
      </c>
      <c r="W318" s="6">
        <v>12632.654</v>
      </c>
      <c r="X318" s="6">
        <v>11299</v>
      </c>
      <c r="Y318" s="60">
        <v>13628</v>
      </c>
      <c r="Z318" s="94">
        <f>W318-R318</f>
        <v>3094.3370000000014</v>
      </c>
      <c r="AA318" s="6">
        <v>0</v>
      </c>
      <c r="AB318" s="37">
        <f>Z318/$Z$318</f>
        <v>1</v>
      </c>
      <c r="AC318" s="60"/>
      <c r="AD318" s="6"/>
      <c r="AE318" s="6"/>
    </row>
    <row r="319" spans="1:31" x14ac:dyDescent="0.3">
      <c r="A319" s="59">
        <v>2</v>
      </c>
      <c r="B319" s="6">
        <v>3.8530000000000002</v>
      </c>
      <c r="C319" s="6">
        <v>14277.887000000001</v>
      </c>
      <c r="D319" s="6">
        <v>1421</v>
      </c>
      <c r="E319" s="60">
        <v>65535</v>
      </c>
      <c r="F319" s="59">
        <v>6</v>
      </c>
      <c r="G319" s="6">
        <v>3.8530000000000002</v>
      </c>
      <c r="H319" s="6">
        <v>16.475999999999999</v>
      </c>
      <c r="I319" s="6">
        <v>0</v>
      </c>
      <c r="J319" s="60">
        <v>381</v>
      </c>
      <c r="K319" s="94">
        <f t="shared" ref="K319:K321" si="46">C319-H319</f>
        <v>14261.411</v>
      </c>
      <c r="L319" s="6">
        <v>900</v>
      </c>
      <c r="M319" s="6">
        <f>K319/$K$320</f>
        <v>0.6013083951928927</v>
      </c>
      <c r="N319" s="60"/>
      <c r="O319" s="59"/>
      <c r="P319" s="59">
        <v>2</v>
      </c>
      <c r="Q319" s="6">
        <v>5.3570000000000002</v>
      </c>
      <c r="R319" s="6">
        <v>9790.7170000000006</v>
      </c>
      <c r="S319" s="6">
        <v>6010</v>
      </c>
      <c r="T319" s="60">
        <v>17802</v>
      </c>
      <c r="U319" s="59">
        <v>6</v>
      </c>
      <c r="V319" s="6">
        <v>5.3570000000000002</v>
      </c>
      <c r="W319" s="6">
        <v>13083.762000000001</v>
      </c>
      <c r="X319" s="6">
        <v>11634</v>
      </c>
      <c r="Y319" s="60">
        <v>14006</v>
      </c>
      <c r="Z319" s="94">
        <f t="shared" ref="Z319:Z321" si="47">W319-R319</f>
        <v>3293.0450000000001</v>
      </c>
      <c r="AA319" s="6">
        <v>900</v>
      </c>
      <c r="AB319" s="37">
        <f t="shared" ref="AB319:AB321" si="48">Z319/$Z$318</f>
        <v>1.0642166641836357</v>
      </c>
      <c r="AC319" s="60"/>
      <c r="AD319" s="6"/>
      <c r="AE319" s="6"/>
    </row>
    <row r="320" spans="1:31" x14ac:dyDescent="0.3">
      <c r="A320" s="59">
        <v>3</v>
      </c>
      <c r="B320" s="6">
        <v>3.8530000000000002</v>
      </c>
      <c r="C320" s="6">
        <v>23973.741000000002</v>
      </c>
      <c r="D320" s="6">
        <v>6106</v>
      </c>
      <c r="E320" s="60">
        <v>65535</v>
      </c>
      <c r="F320" s="59">
        <v>7</v>
      </c>
      <c r="G320" s="6">
        <v>3.8530000000000002</v>
      </c>
      <c r="H320" s="6">
        <v>256.44200000000001</v>
      </c>
      <c r="I320" s="6">
        <v>0</v>
      </c>
      <c r="J320" s="60">
        <v>1882</v>
      </c>
      <c r="K320" s="94">
        <f t="shared" si="46"/>
        <v>23717.299000000003</v>
      </c>
      <c r="L320" s="6">
        <v>1800</v>
      </c>
      <c r="M320" s="6">
        <f>K320/$K$320</f>
        <v>1</v>
      </c>
      <c r="N320" s="60"/>
      <c r="O320" s="59"/>
      <c r="P320" s="59">
        <v>3</v>
      </c>
      <c r="Q320" s="6">
        <v>5.3570000000000002</v>
      </c>
      <c r="R320" s="6">
        <v>10424.823</v>
      </c>
      <c r="S320" s="6">
        <v>6836</v>
      </c>
      <c r="T320" s="60">
        <v>18867</v>
      </c>
      <c r="U320" s="59">
        <v>7</v>
      </c>
      <c r="V320" s="6">
        <v>5.3570000000000002</v>
      </c>
      <c r="W320" s="6">
        <v>13072.849</v>
      </c>
      <c r="X320" s="6">
        <v>12183</v>
      </c>
      <c r="Y320" s="60">
        <v>13959</v>
      </c>
      <c r="Z320" s="94">
        <f t="shared" si="47"/>
        <v>2648.0259999999998</v>
      </c>
      <c r="AA320" s="6">
        <v>1800</v>
      </c>
      <c r="AB320" s="37">
        <f t="shared" si="48"/>
        <v>0.85576522531320887</v>
      </c>
      <c r="AC320" s="60"/>
      <c r="AD320" s="6"/>
      <c r="AE320" s="6"/>
    </row>
    <row r="321" spans="1:31" x14ac:dyDescent="0.3">
      <c r="A321" s="80">
        <v>4</v>
      </c>
      <c r="B321" s="81">
        <v>3.8530000000000002</v>
      </c>
      <c r="C321" s="81">
        <v>19035.269</v>
      </c>
      <c r="D321" s="81">
        <v>0</v>
      </c>
      <c r="E321" s="82">
        <v>65535</v>
      </c>
      <c r="F321" s="80">
        <v>8</v>
      </c>
      <c r="G321" s="81">
        <v>3.8530000000000002</v>
      </c>
      <c r="H321" s="81">
        <v>0</v>
      </c>
      <c r="I321" s="81">
        <v>0</v>
      </c>
      <c r="J321" s="82">
        <v>0</v>
      </c>
      <c r="K321" s="94">
        <f t="shared" si="46"/>
        <v>19035.269</v>
      </c>
      <c r="L321" s="6">
        <v>5400</v>
      </c>
      <c r="M321" s="6">
        <f>K321/$K$320</f>
        <v>0.80259008414069399</v>
      </c>
      <c r="N321" s="60"/>
      <c r="O321" s="59"/>
      <c r="P321" s="80">
        <v>4</v>
      </c>
      <c r="Q321" s="81">
        <v>5.3570000000000002</v>
      </c>
      <c r="R321" s="81">
        <v>10280.055</v>
      </c>
      <c r="S321" s="81">
        <v>7734</v>
      </c>
      <c r="T321" s="82">
        <v>16364</v>
      </c>
      <c r="U321" s="80">
        <v>8</v>
      </c>
      <c r="V321" s="81">
        <v>5.3570000000000002</v>
      </c>
      <c r="W321" s="81">
        <v>13146.808999999999</v>
      </c>
      <c r="X321" s="81">
        <v>11723</v>
      </c>
      <c r="Y321" s="82">
        <v>14121</v>
      </c>
      <c r="Z321" s="94">
        <f t="shared" si="47"/>
        <v>2866.753999999999</v>
      </c>
      <c r="AA321" s="6">
        <v>5400</v>
      </c>
      <c r="AB321" s="37">
        <f t="shared" si="48"/>
        <v>0.92645177302924597</v>
      </c>
      <c r="AC321" s="60"/>
      <c r="AD321" s="6"/>
      <c r="AE321" s="6"/>
    </row>
    <row r="322" spans="1:31" x14ac:dyDescent="0.3">
      <c r="A322" s="5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0"/>
      <c r="O322" s="59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37"/>
      <c r="AC322" s="60"/>
      <c r="AD322" s="6"/>
      <c r="AE322" s="6"/>
    </row>
    <row r="323" spans="1:31" x14ac:dyDescent="0.3">
      <c r="A323" s="5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7"/>
      <c r="O323" s="59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37"/>
      <c r="AC323" s="60"/>
      <c r="AD323" s="6"/>
      <c r="AE323" s="6"/>
    </row>
    <row r="324" spans="1:31" x14ac:dyDescent="0.3">
      <c r="A324" s="88" t="s">
        <v>42</v>
      </c>
      <c r="B324" s="89" t="s">
        <v>35</v>
      </c>
      <c r="C324" s="89" t="s">
        <v>1</v>
      </c>
      <c r="D324" s="89" t="s">
        <v>36</v>
      </c>
      <c r="E324" s="90" t="s">
        <v>37</v>
      </c>
      <c r="F324" s="88" t="s">
        <v>43</v>
      </c>
      <c r="G324" s="89" t="s">
        <v>35</v>
      </c>
      <c r="H324" s="89" t="s">
        <v>1</v>
      </c>
      <c r="I324" s="89" t="s">
        <v>36</v>
      </c>
      <c r="J324" s="90" t="s">
        <v>37</v>
      </c>
      <c r="K324" s="52" t="s">
        <v>39</v>
      </c>
      <c r="L324" s="52" t="s">
        <v>63</v>
      </c>
      <c r="M324" s="52" t="s">
        <v>40</v>
      </c>
      <c r="N324" s="60"/>
      <c r="O324" s="59"/>
      <c r="P324" s="88" t="s">
        <v>42</v>
      </c>
      <c r="Q324" s="89" t="s">
        <v>35</v>
      </c>
      <c r="R324" s="89" t="s">
        <v>1</v>
      </c>
      <c r="S324" s="89" t="s">
        <v>36</v>
      </c>
      <c r="T324" s="90" t="s">
        <v>37</v>
      </c>
      <c r="U324" s="88" t="s">
        <v>43</v>
      </c>
      <c r="V324" s="89" t="s">
        <v>35</v>
      </c>
      <c r="W324" s="89" t="s">
        <v>1</v>
      </c>
      <c r="X324" s="89" t="s">
        <v>36</v>
      </c>
      <c r="Y324" s="90" t="s">
        <v>37</v>
      </c>
      <c r="Z324" s="52" t="s">
        <v>39</v>
      </c>
      <c r="AA324" s="52" t="s">
        <v>63</v>
      </c>
      <c r="AB324" s="52" t="s">
        <v>40</v>
      </c>
      <c r="AC324" s="60"/>
      <c r="AD324" s="6"/>
      <c r="AE324" s="6"/>
    </row>
    <row r="325" spans="1:31" x14ac:dyDescent="0.3">
      <c r="A325" s="59">
        <v>1</v>
      </c>
      <c r="B325" s="6">
        <v>4.47</v>
      </c>
      <c r="C325" s="6">
        <v>725.42</v>
      </c>
      <c r="D325" s="6">
        <v>0</v>
      </c>
      <c r="E325" s="60">
        <v>3834</v>
      </c>
      <c r="F325" s="59">
        <v>5</v>
      </c>
      <c r="G325" s="6">
        <v>4.47</v>
      </c>
      <c r="H325" s="6">
        <v>0</v>
      </c>
      <c r="I325" s="6">
        <v>0</v>
      </c>
      <c r="J325" s="60">
        <v>0</v>
      </c>
      <c r="K325" s="94">
        <f>C325-H325</f>
        <v>725.42</v>
      </c>
      <c r="L325" s="6">
        <v>0</v>
      </c>
      <c r="M325" s="6">
        <f>K325/$K$327</f>
        <v>3.3181127000166677E-2</v>
      </c>
      <c r="N325" s="60"/>
      <c r="O325" s="59"/>
      <c r="P325" s="59">
        <v>1</v>
      </c>
      <c r="Q325" s="6">
        <v>3.883</v>
      </c>
      <c r="R325" s="6">
        <v>7534.2370000000001</v>
      </c>
      <c r="S325" s="6">
        <v>5143</v>
      </c>
      <c r="T325" s="60">
        <v>14767</v>
      </c>
      <c r="U325" s="59">
        <v>5</v>
      </c>
      <c r="V325" s="6">
        <v>3.883</v>
      </c>
      <c r="W325" s="6">
        <v>12285.825999999999</v>
      </c>
      <c r="X325" s="6">
        <v>11556</v>
      </c>
      <c r="Y325" s="60">
        <v>12891</v>
      </c>
      <c r="Z325" s="94">
        <f>W325-R325</f>
        <v>4751.588999999999</v>
      </c>
      <c r="AA325" s="6">
        <v>0</v>
      </c>
      <c r="AB325" s="37">
        <f>Z325/$Z$325</f>
        <v>1</v>
      </c>
      <c r="AC325" s="60"/>
      <c r="AD325" s="6"/>
      <c r="AE325" s="6"/>
    </row>
    <row r="326" spans="1:31" x14ac:dyDescent="0.3">
      <c r="A326" s="59">
        <v>2</v>
      </c>
      <c r="B326" s="6">
        <v>4.47</v>
      </c>
      <c r="C326" s="6">
        <v>18148.310000000001</v>
      </c>
      <c r="D326" s="6">
        <v>2232</v>
      </c>
      <c r="E326" s="60">
        <v>65535</v>
      </c>
      <c r="F326" s="59">
        <v>6</v>
      </c>
      <c r="G326" s="6">
        <v>4.47</v>
      </c>
      <c r="H326" s="6">
        <v>3.6999999999999998E-2</v>
      </c>
      <c r="I326" s="6">
        <v>0</v>
      </c>
      <c r="J326" s="60">
        <v>39</v>
      </c>
      <c r="K326" s="94">
        <f>C326-H326</f>
        <v>18148.273000000001</v>
      </c>
      <c r="L326" s="6">
        <v>900</v>
      </c>
      <c r="M326" s="6">
        <f>K326/$K$327</f>
        <v>0.83011241935250746</v>
      </c>
      <c r="N326" s="60"/>
      <c r="O326" s="59"/>
      <c r="P326" s="59">
        <v>2</v>
      </c>
      <c r="Q326" s="6">
        <v>3.883</v>
      </c>
      <c r="R326" s="6">
        <v>8402.4330000000009</v>
      </c>
      <c r="S326" s="6">
        <v>6105</v>
      </c>
      <c r="T326" s="60">
        <v>16209</v>
      </c>
      <c r="U326" s="59">
        <v>6</v>
      </c>
      <c r="V326" s="6">
        <v>3.883</v>
      </c>
      <c r="W326" s="6">
        <v>12706.427</v>
      </c>
      <c r="X326" s="6">
        <v>11871</v>
      </c>
      <c r="Y326" s="60">
        <v>13435</v>
      </c>
      <c r="Z326" s="94">
        <f t="shared" ref="Z326:Z328" si="49">W326-R326</f>
        <v>4303.9939999999988</v>
      </c>
      <c r="AA326" s="6">
        <v>900</v>
      </c>
      <c r="AB326" s="37">
        <f t="shared" ref="AB326:AB328" si="50">Z326/$Z$325</f>
        <v>0.90580098573340406</v>
      </c>
      <c r="AC326" s="60"/>
      <c r="AD326" s="6"/>
      <c r="AE326" s="6"/>
    </row>
    <row r="327" spans="1:31" x14ac:dyDescent="0.3">
      <c r="A327" s="59">
        <v>3</v>
      </c>
      <c r="B327" s="6">
        <v>4.47</v>
      </c>
      <c r="C327" s="6">
        <v>21862.428</v>
      </c>
      <c r="D327" s="6">
        <v>3065</v>
      </c>
      <c r="E327" s="60">
        <v>65535</v>
      </c>
      <c r="F327" s="59">
        <v>7</v>
      </c>
      <c r="G327" s="6">
        <v>4.47</v>
      </c>
      <c r="H327" s="6">
        <v>0</v>
      </c>
      <c r="I327" s="6">
        <v>0</v>
      </c>
      <c r="J327" s="60">
        <v>0</v>
      </c>
      <c r="K327" s="94">
        <f>C327-H327</f>
        <v>21862.428</v>
      </c>
      <c r="L327" s="6">
        <v>1800</v>
      </c>
      <c r="M327" s="6">
        <f>K327/$K$327</f>
        <v>1</v>
      </c>
      <c r="N327" s="60"/>
      <c r="O327" s="59"/>
      <c r="P327" s="59">
        <v>3</v>
      </c>
      <c r="Q327" s="6">
        <v>3.883</v>
      </c>
      <c r="R327" s="6">
        <v>9024.6139999999996</v>
      </c>
      <c r="S327" s="6">
        <v>7202</v>
      </c>
      <c r="T327" s="60">
        <v>14106</v>
      </c>
      <c r="U327" s="59">
        <v>7</v>
      </c>
      <c r="V327" s="6">
        <v>3.883</v>
      </c>
      <c r="W327" s="6">
        <v>12693.411</v>
      </c>
      <c r="X327" s="6">
        <v>11929</v>
      </c>
      <c r="Y327" s="60">
        <v>13406</v>
      </c>
      <c r="Z327" s="94">
        <f t="shared" si="49"/>
        <v>3668.7970000000005</v>
      </c>
      <c r="AA327" s="6">
        <v>1800</v>
      </c>
      <c r="AB327" s="37">
        <f t="shared" si="50"/>
        <v>0.7721200213233933</v>
      </c>
      <c r="AC327" s="60"/>
      <c r="AD327" s="6"/>
      <c r="AE327" s="6"/>
    </row>
    <row r="328" spans="1:31" x14ac:dyDescent="0.3">
      <c r="A328" s="80">
        <v>4</v>
      </c>
      <c r="B328" s="81">
        <v>4.47</v>
      </c>
      <c r="C328" s="81">
        <v>16407.083999999999</v>
      </c>
      <c r="D328" s="81">
        <v>0</v>
      </c>
      <c r="E328" s="82">
        <v>65535</v>
      </c>
      <c r="F328" s="80">
        <v>8</v>
      </c>
      <c r="G328" s="81">
        <v>4.47</v>
      </c>
      <c r="H328" s="81">
        <v>0</v>
      </c>
      <c r="I328" s="81">
        <v>0</v>
      </c>
      <c r="J328" s="82">
        <v>0</v>
      </c>
      <c r="K328" s="94">
        <f>C328-H328</f>
        <v>16407.083999999999</v>
      </c>
      <c r="L328" s="6">
        <v>5400</v>
      </c>
      <c r="M328" s="6">
        <f>K328/$K$327</f>
        <v>0.75046943550826095</v>
      </c>
      <c r="N328" s="78" t="s">
        <v>41</v>
      </c>
      <c r="O328" s="59"/>
      <c r="P328" s="80">
        <v>4</v>
      </c>
      <c r="Q328" s="81">
        <v>3.883</v>
      </c>
      <c r="R328" s="81">
        <v>9557.77</v>
      </c>
      <c r="S328" s="81">
        <v>8013</v>
      </c>
      <c r="T328" s="82">
        <v>13192</v>
      </c>
      <c r="U328" s="80">
        <v>8</v>
      </c>
      <c r="V328" s="81">
        <v>3.883</v>
      </c>
      <c r="W328" s="81">
        <v>12842.991</v>
      </c>
      <c r="X328" s="81">
        <v>11689</v>
      </c>
      <c r="Y328" s="82">
        <v>13529</v>
      </c>
      <c r="Z328" s="94">
        <f t="shared" si="49"/>
        <v>3285.2209999999995</v>
      </c>
      <c r="AA328" s="6">
        <v>5400</v>
      </c>
      <c r="AB328" s="37">
        <f t="shared" si="50"/>
        <v>0.69139418413503362</v>
      </c>
      <c r="AC328" s="78" t="s">
        <v>41</v>
      </c>
      <c r="AD328" s="6"/>
      <c r="AE328" s="6"/>
    </row>
    <row r="329" spans="1:31" x14ac:dyDescent="0.3">
      <c r="A329" s="5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0"/>
      <c r="O329" s="59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37"/>
      <c r="AC329" s="60"/>
      <c r="AD329" s="6"/>
      <c r="AE329" s="6"/>
    </row>
    <row r="330" spans="1:31" x14ac:dyDescent="0.3">
      <c r="A330" s="5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7"/>
      <c r="O330" s="59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37"/>
      <c r="AC330" s="57"/>
      <c r="AD330" s="6"/>
      <c r="AE330" s="6"/>
    </row>
    <row r="331" spans="1:31" x14ac:dyDescent="0.3">
      <c r="A331" s="88" t="s">
        <v>44</v>
      </c>
      <c r="B331" s="89" t="s">
        <v>35</v>
      </c>
      <c r="C331" s="89" t="s">
        <v>1</v>
      </c>
      <c r="D331" s="89" t="s">
        <v>36</v>
      </c>
      <c r="E331" s="90" t="s">
        <v>37</v>
      </c>
      <c r="F331" s="88" t="s">
        <v>45</v>
      </c>
      <c r="G331" s="89" t="s">
        <v>35</v>
      </c>
      <c r="H331" s="89" t="s">
        <v>1</v>
      </c>
      <c r="I331" s="89" t="s">
        <v>36</v>
      </c>
      <c r="J331" s="90" t="s">
        <v>37</v>
      </c>
      <c r="K331" s="52" t="s">
        <v>39</v>
      </c>
      <c r="L331" s="52" t="s">
        <v>63</v>
      </c>
      <c r="M331" s="52" t="s">
        <v>40</v>
      </c>
      <c r="N331" s="60"/>
      <c r="O331" s="59"/>
      <c r="P331" s="88" t="s">
        <v>44</v>
      </c>
      <c r="Q331" s="89" t="s">
        <v>35</v>
      </c>
      <c r="R331" s="89" t="s">
        <v>1</v>
      </c>
      <c r="S331" s="89" t="s">
        <v>36</v>
      </c>
      <c r="T331" s="90" t="s">
        <v>37</v>
      </c>
      <c r="U331" s="88" t="s">
        <v>45</v>
      </c>
      <c r="V331" s="89" t="s">
        <v>35</v>
      </c>
      <c r="W331" s="89" t="s">
        <v>1</v>
      </c>
      <c r="X331" s="89" t="s">
        <v>36</v>
      </c>
      <c r="Y331" s="90" t="s">
        <v>37</v>
      </c>
      <c r="Z331" s="52" t="s">
        <v>39</v>
      </c>
      <c r="AA331" s="52" t="s">
        <v>63</v>
      </c>
      <c r="AB331" s="52" t="s">
        <v>40</v>
      </c>
      <c r="AC331" s="60"/>
      <c r="AD331" s="6"/>
      <c r="AE331" s="6"/>
    </row>
    <row r="332" spans="1:31" x14ac:dyDescent="0.3">
      <c r="A332" s="59">
        <v>1</v>
      </c>
      <c r="B332" s="6">
        <v>5.6230000000000002</v>
      </c>
      <c r="C332" s="6">
        <v>255.58099999999999</v>
      </c>
      <c r="D332" s="6">
        <v>0</v>
      </c>
      <c r="E332" s="60">
        <v>2953</v>
      </c>
      <c r="F332" s="59">
        <v>5</v>
      </c>
      <c r="G332" s="6">
        <v>5.6230000000000002</v>
      </c>
      <c r="H332" s="6">
        <v>0</v>
      </c>
      <c r="I332" s="6">
        <v>0</v>
      </c>
      <c r="J332" s="60">
        <v>0</v>
      </c>
      <c r="K332" s="94">
        <f>C332-H332</f>
        <v>255.58099999999999</v>
      </c>
      <c r="L332" s="6">
        <v>0</v>
      </c>
      <c r="M332" s="6">
        <f>K332/$K$334</f>
        <v>1.0328672611133018E-2</v>
      </c>
      <c r="N332" s="60"/>
      <c r="O332" s="59"/>
      <c r="P332" s="59">
        <v>1</v>
      </c>
      <c r="Q332" s="6">
        <v>7.3979999999999997</v>
      </c>
      <c r="R332" s="6">
        <v>10651.3</v>
      </c>
      <c r="S332" s="6">
        <v>5510</v>
      </c>
      <c r="T332" s="60">
        <v>21189</v>
      </c>
      <c r="U332" s="59">
        <v>5</v>
      </c>
      <c r="V332" s="6">
        <v>7.3979999999999997</v>
      </c>
      <c r="W332" s="6">
        <v>12701.441999999999</v>
      </c>
      <c r="X332" s="6">
        <v>11721</v>
      </c>
      <c r="Y332" s="60">
        <v>13727</v>
      </c>
      <c r="Z332" s="94">
        <f>W332-R332</f>
        <v>2050.1419999999998</v>
      </c>
      <c r="AA332" s="6">
        <v>0</v>
      </c>
      <c r="AB332" s="37">
        <f>Z332/$Z$332</f>
        <v>1</v>
      </c>
      <c r="AC332" s="60"/>
      <c r="AD332" s="6"/>
      <c r="AE332" s="6"/>
    </row>
    <row r="333" spans="1:31" x14ac:dyDescent="0.3">
      <c r="A333" s="59">
        <v>2</v>
      </c>
      <c r="B333" s="6">
        <v>5.6230000000000002</v>
      </c>
      <c r="C333" s="6">
        <v>24782.266</v>
      </c>
      <c r="D333" s="6">
        <v>1948</v>
      </c>
      <c r="E333" s="60">
        <v>65535</v>
      </c>
      <c r="F333" s="59">
        <v>6</v>
      </c>
      <c r="G333" s="6">
        <v>5.6230000000000002</v>
      </c>
      <c r="H333" s="6">
        <v>41.134</v>
      </c>
      <c r="I333" s="6">
        <v>0</v>
      </c>
      <c r="J333" s="60">
        <v>947</v>
      </c>
      <c r="K333" s="94">
        <f t="shared" ref="K333:K335" si="51">C333-H333</f>
        <v>24741.132000000001</v>
      </c>
      <c r="L333" s="6">
        <v>900</v>
      </c>
      <c r="M333" s="6">
        <f>K333/$K$334</f>
        <v>0.99985152439667546</v>
      </c>
      <c r="N333" s="60"/>
      <c r="O333" s="59"/>
      <c r="P333" s="59">
        <v>2</v>
      </c>
      <c r="Q333" s="6">
        <v>7.3979999999999997</v>
      </c>
      <c r="R333" s="6">
        <v>11386.451999999999</v>
      </c>
      <c r="S333" s="6">
        <v>6933</v>
      </c>
      <c r="T333" s="60">
        <v>21450</v>
      </c>
      <c r="U333" s="59">
        <v>6</v>
      </c>
      <c r="V333" s="6">
        <v>7.3979999999999997</v>
      </c>
      <c r="W333" s="6">
        <v>13166.503000000001</v>
      </c>
      <c r="X333" s="6">
        <v>11902</v>
      </c>
      <c r="Y333" s="60">
        <v>14272</v>
      </c>
      <c r="Z333" s="94">
        <f t="shared" ref="Z333:Z335" si="52">W333-R333</f>
        <v>1780.0510000000013</v>
      </c>
      <c r="AA333" s="6">
        <v>900</v>
      </c>
      <c r="AB333" s="37">
        <f t="shared" ref="AB333:AB335" si="53">Z333/$Z$332</f>
        <v>0.86825741826663783</v>
      </c>
      <c r="AC333" s="60"/>
      <c r="AD333" s="6"/>
      <c r="AE333" s="6"/>
    </row>
    <row r="334" spans="1:31" x14ac:dyDescent="0.3">
      <c r="A334" s="59">
        <v>3</v>
      </c>
      <c r="B334" s="6">
        <v>5.6230000000000002</v>
      </c>
      <c r="C334" s="6">
        <v>24857.014999999999</v>
      </c>
      <c r="D334" s="6">
        <v>5471</v>
      </c>
      <c r="E334" s="60">
        <v>65535</v>
      </c>
      <c r="F334" s="59">
        <v>7</v>
      </c>
      <c r="G334" s="6">
        <v>5.6230000000000002</v>
      </c>
      <c r="H334" s="6">
        <v>112.209</v>
      </c>
      <c r="I334" s="6">
        <v>0</v>
      </c>
      <c r="J334" s="60">
        <v>1512</v>
      </c>
      <c r="K334" s="94">
        <f t="shared" si="51"/>
        <v>24744.806</v>
      </c>
      <c r="L334" s="6">
        <v>1800</v>
      </c>
      <c r="M334" s="6">
        <f>K334/$K$334</f>
        <v>1</v>
      </c>
      <c r="N334" s="60"/>
      <c r="O334" s="59"/>
      <c r="P334" s="59">
        <v>3</v>
      </c>
      <c r="Q334" s="6">
        <v>7.3979999999999997</v>
      </c>
      <c r="R334" s="6">
        <v>11613.816999999999</v>
      </c>
      <c r="S334" s="6">
        <v>7645</v>
      </c>
      <c r="T334" s="60">
        <v>20731</v>
      </c>
      <c r="U334" s="59">
        <v>7</v>
      </c>
      <c r="V334" s="6">
        <v>7.3979999999999997</v>
      </c>
      <c r="W334" s="6">
        <v>13190.684999999999</v>
      </c>
      <c r="X334" s="6">
        <v>12237</v>
      </c>
      <c r="Y334" s="60">
        <v>14360</v>
      </c>
      <c r="Z334" s="94">
        <f t="shared" si="52"/>
        <v>1576.8680000000004</v>
      </c>
      <c r="AA334" s="6">
        <v>1800</v>
      </c>
      <c r="AB334" s="37">
        <f t="shared" si="53"/>
        <v>0.76915062468843642</v>
      </c>
      <c r="AC334" s="60"/>
      <c r="AD334" s="6"/>
      <c r="AE334" s="6"/>
    </row>
    <row r="335" spans="1:31" x14ac:dyDescent="0.3">
      <c r="A335" s="91">
        <v>4</v>
      </c>
      <c r="B335" s="92">
        <v>5.6230000000000002</v>
      </c>
      <c r="C335" s="92">
        <v>17494.937999999998</v>
      </c>
      <c r="D335" s="92">
        <v>0</v>
      </c>
      <c r="E335" s="93">
        <v>65535</v>
      </c>
      <c r="F335" s="91">
        <v>8</v>
      </c>
      <c r="G335" s="92">
        <v>5.6230000000000002</v>
      </c>
      <c r="H335" s="92">
        <v>5.0640000000000001</v>
      </c>
      <c r="I335" s="92">
        <v>0</v>
      </c>
      <c r="J335" s="93">
        <v>681</v>
      </c>
      <c r="K335" s="94">
        <f t="shared" si="51"/>
        <v>17489.874</v>
      </c>
      <c r="L335" s="51">
        <v>5400</v>
      </c>
      <c r="M335" s="51">
        <f>K335/$K$334</f>
        <v>0.70680990588489556</v>
      </c>
      <c r="N335" s="60"/>
      <c r="O335" s="59"/>
      <c r="P335" s="80">
        <v>4</v>
      </c>
      <c r="Q335" s="81">
        <v>7.3979999999999997</v>
      </c>
      <c r="R335" s="81">
        <v>11581.492</v>
      </c>
      <c r="S335" s="81">
        <v>8506</v>
      </c>
      <c r="T335" s="82">
        <v>19920</v>
      </c>
      <c r="U335" s="80">
        <v>8</v>
      </c>
      <c r="V335" s="81">
        <v>7.3979999999999997</v>
      </c>
      <c r="W335" s="81">
        <v>13659.254999999999</v>
      </c>
      <c r="X335" s="81">
        <v>11880</v>
      </c>
      <c r="Y335" s="82">
        <v>15362</v>
      </c>
      <c r="Z335" s="94">
        <f t="shared" si="52"/>
        <v>2077.762999999999</v>
      </c>
      <c r="AA335" s="51">
        <v>5400</v>
      </c>
      <c r="AB335" s="37">
        <f t="shared" si="53"/>
        <v>1.0134727253039053</v>
      </c>
      <c r="AC335" s="60"/>
      <c r="AD335" s="6"/>
      <c r="AE335" s="6"/>
    </row>
    <row r="336" spans="1:31" x14ac:dyDescent="0.3">
      <c r="A336" s="5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0"/>
      <c r="O336" s="59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37"/>
      <c r="AC336" s="60"/>
      <c r="AD336" s="6"/>
      <c r="AE336" s="6"/>
    </row>
    <row r="337" spans="1:31" x14ac:dyDescent="0.3">
      <c r="A337" s="64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7"/>
      <c r="O337" s="59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51"/>
      <c r="AB337" s="37"/>
      <c r="AC337" s="57"/>
      <c r="AD337" s="6"/>
      <c r="AE337" s="6"/>
    </row>
    <row r="338" spans="1:31" x14ac:dyDescent="0.3">
      <c r="A338" s="88" t="s">
        <v>46</v>
      </c>
      <c r="B338" s="89" t="s">
        <v>35</v>
      </c>
      <c r="C338" s="89" t="s">
        <v>1</v>
      </c>
      <c r="D338" s="89" t="s">
        <v>36</v>
      </c>
      <c r="E338" s="90" t="s">
        <v>37</v>
      </c>
      <c r="F338" s="88" t="s">
        <v>47</v>
      </c>
      <c r="G338" s="89" t="s">
        <v>35</v>
      </c>
      <c r="H338" s="89" t="s">
        <v>1</v>
      </c>
      <c r="I338" s="89" t="s">
        <v>36</v>
      </c>
      <c r="J338" s="90" t="s">
        <v>37</v>
      </c>
      <c r="K338" s="52" t="s">
        <v>39</v>
      </c>
      <c r="L338" s="52" t="s">
        <v>63</v>
      </c>
      <c r="M338" s="52" t="s">
        <v>40</v>
      </c>
      <c r="N338" s="60"/>
      <c r="O338" s="59"/>
      <c r="P338" s="88" t="s">
        <v>46</v>
      </c>
      <c r="Q338" s="89" t="s">
        <v>35</v>
      </c>
      <c r="R338" s="89" t="s">
        <v>1</v>
      </c>
      <c r="S338" s="89" t="s">
        <v>36</v>
      </c>
      <c r="T338" s="90" t="s">
        <v>37</v>
      </c>
      <c r="U338" s="88" t="s">
        <v>47</v>
      </c>
      <c r="V338" s="89" t="s">
        <v>35</v>
      </c>
      <c r="W338" s="89" t="s">
        <v>1</v>
      </c>
      <c r="X338" s="89" t="s">
        <v>36</v>
      </c>
      <c r="Y338" s="90" t="s">
        <v>37</v>
      </c>
      <c r="Z338" s="52" t="s">
        <v>39</v>
      </c>
      <c r="AA338" s="52" t="s">
        <v>63</v>
      </c>
      <c r="AB338" s="52" t="s">
        <v>40</v>
      </c>
      <c r="AC338" s="60"/>
      <c r="AD338" s="6"/>
      <c r="AE338" s="6"/>
    </row>
    <row r="339" spans="1:31" x14ac:dyDescent="0.3">
      <c r="A339" s="64">
        <v>1</v>
      </c>
      <c r="B339" s="51">
        <v>3.367</v>
      </c>
      <c r="C339" s="51">
        <v>1868.2349999999999</v>
      </c>
      <c r="D339" s="51">
        <v>0</v>
      </c>
      <c r="E339" s="65">
        <v>6768</v>
      </c>
      <c r="F339" s="64">
        <v>5</v>
      </c>
      <c r="G339" s="51">
        <v>3.367</v>
      </c>
      <c r="H339" s="51">
        <v>0</v>
      </c>
      <c r="I339" s="51">
        <v>0</v>
      </c>
      <c r="J339" s="65">
        <v>0</v>
      </c>
      <c r="K339" s="94">
        <f>C339-H339</f>
        <v>1868.2349999999999</v>
      </c>
      <c r="L339" s="51">
        <v>0</v>
      </c>
      <c r="M339" s="51">
        <f>K339/$K$342</f>
        <v>8.4313748497729712E-2</v>
      </c>
      <c r="N339" s="60"/>
      <c r="O339" s="59"/>
      <c r="P339" s="59">
        <v>9</v>
      </c>
      <c r="Q339" s="6">
        <v>5.0019999999999998</v>
      </c>
      <c r="R339" s="6">
        <v>10830.09</v>
      </c>
      <c r="S339" s="6">
        <v>6069</v>
      </c>
      <c r="T339" s="60">
        <v>20885</v>
      </c>
      <c r="U339" s="59">
        <v>13</v>
      </c>
      <c r="V339" s="6">
        <v>5.0019999999999998</v>
      </c>
      <c r="W339" s="6">
        <v>12067.362999999999</v>
      </c>
      <c r="X339" s="6">
        <v>10866</v>
      </c>
      <c r="Y339" s="60">
        <v>12822</v>
      </c>
      <c r="Z339" s="94">
        <f>W339-R339</f>
        <v>1237.2729999999992</v>
      </c>
      <c r="AA339" s="51">
        <v>0</v>
      </c>
      <c r="AB339" s="37">
        <f>Z339/$Z$339</f>
        <v>1</v>
      </c>
      <c r="AC339" s="60"/>
      <c r="AD339" s="6"/>
      <c r="AE339" s="6"/>
    </row>
    <row r="340" spans="1:31" x14ac:dyDescent="0.3">
      <c r="A340" s="64">
        <v>2</v>
      </c>
      <c r="B340" s="51">
        <v>3.367</v>
      </c>
      <c r="C340" s="51">
        <v>2713.9740000000002</v>
      </c>
      <c r="D340" s="51">
        <v>0</v>
      </c>
      <c r="E340" s="65">
        <v>12929</v>
      </c>
      <c r="F340" s="64">
        <v>6</v>
      </c>
      <c r="G340" s="51">
        <v>3.367</v>
      </c>
      <c r="H340" s="51">
        <v>0</v>
      </c>
      <c r="I340" s="51">
        <v>0</v>
      </c>
      <c r="J340" s="65">
        <v>0</v>
      </c>
      <c r="K340" s="94">
        <f t="shared" ref="K340:K342" si="54">C340-H340</f>
        <v>2713.9740000000002</v>
      </c>
      <c r="L340" s="51">
        <v>900</v>
      </c>
      <c r="M340" s="51">
        <f>K340/$K$342</f>
        <v>0.12248208671038575</v>
      </c>
      <c r="N340" s="60"/>
      <c r="O340" s="59"/>
      <c r="P340" s="59">
        <v>10</v>
      </c>
      <c r="Q340" s="6">
        <v>5.0019999999999998</v>
      </c>
      <c r="R340" s="6">
        <v>10982.834999999999</v>
      </c>
      <c r="S340" s="6">
        <v>7239</v>
      </c>
      <c r="T340" s="60">
        <v>20305</v>
      </c>
      <c r="U340" s="59">
        <v>14</v>
      </c>
      <c r="V340" s="6">
        <v>5.0019999999999998</v>
      </c>
      <c r="W340" s="6">
        <v>12487.223</v>
      </c>
      <c r="X340" s="6">
        <v>11310</v>
      </c>
      <c r="Y340" s="60">
        <v>13333</v>
      </c>
      <c r="Z340" s="94">
        <f t="shared" ref="Z340:Z342" si="55">W340-R340</f>
        <v>1504.3880000000008</v>
      </c>
      <c r="AA340" s="51">
        <v>900</v>
      </c>
      <c r="AB340" s="37">
        <v>1.2158901067104848</v>
      </c>
      <c r="AC340" s="60"/>
      <c r="AD340" s="6"/>
      <c r="AE340" s="6"/>
    </row>
    <row r="341" spans="1:31" x14ac:dyDescent="0.3">
      <c r="A341" s="64">
        <v>3</v>
      </c>
      <c r="B341" s="51">
        <v>3.367</v>
      </c>
      <c r="C341" s="51">
        <v>16001.056</v>
      </c>
      <c r="D341" s="51">
        <v>3014</v>
      </c>
      <c r="E341" s="65">
        <v>44414</v>
      </c>
      <c r="F341" s="64">
        <v>7</v>
      </c>
      <c r="G341" s="51">
        <v>3.367</v>
      </c>
      <c r="H341" s="51">
        <v>0</v>
      </c>
      <c r="I341" s="51">
        <v>0</v>
      </c>
      <c r="J341" s="65">
        <v>0</v>
      </c>
      <c r="K341" s="94">
        <f t="shared" si="54"/>
        <v>16001.056</v>
      </c>
      <c r="L341" s="51">
        <v>1800</v>
      </c>
      <c r="M341" s="51">
        <f>K341/$K$342</f>
        <v>0.72213025196620828</v>
      </c>
      <c r="N341" s="60"/>
      <c r="O341" s="59"/>
      <c r="P341" s="59">
        <v>11</v>
      </c>
      <c r="Q341" s="6">
        <v>5.0019999999999998</v>
      </c>
      <c r="R341" s="6">
        <v>11627.021000000001</v>
      </c>
      <c r="S341" s="6">
        <v>8273</v>
      </c>
      <c r="T341" s="60">
        <v>18185</v>
      </c>
      <c r="U341" s="59">
        <v>15</v>
      </c>
      <c r="V341" s="6">
        <v>5.0019999999999998</v>
      </c>
      <c r="W341" s="6">
        <v>12467.097</v>
      </c>
      <c r="X341" s="6">
        <v>11625</v>
      </c>
      <c r="Y341" s="60">
        <v>13149</v>
      </c>
      <c r="Z341" s="94">
        <f t="shared" si="55"/>
        <v>840.07599999999911</v>
      </c>
      <c r="AA341" s="51">
        <v>1800</v>
      </c>
      <c r="AB341" s="37">
        <v>0.67897384004985128</v>
      </c>
      <c r="AC341" s="60"/>
      <c r="AD341" s="6"/>
      <c r="AE341" s="6"/>
    </row>
    <row r="342" spans="1:31" x14ac:dyDescent="0.3">
      <c r="A342" s="91">
        <v>4</v>
      </c>
      <c r="B342" s="92">
        <v>3.367</v>
      </c>
      <c r="C342" s="92">
        <v>22158.13</v>
      </c>
      <c r="D342" s="92">
        <v>4907</v>
      </c>
      <c r="E342" s="93">
        <v>65535</v>
      </c>
      <c r="F342" s="91">
        <v>8</v>
      </c>
      <c r="G342" s="92">
        <v>3.367</v>
      </c>
      <c r="H342" s="92">
        <v>0</v>
      </c>
      <c r="I342" s="92">
        <v>0</v>
      </c>
      <c r="J342" s="93">
        <v>0</v>
      </c>
      <c r="K342" s="94">
        <f t="shared" si="54"/>
        <v>22158.13</v>
      </c>
      <c r="L342" s="51">
        <v>5400</v>
      </c>
      <c r="M342" s="51">
        <f>K342/$K$342</f>
        <v>1</v>
      </c>
      <c r="N342" s="60"/>
      <c r="O342" s="59"/>
      <c r="P342" s="80">
        <v>12</v>
      </c>
      <c r="Q342" s="81">
        <v>5.0019999999999998</v>
      </c>
      <c r="R342" s="81">
        <v>12254.68</v>
      </c>
      <c r="S342" s="81">
        <v>10323</v>
      </c>
      <c r="T342" s="82">
        <v>18105</v>
      </c>
      <c r="U342" s="80">
        <v>16</v>
      </c>
      <c r="V342" s="81">
        <v>5.0019999999999998</v>
      </c>
      <c r="W342" s="81">
        <v>12598.12</v>
      </c>
      <c r="X342" s="81">
        <v>11592</v>
      </c>
      <c r="Y342" s="82">
        <v>13490</v>
      </c>
      <c r="Z342" s="94">
        <f t="shared" si="55"/>
        <v>343.44000000000051</v>
      </c>
      <c r="AA342" s="51">
        <v>5400</v>
      </c>
      <c r="AB342" s="37">
        <v>0.27757819010032608</v>
      </c>
      <c r="AC342" s="60"/>
      <c r="AD342" s="6"/>
      <c r="AE342" s="6"/>
    </row>
    <row r="343" spans="1:31" x14ac:dyDescent="0.3">
      <c r="A343" s="64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7"/>
      <c r="O343" s="59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51"/>
      <c r="AB343" s="37"/>
      <c r="AC343" s="57"/>
      <c r="AD343" s="6"/>
      <c r="AE343" s="6"/>
    </row>
    <row r="344" spans="1:31" x14ac:dyDescent="0.3">
      <c r="A344" s="64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60"/>
      <c r="O344" s="59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51"/>
      <c r="AB344" s="37"/>
      <c r="AC344" s="60"/>
      <c r="AD344" s="6"/>
      <c r="AE344" s="6"/>
    </row>
    <row r="345" spans="1:31" x14ac:dyDescent="0.3">
      <c r="A345" s="88" t="s">
        <v>49</v>
      </c>
      <c r="B345" s="89" t="s">
        <v>35</v>
      </c>
      <c r="C345" s="89" t="s">
        <v>1</v>
      </c>
      <c r="D345" s="89" t="s">
        <v>36</v>
      </c>
      <c r="E345" s="90" t="s">
        <v>37</v>
      </c>
      <c r="F345" s="88" t="s">
        <v>50</v>
      </c>
      <c r="G345" s="89" t="s">
        <v>35</v>
      </c>
      <c r="H345" s="89" t="s">
        <v>1</v>
      </c>
      <c r="I345" s="89" t="s">
        <v>36</v>
      </c>
      <c r="J345" s="90" t="s">
        <v>37</v>
      </c>
      <c r="K345" s="52" t="s">
        <v>39</v>
      </c>
      <c r="L345" s="52" t="s">
        <v>63</v>
      </c>
      <c r="M345" s="52" t="s">
        <v>40</v>
      </c>
      <c r="N345" s="60"/>
      <c r="O345" s="59"/>
      <c r="P345" s="88" t="s">
        <v>49</v>
      </c>
      <c r="Q345" s="89" t="s">
        <v>35</v>
      </c>
      <c r="R345" s="89" t="s">
        <v>1</v>
      </c>
      <c r="S345" s="89" t="s">
        <v>36</v>
      </c>
      <c r="T345" s="90" t="s">
        <v>37</v>
      </c>
      <c r="U345" s="88" t="s">
        <v>50</v>
      </c>
      <c r="V345" s="89" t="s">
        <v>35</v>
      </c>
      <c r="W345" s="89" t="s">
        <v>1</v>
      </c>
      <c r="X345" s="89" t="s">
        <v>36</v>
      </c>
      <c r="Y345" s="90" t="s">
        <v>37</v>
      </c>
      <c r="Z345" s="52" t="s">
        <v>39</v>
      </c>
      <c r="AA345" s="52" t="s">
        <v>63</v>
      </c>
      <c r="AB345" s="52" t="s">
        <v>40</v>
      </c>
      <c r="AC345" s="60"/>
      <c r="AD345" s="6"/>
      <c r="AE345" s="6"/>
    </row>
    <row r="346" spans="1:31" x14ac:dyDescent="0.3">
      <c r="A346" s="64">
        <v>1</v>
      </c>
      <c r="B346" s="51">
        <v>6.38</v>
      </c>
      <c r="C346" s="51">
        <v>1724.037</v>
      </c>
      <c r="D346" s="51">
        <v>0</v>
      </c>
      <c r="E346" s="65">
        <v>12276</v>
      </c>
      <c r="F346" s="64">
        <v>5</v>
      </c>
      <c r="G346" s="51">
        <v>6.38</v>
      </c>
      <c r="H346" s="51">
        <v>0</v>
      </c>
      <c r="I346" s="51">
        <v>0</v>
      </c>
      <c r="J346" s="65">
        <v>0</v>
      </c>
      <c r="K346" s="94">
        <f>C346-H346</f>
        <v>1724.037</v>
      </c>
      <c r="L346" s="51">
        <v>0</v>
      </c>
      <c r="M346" s="51">
        <f>K346/$K$348</f>
        <v>5.4958675565148114E-2</v>
      </c>
      <c r="N346" s="60"/>
      <c r="O346" s="59"/>
      <c r="P346" s="59">
        <v>17</v>
      </c>
      <c r="Q346" s="6">
        <v>7.681</v>
      </c>
      <c r="R346" s="6">
        <v>10351.424999999999</v>
      </c>
      <c r="S346" s="6">
        <v>5523</v>
      </c>
      <c r="T346" s="60">
        <v>22362</v>
      </c>
      <c r="U346" s="59">
        <v>21</v>
      </c>
      <c r="V346" s="6">
        <v>7.681</v>
      </c>
      <c r="W346" s="6">
        <v>11856.339</v>
      </c>
      <c r="X346" s="6">
        <v>9624</v>
      </c>
      <c r="Y346" s="60">
        <v>12656</v>
      </c>
      <c r="Z346" s="94">
        <f>W346-R346</f>
        <v>1504.9140000000007</v>
      </c>
      <c r="AA346" s="51">
        <v>0</v>
      </c>
      <c r="AB346" s="37">
        <f>Z346/$Z$346</f>
        <v>1</v>
      </c>
      <c r="AC346" s="60"/>
      <c r="AD346" s="6"/>
      <c r="AE346" s="6"/>
    </row>
    <row r="347" spans="1:31" x14ac:dyDescent="0.3">
      <c r="A347" s="64">
        <v>2</v>
      </c>
      <c r="B347" s="51">
        <v>6.38</v>
      </c>
      <c r="C347" s="51">
        <v>27007.920999999998</v>
      </c>
      <c r="D347" s="51">
        <v>1648</v>
      </c>
      <c r="E347" s="65">
        <v>65535</v>
      </c>
      <c r="F347" s="64">
        <v>6</v>
      </c>
      <c r="G347" s="51">
        <v>6.38</v>
      </c>
      <c r="H347" s="51">
        <v>0</v>
      </c>
      <c r="I347" s="51">
        <v>0</v>
      </c>
      <c r="J347" s="65">
        <v>0</v>
      </c>
      <c r="K347" s="94">
        <f t="shared" ref="K347:K349" si="56">C347-H347</f>
        <v>27007.920999999998</v>
      </c>
      <c r="L347" s="51">
        <v>900</v>
      </c>
      <c r="M347" s="51">
        <f>K347/$K$348</f>
        <v>0.86095574974791755</v>
      </c>
      <c r="N347" s="60"/>
      <c r="O347" s="59"/>
      <c r="P347" s="59">
        <v>18</v>
      </c>
      <c r="Q347" s="6">
        <v>7.681</v>
      </c>
      <c r="R347" s="6">
        <v>11459.36</v>
      </c>
      <c r="S347" s="6">
        <v>7384</v>
      </c>
      <c r="T347" s="60">
        <v>21914</v>
      </c>
      <c r="U347" s="59">
        <v>22</v>
      </c>
      <c r="V347" s="6">
        <v>7.681</v>
      </c>
      <c r="W347" s="6">
        <v>12330.464</v>
      </c>
      <c r="X347" s="6">
        <v>9591</v>
      </c>
      <c r="Y347" s="60">
        <v>13128</v>
      </c>
      <c r="Z347" s="94">
        <v>871.10399999999936</v>
      </c>
      <c r="AA347" s="51">
        <v>900</v>
      </c>
      <c r="AB347" s="37">
        <f t="shared" ref="AB347:AB348" si="57">Z347/$Z$346</f>
        <v>0.57883972107376169</v>
      </c>
      <c r="AC347" s="60"/>
      <c r="AD347" s="6"/>
      <c r="AE347" s="6"/>
    </row>
    <row r="348" spans="1:31" x14ac:dyDescent="0.3">
      <c r="A348" s="64">
        <v>3</v>
      </c>
      <c r="B348" s="51">
        <v>6.38</v>
      </c>
      <c r="C348" s="51">
        <v>31369.697</v>
      </c>
      <c r="D348" s="51">
        <v>2276</v>
      </c>
      <c r="E348" s="65">
        <v>65535</v>
      </c>
      <c r="F348" s="64">
        <v>7</v>
      </c>
      <c r="G348" s="51">
        <v>6.38</v>
      </c>
      <c r="H348" s="51">
        <v>0</v>
      </c>
      <c r="I348" s="51">
        <v>0</v>
      </c>
      <c r="J348" s="65">
        <v>0</v>
      </c>
      <c r="K348" s="94">
        <f t="shared" si="56"/>
        <v>31369.697</v>
      </c>
      <c r="L348" s="51">
        <v>1800</v>
      </c>
      <c r="M348" s="51">
        <f>K348/$K$348</f>
        <v>1</v>
      </c>
      <c r="N348" s="60"/>
      <c r="O348" s="59"/>
      <c r="P348" s="59">
        <v>19</v>
      </c>
      <c r="Q348" s="6">
        <v>7.681</v>
      </c>
      <c r="R348" s="6">
        <v>12039.057000000001</v>
      </c>
      <c r="S348" s="6">
        <v>8911</v>
      </c>
      <c r="T348" s="60">
        <v>19881</v>
      </c>
      <c r="U348" s="59">
        <v>23</v>
      </c>
      <c r="V348" s="6">
        <v>7.681</v>
      </c>
      <c r="W348" s="6">
        <v>12365.393</v>
      </c>
      <c r="X348" s="6">
        <v>10881</v>
      </c>
      <c r="Y348" s="60">
        <v>13119</v>
      </c>
      <c r="Z348" s="94">
        <v>326.33599999999933</v>
      </c>
      <c r="AA348" s="51">
        <v>1800</v>
      </c>
      <c r="AB348" s="37">
        <f t="shared" si="57"/>
        <v>0.21684694274888744</v>
      </c>
      <c r="AC348" s="60"/>
      <c r="AD348" s="6"/>
      <c r="AE348" s="6"/>
    </row>
    <row r="349" spans="1:31" x14ac:dyDescent="0.3">
      <c r="A349" s="91">
        <v>4</v>
      </c>
      <c r="B349" s="92">
        <v>6.38</v>
      </c>
      <c r="C349" s="92">
        <v>26135.637999999999</v>
      </c>
      <c r="D349" s="92">
        <v>700</v>
      </c>
      <c r="E349" s="93">
        <v>65535</v>
      </c>
      <c r="F349" s="91">
        <v>8</v>
      </c>
      <c r="G349" s="92">
        <v>6.38</v>
      </c>
      <c r="H349" s="92">
        <v>0</v>
      </c>
      <c r="I349" s="92">
        <v>0</v>
      </c>
      <c r="J349" s="93">
        <v>0</v>
      </c>
      <c r="K349" s="94">
        <f t="shared" si="56"/>
        <v>26135.637999999999</v>
      </c>
      <c r="L349" s="51">
        <v>5400</v>
      </c>
      <c r="M349" s="51">
        <f>K349/$K$348</f>
        <v>0.83314920128173375</v>
      </c>
      <c r="N349" s="60"/>
      <c r="O349" s="59"/>
      <c r="P349" s="80">
        <v>20</v>
      </c>
      <c r="Q349" s="81">
        <v>7.681</v>
      </c>
      <c r="R349" s="81">
        <v>13768.018</v>
      </c>
      <c r="S349" s="81">
        <v>11475</v>
      </c>
      <c r="T349" s="82">
        <v>17143</v>
      </c>
      <c r="U349" s="80">
        <v>24</v>
      </c>
      <c r="V349" s="81">
        <v>7.681</v>
      </c>
      <c r="W349" s="81">
        <v>12588.281000000001</v>
      </c>
      <c r="X349" s="81">
        <v>10838</v>
      </c>
      <c r="Y349" s="82">
        <v>13635</v>
      </c>
      <c r="Z349" s="94">
        <v>-1179.7369999999992</v>
      </c>
      <c r="AA349" s="51">
        <v>5400</v>
      </c>
      <c r="AB349" s="37">
        <v>0</v>
      </c>
      <c r="AC349" s="60"/>
      <c r="AD349" s="6"/>
      <c r="AE349" s="6"/>
    </row>
    <row r="350" spans="1:31" x14ac:dyDescent="0.3">
      <c r="A350" s="5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0"/>
      <c r="O350" s="59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0"/>
      <c r="AD350" s="6"/>
      <c r="AE350" s="6"/>
    </row>
    <row r="351" spans="1:31" x14ac:dyDescent="0.3">
      <c r="A351" s="64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7"/>
      <c r="O351" s="59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51"/>
      <c r="AB351" s="6"/>
      <c r="AC351" s="57"/>
      <c r="AD351" s="6"/>
      <c r="AE351" s="6"/>
    </row>
    <row r="352" spans="1:31" x14ac:dyDescent="0.3">
      <c r="A352" s="61" t="s">
        <v>60</v>
      </c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60"/>
      <c r="O352" s="59"/>
      <c r="P352" s="37" t="s">
        <v>60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51"/>
      <c r="AB352" s="6"/>
      <c r="AC352" s="60"/>
      <c r="AD352" s="6"/>
      <c r="AE352" s="6"/>
    </row>
    <row r="353" spans="1:31" x14ac:dyDescent="0.3">
      <c r="A353" s="88" t="s">
        <v>34</v>
      </c>
      <c r="B353" s="89" t="s">
        <v>35</v>
      </c>
      <c r="C353" s="89" t="s">
        <v>1</v>
      </c>
      <c r="D353" s="89" t="s">
        <v>36</v>
      </c>
      <c r="E353" s="90" t="s">
        <v>37</v>
      </c>
      <c r="F353" s="88" t="s">
        <v>38</v>
      </c>
      <c r="G353" s="89" t="s">
        <v>35</v>
      </c>
      <c r="H353" s="89" t="s">
        <v>1</v>
      </c>
      <c r="I353" s="89" t="s">
        <v>36</v>
      </c>
      <c r="J353" s="90" t="s">
        <v>37</v>
      </c>
      <c r="K353" s="52" t="s">
        <v>39</v>
      </c>
      <c r="L353" s="52" t="s">
        <v>63</v>
      </c>
      <c r="M353" s="52" t="s">
        <v>40</v>
      </c>
      <c r="N353" s="60"/>
      <c r="O353" s="59"/>
      <c r="P353" s="88" t="s">
        <v>34</v>
      </c>
      <c r="Q353" s="89" t="s">
        <v>35</v>
      </c>
      <c r="R353" s="89" t="s">
        <v>1</v>
      </c>
      <c r="S353" s="89" t="s">
        <v>36</v>
      </c>
      <c r="T353" s="90" t="s">
        <v>37</v>
      </c>
      <c r="U353" s="88" t="s">
        <v>38</v>
      </c>
      <c r="V353" s="89" t="s">
        <v>35</v>
      </c>
      <c r="W353" s="89" t="s">
        <v>1</v>
      </c>
      <c r="X353" s="89" t="s">
        <v>36</v>
      </c>
      <c r="Y353" s="90" t="s">
        <v>37</v>
      </c>
      <c r="Z353" s="52" t="s">
        <v>39</v>
      </c>
      <c r="AA353" s="52" t="s">
        <v>63</v>
      </c>
      <c r="AB353" s="52" t="s">
        <v>40</v>
      </c>
      <c r="AC353" s="60"/>
      <c r="AD353" s="6"/>
      <c r="AE353" s="6"/>
    </row>
    <row r="354" spans="1:31" x14ac:dyDescent="0.3">
      <c r="A354" s="64">
        <v>1</v>
      </c>
      <c r="B354" s="51">
        <v>6.2450000000000001</v>
      </c>
      <c r="C354" s="51">
        <v>885.35799999999995</v>
      </c>
      <c r="D354" s="51">
        <v>426</v>
      </c>
      <c r="E354" s="65">
        <v>3157</v>
      </c>
      <c r="F354" s="64">
        <v>5</v>
      </c>
      <c r="G354" s="51">
        <v>6.2450000000000001</v>
      </c>
      <c r="H354" s="51">
        <v>559.43799999999999</v>
      </c>
      <c r="I354" s="51">
        <v>459</v>
      </c>
      <c r="J354" s="65">
        <v>692</v>
      </c>
      <c r="K354" s="94">
        <f>C354-H354</f>
        <v>325.91999999999996</v>
      </c>
      <c r="L354" s="51">
        <v>0</v>
      </c>
      <c r="M354" s="51">
        <f>K354/$K$356</f>
        <v>0.22359645066704353</v>
      </c>
      <c r="N354" s="60"/>
      <c r="O354" s="59"/>
      <c r="P354" s="59">
        <v>1</v>
      </c>
      <c r="Q354" s="6">
        <v>6.3630000000000004</v>
      </c>
      <c r="R354" s="6">
        <v>8253.5490000000009</v>
      </c>
      <c r="S354" s="6">
        <v>5132</v>
      </c>
      <c r="T354" s="60">
        <v>17676</v>
      </c>
      <c r="U354" s="59">
        <v>5</v>
      </c>
      <c r="V354" s="6">
        <v>6.3630000000000004</v>
      </c>
      <c r="W354" s="6">
        <v>11761.312</v>
      </c>
      <c r="X354" s="6">
        <v>10546</v>
      </c>
      <c r="Y354" s="60">
        <v>12479</v>
      </c>
      <c r="Z354" s="94">
        <f>W354-R354</f>
        <v>3507.762999999999</v>
      </c>
      <c r="AA354" s="51">
        <v>0</v>
      </c>
      <c r="AB354" s="37">
        <f>Z354/$Z$354</f>
        <v>1</v>
      </c>
      <c r="AC354" s="60"/>
      <c r="AD354" s="6"/>
      <c r="AE354" s="6"/>
    </row>
    <row r="355" spans="1:31" x14ac:dyDescent="0.3">
      <c r="A355" s="64">
        <v>2</v>
      </c>
      <c r="B355" s="51">
        <v>6.2450000000000001</v>
      </c>
      <c r="C355" s="51">
        <v>2013.5709999999999</v>
      </c>
      <c r="D355" s="51">
        <v>704</v>
      </c>
      <c r="E355" s="65">
        <v>8108</v>
      </c>
      <c r="F355" s="64">
        <v>6</v>
      </c>
      <c r="G355" s="51">
        <v>6.2450000000000001</v>
      </c>
      <c r="H355" s="51">
        <v>929.12099999999998</v>
      </c>
      <c r="I355" s="51">
        <v>746</v>
      </c>
      <c r="J355" s="65">
        <v>1129</v>
      </c>
      <c r="K355" s="94">
        <f t="shared" ref="K355:K357" si="58">C355-H355</f>
        <v>1084.4499999999998</v>
      </c>
      <c r="L355" s="51">
        <v>900</v>
      </c>
      <c r="M355" s="51">
        <f>K355/$K$356</f>
        <v>0.7439837104991267</v>
      </c>
      <c r="N355" s="60"/>
      <c r="O355" s="59"/>
      <c r="P355" s="59">
        <v>2</v>
      </c>
      <c r="Q355" s="6">
        <v>6.3630000000000004</v>
      </c>
      <c r="R355" s="6">
        <v>8581.2860000000001</v>
      </c>
      <c r="S355" s="6">
        <v>5558</v>
      </c>
      <c r="T355" s="60">
        <v>17548</v>
      </c>
      <c r="U355" s="59">
        <v>6</v>
      </c>
      <c r="V355" s="6">
        <v>6.3630000000000004</v>
      </c>
      <c r="W355" s="6">
        <v>12032.061</v>
      </c>
      <c r="X355" s="6">
        <v>10797</v>
      </c>
      <c r="Y355" s="60">
        <v>12741</v>
      </c>
      <c r="Z355" s="94">
        <f t="shared" ref="Z355:Z357" si="59">W355-R355</f>
        <v>3450.7749999999996</v>
      </c>
      <c r="AA355" s="51">
        <v>900</v>
      </c>
      <c r="AB355" s="37">
        <f t="shared" ref="AB355:AB357" si="60">Z355/$Z$354</f>
        <v>0.98375374847160446</v>
      </c>
      <c r="AC355" s="60"/>
      <c r="AD355" s="6"/>
      <c r="AE355" s="6"/>
    </row>
    <row r="356" spans="1:31" x14ac:dyDescent="0.3">
      <c r="A356" s="64">
        <v>3</v>
      </c>
      <c r="B356" s="51">
        <v>6.2450000000000001</v>
      </c>
      <c r="C356" s="51">
        <v>2318.8049999999998</v>
      </c>
      <c r="D356" s="51">
        <v>668</v>
      </c>
      <c r="E356" s="65">
        <v>9577</v>
      </c>
      <c r="F356" s="64">
        <v>7</v>
      </c>
      <c r="G356" s="51">
        <v>6.2450000000000001</v>
      </c>
      <c r="H356" s="51">
        <v>861.17899999999997</v>
      </c>
      <c r="I356" s="51">
        <v>708</v>
      </c>
      <c r="J356" s="65">
        <v>1023</v>
      </c>
      <c r="K356" s="94">
        <f t="shared" si="58"/>
        <v>1457.6259999999997</v>
      </c>
      <c r="L356" s="51">
        <v>1800</v>
      </c>
      <c r="M356" s="51">
        <f>K356/$K$356</f>
        <v>1</v>
      </c>
      <c r="N356" s="57"/>
      <c r="O356" s="59"/>
      <c r="P356" s="59">
        <v>3</v>
      </c>
      <c r="Q356" s="6">
        <v>6.3630000000000004</v>
      </c>
      <c r="R356" s="6">
        <v>8700.518</v>
      </c>
      <c r="S356" s="6">
        <v>5835</v>
      </c>
      <c r="T356" s="60">
        <v>16137</v>
      </c>
      <c r="U356" s="59">
        <v>7</v>
      </c>
      <c r="V356" s="6">
        <v>6.3630000000000004</v>
      </c>
      <c r="W356" s="6">
        <v>11837.361000000001</v>
      </c>
      <c r="X356" s="6">
        <v>9775</v>
      </c>
      <c r="Y356" s="60">
        <v>12695</v>
      </c>
      <c r="Z356" s="94">
        <f t="shared" si="59"/>
        <v>3136.8430000000008</v>
      </c>
      <c r="AA356" s="51">
        <v>1800</v>
      </c>
      <c r="AB356" s="37">
        <f t="shared" si="60"/>
        <v>0.89425739424242789</v>
      </c>
      <c r="AC356" s="57"/>
      <c r="AD356" s="6"/>
      <c r="AE356" s="6"/>
    </row>
    <row r="357" spans="1:31" x14ac:dyDescent="0.3">
      <c r="A357" s="91">
        <v>4</v>
      </c>
      <c r="B357" s="92">
        <v>6.2450000000000001</v>
      </c>
      <c r="C357" s="92">
        <v>874.86500000000001</v>
      </c>
      <c r="D357" s="92">
        <v>462</v>
      </c>
      <c r="E357" s="93">
        <v>6750</v>
      </c>
      <c r="F357" s="91">
        <v>8</v>
      </c>
      <c r="G357" s="92">
        <v>6.2450000000000001</v>
      </c>
      <c r="H357" s="92">
        <v>685.13199999999995</v>
      </c>
      <c r="I357" s="92">
        <v>552</v>
      </c>
      <c r="J357" s="93">
        <v>844</v>
      </c>
      <c r="K357" s="94">
        <f t="shared" si="58"/>
        <v>189.73300000000006</v>
      </c>
      <c r="L357" s="51">
        <v>5400</v>
      </c>
      <c r="M357" s="51">
        <f>K357/$K$356</f>
        <v>0.13016576268535282</v>
      </c>
      <c r="N357" s="78" t="s">
        <v>41</v>
      </c>
      <c r="O357" s="59"/>
      <c r="P357" s="80">
        <v>4</v>
      </c>
      <c r="Q357" s="81">
        <v>6.3630000000000004</v>
      </c>
      <c r="R357" s="81">
        <v>10958.425999999999</v>
      </c>
      <c r="S357" s="81">
        <v>8743</v>
      </c>
      <c r="T357" s="82">
        <v>15021</v>
      </c>
      <c r="U357" s="80">
        <v>8</v>
      </c>
      <c r="V357" s="81">
        <v>6.3630000000000004</v>
      </c>
      <c r="W357" s="81">
        <v>11956.227999999999</v>
      </c>
      <c r="X357" s="81">
        <v>9861</v>
      </c>
      <c r="Y357" s="82">
        <v>12667</v>
      </c>
      <c r="Z357" s="94">
        <f t="shared" si="59"/>
        <v>997.80199999999968</v>
      </c>
      <c r="AA357" s="51">
        <v>5400</v>
      </c>
      <c r="AB357" s="37">
        <f t="shared" si="60"/>
        <v>0.28445536371756014</v>
      </c>
      <c r="AC357" s="78" t="s">
        <v>41</v>
      </c>
      <c r="AD357" s="6"/>
      <c r="AE357" s="6"/>
    </row>
    <row r="358" spans="1:31" x14ac:dyDescent="0.3">
      <c r="A358" s="64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7"/>
      <c r="O358" s="59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51"/>
      <c r="AB358" s="37"/>
      <c r="AC358" s="57"/>
      <c r="AD358" s="6"/>
      <c r="AE358" s="6"/>
    </row>
    <row r="359" spans="1:31" x14ac:dyDescent="0.3">
      <c r="A359" s="64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60"/>
      <c r="O359" s="59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51"/>
      <c r="AB359" s="37"/>
      <c r="AC359" s="60"/>
      <c r="AD359" s="6"/>
      <c r="AE359" s="6"/>
    </row>
    <row r="360" spans="1:31" x14ac:dyDescent="0.3">
      <c r="A360" s="88" t="s">
        <v>42</v>
      </c>
      <c r="B360" s="89" t="s">
        <v>35</v>
      </c>
      <c r="C360" s="89" t="s">
        <v>1</v>
      </c>
      <c r="D360" s="89" t="s">
        <v>36</v>
      </c>
      <c r="E360" s="90" t="s">
        <v>37</v>
      </c>
      <c r="F360" s="88" t="s">
        <v>43</v>
      </c>
      <c r="G360" s="89" t="s">
        <v>35</v>
      </c>
      <c r="H360" s="89" t="s">
        <v>1</v>
      </c>
      <c r="I360" s="89" t="s">
        <v>36</v>
      </c>
      <c r="J360" s="90" t="s">
        <v>37</v>
      </c>
      <c r="K360" s="52" t="s">
        <v>39</v>
      </c>
      <c r="L360" s="52" t="s">
        <v>63</v>
      </c>
      <c r="M360" s="52" t="s">
        <v>40</v>
      </c>
      <c r="N360" s="60"/>
      <c r="O360" s="59"/>
      <c r="P360" s="88" t="s">
        <v>42</v>
      </c>
      <c r="Q360" s="89" t="s">
        <v>35</v>
      </c>
      <c r="R360" s="89" t="s">
        <v>1</v>
      </c>
      <c r="S360" s="89" t="s">
        <v>36</v>
      </c>
      <c r="T360" s="90" t="s">
        <v>37</v>
      </c>
      <c r="U360" s="88" t="s">
        <v>43</v>
      </c>
      <c r="V360" s="89" t="s">
        <v>35</v>
      </c>
      <c r="W360" s="89" t="s">
        <v>1</v>
      </c>
      <c r="X360" s="89" t="s">
        <v>36</v>
      </c>
      <c r="Y360" s="90" t="s">
        <v>37</v>
      </c>
      <c r="Z360" s="52" t="s">
        <v>39</v>
      </c>
      <c r="AA360" s="52" t="s">
        <v>63</v>
      </c>
      <c r="AB360" s="52" t="s">
        <v>40</v>
      </c>
      <c r="AC360" s="60"/>
      <c r="AD360" s="6"/>
      <c r="AE360" s="6"/>
    </row>
    <row r="361" spans="1:31" x14ac:dyDescent="0.3">
      <c r="A361" s="64">
        <v>1</v>
      </c>
      <c r="B361" s="51">
        <v>2.903</v>
      </c>
      <c r="C361" s="51">
        <v>1674.2719999999999</v>
      </c>
      <c r="D361" s="51">
        <v>549</v>
      </c>
      <c r="E361" s="65">
        <v>5509</v>
      </c>
      <c r="F361" s="64">
        <v>5</v>
      </c>
      <c r="G361" s="51">
        <v>2.903</v>
      </c>
      <c r="H361" s="51">
        <v>541.51499999999999</v>
      </c>
      <c r="I361" s="51">
        <v>434</v>
      </c>
      <c r="J361" s="65">
        <v>702</v>
      </c>
      <c r="K361" s="94">
        <f>C361-H361</f>
        <v>1132.7570000000001</v>
      </c>
      <c r="L361" s="51">
        <v>0</v>
      </c>
      <c r="M361" s="51">
        <f>K361/$K$362</f>
        <v>0.30048669126075239</v>
      </c>
      <c r="N361" s="60"/>
      <c r="O361" s="59"/>
      <c r="P361" s="59">
        <v>9</v>
      </c>
      <c r="Q361" s="6">
        <v>4.1529999999999996</v>
      </c>
      <c r="R361" s="6">
        <v>10514.88</v>
      </c>
      <c r="S361" s="6">
        <v>6185</v>
      </c>
      <c r="T361" s="60">
        <v>23221</v>
      </c>
      <c r="U361" s="59">
        <v>13</v>
      </c>
      <c r="V361" s="6">
        <v>4.1529999999999996</v>
      </c>
      <c r="W361" s="6">
        <v>12820.023999999999</v>
      </c>
      <c r="X361" s="6">
        <v>11902</v>
      </c>
      <c r="Y361" s="60">
        <v>13595</v>
      </c>
      <c r="Z361" s="94">
        <f>W361-R361</f>
        <v>2305.1440000000002</v>
      </c>
      <c r="AA361" s="51">
        <v>0</v>
      </c>
      <c r="AB361" s="37">
        <f>Z361/$Z$361</f>
        <v>1</v>
      </c>
      <c r="AC361" s="60"/>
      <c r="AD361" s="6"/>
      <c r="AE361" s="6"/>
    </row>
    <row r="362" spans="1:31" x14ac:dyDescent="0.3">
      <c r="A362" s="64">
        <v>2</v>
      </c>
      <c r="B362" s="51">
        <v>2.903</v>
      </c>
      <c r="C362" s="51">
        <v>4475.3010000000004</v>
      </c>
      <c r="D362" s="51">
        <v>801</v>
      </c>
      <c r="E362" s="65">
        <v>15462</v>
      </c>
      <c r="F362" s="64">
        <v>6</v>
      </c>
      <c r="G362" s="51">
        <v>2.903</v>
      </c>
      <c r="H362" s="51">
        <v>705.56</v>
      </c>
      <c r="I362" s="51">
        <v>578</v>
      </c>
      <c r="J362" s="65">
        <v>838</v>
      </c>
      <c r="K362" s="94">
        <f t="shared" ref="K362:K364" si="61">C362-H362</f>
        <v>3769.7410000000004</v>
      </c>
      <c r="L362" s="51">
        <v>900</v>
      </c>
      <c r="M362" s="51">
        <f>K362/$K$362</f>
        <v>1</v>
      </c>
      <c r="N362" s="60"/>
      <c r="O362" s="59"/>
      <c r="P362" s="59">
        <v>10</v>
      </c>
      <c r="Q362" s="6">
        <v>4.1529999999999996</v>
      </c>
      <c r="R362" s="6">
        <v>12065.864</v>
      </c>
      <c r="S362" s="6">
        <v>7767</v>
      </c>
      <c r="T362" s="60">
        <v>21902</v>
      </c>
      <c r="U362" s="59">
        <v>14</v>
      </c>
      <c r="V362" s="6">
        <v>4.1529999999999996</v>
      </c>
      <c r="W362" s="6">
        <v>13080.958000000001</v>
      </c>
      <c r="X362" s="6">
        <v>12271</v>
      </c>
      <c r="Y362" s="60">
        <v>13885</v>
      </c>
      <c r="Z362" s="94">
        <f t="shared" ref="Z362:Z364" si="62">W362-R362</f>
        <v>1015.094000000001</v>
      </c>
      <c r="AA362" s="51">
        <v>900</v>
      </c>
      <c r="AB362" s="37">
        <f t="shared" ref="AB362:AB363" si="63">Z362/$Z$361</f>
        <v>0.4403603419135641</v>
      </c>
      <c r="AC362" s="60"/>
      <c r="AD362" s="6"/>
      <c r="AE362" s="6"/>
    </row>
    <row r="363" spans="1:31" x14ac:dyDescent="0.3">
      <c r="A363" s="64">
        <v>3</v>
      </c>
      <c r="B363" s="51">
        <v>2.903</v>
      </c>
      <c r="C363" s="51">
        <v>3833.3870000000002</v>
      </c>
      <c r="D363" s="51">
        <v>668</v>
      </c>
      <c r="E363" s="65">
        <v>12365</v>
      </c>
      <c r="F363" s="64">
        <v>7</v>
      </c>
      <c r="G363" s="51">
        <v>2.903</v>
      </c>
      <c r="H363" s="51">
        <v>656.54</v>
      </c>
      <c r="I363" s="51">
        <v>543</v>
      </c>
      <c r="J363" s="65">
        <v>783</v>
      </c>
      <c r="K363" s="94">
        <f t="shared" si="61"/>
        <v>3176.8470000000002</v>
      </c>
      <c r="L363" s="51">
        <v>1800</v>
      </c>
      <c r="M363" s="51">
        <f>K363/$K$362</f>
        <v>0.84272288202292933</v>
      </c>
      <c r="N363" s="60"/>
      <c r="O363" s="59"/>
      <c r="P363" s="59">
        <v>11</v>
      </c>
      <c r="Q363" s="6">
        <v>4.1529999999999996</v>
      </c>
      <c r="R363" s="6">
        <v>12065.487999999999</v>
      </c>
      <c r="S363" s="6">
        <v>8804</v>
      </c>
      <c r="T363" s="60">
        <v>19793</v>
      </c>
      <c r="U363" s="59">
        <v>15</v>
      </c>
      <c r="V363" s="6">
        <v>4.1529999999999996</v>
      </c>
      <c r="W363" s="6">
        <v>12826.23</v>
      </c>
      <c r="X363" s="6">
        <v>11482</v>
      </c>
      <c r="Y363" s="60">
        <v>13582</v>
      </c>
      <c r="Z363" s="94">
        <f t="shared" si="62"/>
        <v>760.74200000000019</v>
      </c>
      <c r="AA363" s="51">
        <v>1800</v>
      </c>
      <c r="AB363" s="37">
        <f t="shared" si="63"/>
        <v>0.33001929597456825</v>
      </c>
      <c r="AC363" s="60"/>
      <c r="AD363" s="6"/>
      <c r="AE363" s="6"/>
    </row>
    <row r="364" spans="1:31" x14ac:dyDescent="0.3">
      <c r="A364" s="91">
        <v>4</v>
      </c>
      <c r="B364" s="92">
        <v>2.903</v>
      </c>
      <c r="C364" s="92">
        <v>610.23299999999995</v>
      </c>
      <c r="D364" s="92">
        <v>411</v>
      </c>
      <c r="E364" s="93">
        <v>1108</v>
      </c>
      <c r="F364" s="91">
        <v>8</v>
      </c>
      <c r="G364" s="92">
        <v>2.903</v>
      </c>
      <c r="H364" s="92">
        <v>545.96199999999999</v>
      </c>
      <c r="I364" s="92">
        <v>454</v>
      </c>
      <c r="J364" s="93">
        <v>643</v>
      </c>
      <c r="K364" s="94">
        <f t="shared" si="61"/>
        <v>64.270999999999958</v>
      </c>
      <c r="L364" s="51">
        <v>5400</v>
      </c>
      <c r="M364" s="51">
        <f>K364/$K$362</f>
        <v>1.7049181893397967E-2</v>
      </c>
      <c r="N364" s="78" t="s">
        <v>41</v>
      </c>
      <c r="O364" s="59"/>
      <c r="P364" s="80">
        <v>12</v>
      </c>
      <c r="Q364" s="81">
        <v>4.1529999999999996</v>
      </c>
      <c r="R364" s="81">
        <v>15032.924999999999</v>
      </c>
      <c r="S364" s="81">
        <v>12705</v>
      </c>
      <c r="T364" s="82">
        <v>19521</v>
      </c>
      <c r="U364" s="80">
        <v>16</v>
      </c>
      <c r="V364" s="81">
        <v>4.1529999999999996</v>
      </c>
      <c r="W364" s="81">
        <v>12879.569</v>
      </c>
      <c r="X364" s="81">
        <v>11492</v>
      </c>
      <c r="Y364" s="82">
        <v>13759</v>
      </c>
      <c r="Z364" s="94">
        <f t="shared" si="62"/>
        <v>-2153.3559999999998</v>
      </c>
      <c r="AA364" s="51">
        <v>5400</v>
      </c>
      <c r="AB364" s="37">
        <v>0</v>
      </c>
      <c r="AC364" s="78" t="s">
        <v>41</v>
      </c>
      <c r="AD364" s="6"/>
      <c r="AE364" s="6"/>
    </row>
    <row r="365" spans="1:31" x14ac:dyDescent="0.3">
      <c r="A365" s="64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7"/>
      <c r="O365" s="59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51"/>
      <c r="AB365" s="37"/>
      <c r="AC365" s="57"/>
      <c r="AD365" s="6"/>
      <c r="AE365" s="6"/>
    </row>
    <row r="366" spans="1:31" x14ac:dyDescent="0.3">
      <c r="A366" s="5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0"/>
      <c r="O366" s="59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37"/>
      <c r="AC366" s="60"/>
      <c r="AD366" s="6"/>
      <c r="AE366" s="6"/>
    </row>
    <row r="367" spans="1:31" x14ac:dyDescent="0.3">
      <c r="A367" s="88" t="s">
        <v>44</v>
      </c>
      <c r="B367" s="89" t="s">
        <v>35</v>
      </c>
      <c r="C367" s="89" t="s">
        <v>1</v>
      </c>
      <c r="D367" s="89" t="s">
        <v>36</v>
      </c>
      <c r="E367" s="90" t="s">
        <v>37</v>
      </c>
      <c r="F367" s="88" t="s">
        <v>45</v>
      </c>
      <c r="G367" s="89" t="s">
        <v>35</v>
      </c>
      <c r="H367" s="89" t="s">
        <v>1</v>
      </c>
      <c r="I367" s="89" t="s">
        <v>36</v>
      </c>
      <c r="J367" s="90" t="s">
        <v>37</v>
      </c>
      <c r="K367" s="52" t="s">
        <v>39</v>
      </c>
      <c r="L367" s="52" t="s">
        <v>63</v>
      </c>
      <c r="M367" s="52" t="s">
        <v>40</v>
      </c>
      <c r="N367" s="60"/>
      <c r="O367" s="59"/>
      <c r="P367" s="88" t="s">
        <v>44</v>
      </c>
      <c r="Q367" s="89" t="s">
        <v>35</v>
      </c>
      <c r="R367" s="89" t="s">
        <v>1</v>
      </c>
      <c r="S367" s="89" t="s">
        <v>36</v>
      </c>
      <c r="T367" s="90" t="s">
        <v>37</v>
      </c>
      <c r="U367" s="88" t="s">
        <v>45</v>
      </c>
      <c r="V367" s="89" t="s">
        <v>35</v>
      </c>
      <c r="W367" s="89" t="s">
        <v>1</v>
      </c>
      <c r="X367" s="89" t="s">
        <v>36</v>
      </c>
      <c r="Y367" s="90" t="s">
        <v>37</v>
      </c>
      <c r="Z367" s="52" t="s">
        <v>39</v>
      </c>
      <c r="AA367" s="52" t="s">
        <v>63</v>
      </c>
      <c r="AB367" s="52" t="s">
        <v>40</v>
      </c>
      <c r="AC367" s="60"/>
      <c r="AD367" s="6"/>
      <c r="AE367" s="6"/>
    </row>
    <row r="368" spans="1:31" x14ac:dyDescent="0.3">
      <c r="A368" s="64">
        <v>1</v>
      </c>
      <c r="B368" s="51">
        <v>2.0659999999999998</v>
      </c>
      <c r="C368" s="51">
        <v>700.13099999999997</v>
      </c>
      <c r="D368" s="51">
        <v>408</v>
      </c>
      <c r="E368" s="65">
        <v>1505</v>
      </c>
      <c r="F368" s="64">
        <v>5</v>
      </c>
      <c r="G368" s="51">
        <v>2.903</v>
      </c>
      <c r="H368" s="51">
        <v>541.51499999999999</v>
      </c>
      <c r="I368" s="51">
        <v>434</v>
      </c>
      <c r="J368" s="65">
        <v>702</v>
      </c>
      <c r="K368" s="94">
        <f>C368-H368</f>
        <v>158.61599999999999</v>
      </c>
      <c r="L368" s="51">
        <v>0</v>
      </c>
      <c r="M368" s="51">
        <f>K368/$K$369</f>
        <v>3.2417081138350151E-2</v>
      </c>
      <c r="N368" s="60"/>
      <c r="O368" s="59"/>
      <c r="P368" s="59">
        <v>1</v>
      </c>
      <c r="Q368" s="6">
        <v>4.6180000000000003</v>
      </c>
      <c r="R368" s="6">
        <v>11181.539000000001</v>
      </c>
      <c r="S368" s="6">
        <v>5855</v>
      </c>
      <c r="T368" s="60">
        <v>23580</v>
      </c>
      <c r="U368" s="59">
        <v>13</v>
      </c>
      <c r="V368" s="6">
        <v>4.1529999999999996</v>
      </c>
      <c r="W368" s="6">
        <v>12820.023999999999</v>
      </c>
      <c r="X368" s="6">
        <v>11902</v>
      </c>
      <c r="Y368" s="60">
        <v>13595</v>
      </c>
      <c r="Z368" s="94">
        <f>W368-R368</f>
        <v>1638.4849999999988</v>
      </c>
      <c r="AA368" s="51">
        <v>0</v>
      </c>
      <c r="AB368" s="37">
        <f>Z368/$Z$368</f>
        <v>1</v>
      </c>
      <c r="AC368" s="60"/>
      <c r="AD368" s="6"/>
      <c r="AE368" s="6"/>
    </row>
    <row r="369" spans="1:31" x14ac:dyDescent="0.3">
      <c r="A369" s="64">
        <v>2</v>
      </c>
      <c r="B369" s="51">
        <v>2.0659999999999998</v>
      </c>
      <c r="C369" s="51">
        <v>5598.5360000000001</v>
      </c>
      <c r="D369" s="51">
        <v>1175</v>
      </c>
      <c r="E369" s="65">
        <v>16769</v>
      </c>
      <c r="F369" s="64">
        <v>6</v>
      </c>
      <c r="G369" s="51">
        <v>2.903</v>
      </c>
      <c r="H369" s="51">
        <v>705.56</v>
      </c>
      <c r="I369" s="51">
        <v>578</v>
      </c>
      <c r="J369" s="65">
        <v>838</v>
      </c>
      <c r="K369" s="94">
        <f t="shared" ref="K369:K371" si="64">C369-H369</f>
        <v>4892.9760000000006</v>
      </c>
      <c r="L369" s="51">
        <v>900</v>
      </c>
      <c r="M369" s="51">
        <f>K369/$K$369</f>
        <v>1</v>
      </c>
      <c r="N369" s="60"/>
      <c r="O369" s="59"/>
      <c r="P369" s="59">
        <v>2</v>
      </c>
      <c r="Q369" s="6">
        <v>4.6180000000000003</v>
      </c>
      <c r="R369" s="6">
        <v>12398.063</v>
      </c>
      <c r="S369" s="6">
        <v>7637</v>
      </c>
      <c r="T369" s="60">
        <v>22170</v>
      </c>
      <c r="U369" s="59">
        <v>14</v>
      </c>
      <c r="V369" s="6">
        <v>4.1529999999999996</v>
      </c>
      <c r="W369" s="6">
        <v>13080.958000000001</v>
      </c>
      <c r="X369" s="6">
        <v>12271</v>
      </c>
      <c r="Y369" s="60">
        <v>13885</v>
      </c>
      <c r="Z369" s="94">
        <f t="shared" ref="Z369:Z371" si="65">W369-R369</f>
        <v>682.89500000000044</v>
      </c>
      <c r="AA369" s="51">
        <v>900</v>
      </c>
      <c r="AB369" s="37">
        <f t="shared" ref="AB369:AB370" si="66">Z369/$Z$368</f>
        <v>0.41678440754721646</v>
      </c>
      <c r="AC369" s="60"/>
      <c r="AD369" s="6"/>
      <c r="AE369" s="6"/>
    </row>
    <row r="370" spans="1:31" x14ac:dyDescent="0.3">
      <c r="A370" s="64">
        <v>3</v>
      </c>
      <c r="B370" s="51">
        <v>2.0659999999999998</v>
      </c>
      <c r="C370" s="51">
        <v>4076</v>
      </c>
      <c r="D370" s="51">
        <v>903</v>
      </c>
      <c r="E370" s="65">
        <v>14486</v>
      </c>
      <c r="F370" s="64">
        <v>7</v>
      </c>
      <c r="G370" s="51">
        <v>2.903</v>
      </c>
      <c r="H370" s="51">
        <v>656.54</v>
      </c>
      <c r="I370" s="51">
        <v>543</v>
      </c>
      <c r="J370" s="65">
        <v>783</v>
      </c>
      <c r="K370" s="94">
        <f t="shared" si="64"/>
        <v>3419.46</v>
      </c>
      <c r="L370" s="51">
        <v>1800</v>
      </c>
      <c r="M370" s="51">
        <f>K370/$K$369</f>
        <v>0.69885076076400121</v>
      </c>
      <c r="N370" s="60"/>
      <c r="O370" s="59"/>
      <c r="P370" s="59">
        <v>3</v>
      </c>
      <c r="Q370" s="6">
        <v>4.6180000000000003</v>
      </c>
      <c r="R370" s="6">
        <v>12531.781999999999</v>
      </c>
      <c r="S370" s="6">
        <v>8288</v>
      </c>
      <c r="T370" s="60">
        <v>20115</v>
      </c>
      <c r="U370" s="59">
        <v>15</v>
      </c>
      <c r="V370" s="6">
        <v>4.1529999999999996</v>
      </c>
      <c r="W370" s="6">
        <v>12826.23</v>
      </c>
      <c r="X370" s="6">
        <v>11482</v>
      </c>
      <c r="Y370" s="60">
        <v>13582</v>
      </c>
      <c r="Z370" s="94">
        <f t="shared" si="65"/>
        <v>294.44800000000032</v>
      </c>
      <c r="AA370" s="51">
        <v>1800</v>
      </c>
      <c r="AB370" s="37">
        <f t="shared" si="66"/>
        <v>0.17970747367232567</v>
      </c>
      <c r="AC370" s="60"/>
      <c r="AD370" s="6"/>
      <c r="AE370" s="6"/>
    </row>
    <row r="371" spans="1:31" x14ac:dyDescent="0.3">
      <c r="A371" s="91">
        <v>4</v>
      </c>
      <c r="B371" s="92">
        <v>2.0659999999999998</v>
      </c>
      <c r="C371" s="92">
        <v>703.69299999999998</v>
      </c>
      <c r="D371" s="92">
        <v>450</v>
      </c>
      <c r="E371" s="93">
        <v>1731</v>
      </c>
      <c r="F371" s="91">
        <v>8</v>
      </c>
      <c r="G371" s="92">
        <v>2.903</v>
      </c>
      <c r="H371" s="92">
        <v>545.96199999999999</v>
      </c>
      <c r="I371" s="92">
        <v>454</v>
      </c>
      <c r="J371" s="93">
        <v>643</v>
      </c>
      <c r="K371" s="94">
        <f t="shared" si="64"/>
        <v>157.73099999999999</v>
      </c>
      <c r="L371" s="51">
        <v>5400</v>
      </c>
      <c r="M371" s="51">
        <f>K371/$K$369</f>
        <v>3.2236209619667042E-2</v>
      </c>
      <c r="N371" s="60"/>
      <c r="O371" s="59"/>
      <c r="P371" s="80">
        <v>4</v>
      </c>
      <c r="Q371" s="81">
        <v>4.6180000000000003</v>
      </c>
      <c r="R371" s="81">
        <v>14642.041999999999</v>
      </c>
      <c r="S371" s="81">
        <v>12279</v>
      </c>
      <c r="T371" s="82">
        <v>18322</v>
      </c>
      <c r="U371" s="80">
        <v>16</v>
      </c>
      <c r="V371" s="81">
        <v>4.1529999999999996</v>
      </c>
      <c r="W371" s="81">
        <v>12879.569</v>
      </c>
      <c r="X371" s="81">
        <v>11492</v>
      </c>
      <c r="Y371" s="82">
        <v>13759</v>
      </c>
      <c r="Z371" s="94">
        <f t="shared" si="65"/>
        <v>-1762.473</v>
      </c>
      <c r="AA371" s="51">
        <v>5400</v>
      </c>
      <c r="AB371" s="37">
        <v>0</v>
      </c>
      <c r="AC371" s="60"/>
      <c r="AD371" s="6"/>
      <c r="AE371" s="6"/>
    </row>
    <row r="372" spans="1:31" x14ac:dyDescent="0.3">
      <c r="A372" s="64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7"/>
      <c r="O372" s="59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51"/>
      <c r="AB372" s="6"/>
      <c r="AC372" s="57"/>
      <c r="AD372" s="6"/>
      <c r="AE372" s="6"/>
    </row>
    <row r="373" spans="1:31" x14ac:dyDescent="0.3">
      <c r="A373" s="64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60"/>
      <c r="O373" s="59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51"/>
      <c r="AB373" s="6"/>
      <c r="AC373" s="60"/>
      <c r="AD373" s="6"/>
      <c r="AE373" s="6"/>
    </row>
    <row r="374" spans="1:31" x14ac:dyDescent="0.3">
      <c r="A374" s="61" t="s">
        <v>61</v>
      </c>
      <c r="B374" s="6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60"/>
      <c r="O374" s="59"/>
      <c r="P374" s="52" t="s">
        <v>61</v>
      </c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52"/>
      <c r="AB374" s="6"/>
      <c r="AC374" s="60"/>
      <c r="AD374" s="6"/>
      <c r="AE374" s="6"/>
    </row>
    <row r="375" spans="1:31" x14ac:dyDescent="0.3">
      <c r="A375" s="88" t="s">
        <v>34</v>
      </c>
      <c r="B375" s="89" t="s">
        <v>35</v>
      </c>
      <c r="C375" s="89" t="s">
        <v>1</v>
      </c>
      <c r="D375" s="89" t="s">
        <v>36</v>
      </c>
      <c r="E375" s="90" t="s">
        <v>37</v>
      </c>
      <c r="F375" s="88" t="s">
        <v>38</v>
      </c>
      <c r="G375" s="89" t="s">
        <v>35</v>
      </c>
      <c r="H375" s="89" t="s">
        <v>1</v>
      </c>
      <c r="I375" s="89" t="s">
        <v>36</v>
      </c>
      <c r="J375" s="90" t="s">
        <v>37</v>
      </c>
      <c r="K375" s="52" t="s">
        <v>39</v>
      </c>
      <c r="L375" s="52" t="s">
        <v>63</v>
      </c>
      <c r="M375" s="52" t="s">
        <v>40</v>
      </c>
      <c r="N375" s="60"/>
      <c r="O375" s="59"/>
      <c r="P375" s="88" t="s">
        <v>34</v>
      </c>
      <c r="Q375" s="89" t="s">
        <v>35</v>
      </c>
      <c r="R375" s="89" t="s">
        <v>1</v>
      </c>
      <c r="S375" s="89" t="s">
        <v>36</v>
      </c>
      <c r="T375" s="90" t="s">
        <v>37</v>
      </c>
      <c r="U375" s="88" t="s">
        <v>38</v>
      </c>
      <c r="V375" s="89" t="s">
        <v>35</v>
      </c>
      <c r="W375" s="89" t="s">
        <v>1</v>
      </c>
      <c r="X375" s="89" t="s">
        <v>36</v>
      </c>
      <c r="Y375" s="90" t="s">
        <v>37</v>
      </c>
      <c r="Z375" s="52" t="s">
        <v>39</v>
      </c>
      <c r="AA375" s="52" t="s">
        <v>63</v>
      </c>
      <c r="AB375" s="52" t="s">
        <v>40</v>
      </c>
      <c r="AC375" s="60"/>
      <c r="AD375" s="6"/>
      <c r="AE375" s="6"/>
    </row>
    <row r="376" spans="1:31" x14ac:dyDescent="0.3">
      <c r="A376" s="64">
        <v>1</v>
      </c>
      <c r="B376" s="51">
        <v>3.532</v>
      </c>
      <c r="C376" s="51">
        <v>1286.7090000000001</v>
      </c>
      <c r="D376" s="51">
        <v>708</v>
      </c>
      <c r="E376" s="65">
        <v>2664</v>
      </c>
      <c r="F376" s="64">
        <v>5</v>
      </c>
      <c r="G376" s="51">
        <v>3.532</v>
      </c>
      <c r="H376" s="51">
        <v>715.40200000000004</v>
      </c>
      <c r="I376" s="51">
        <v>605</v>
      </c>
      <c r="J376" s="65">
        <v>821</v>
      </c>
      <c r="K376" s="94">
        <f>C376-H376</f>
        <v>571.30700000000002</v>
      </c>
      <c r="L376" s="51">
        <v>0</v>
      </c>
      <c r="M376" s="51">
        <f>K376/$K$377</f>
        <v>0.25415403066982761</v>
      </c>
      <c r="N376" s="60"/>
      <c r="O376" s="59"/>
      <c r="P376" s="87">
        <v>5</v>
      </c>
      <c r="Q376" s="85">
        <v>3.6</v>
      </c>
      <c r="R376" s="85">
        <v>8225.3430000000008</v>
      </c>
      <c r="S376" s="85">
        <v>3984</v>
      </c>
      <c r="T376" s="86">
        <v>16936</v>
      </c>
      <c r="U376" s="87">
        <v>9</v>
      </c>
      <c r="V376" s="85">
        <v>3.6</v>
      </c>
      <c r="W376" s="85">
        <v>12320.81</v>
      </c>
      <c r="X376" s="85">
        <v>10801</v>
      </c>
      <c r="Y376" s="86">
        <v>14019</v>
      </c>
      <c r="Z376" s="105">
        <f>W376-R376</f>
        <v>4095.4669999999987</v>
      </c>
      <c r="AA376" s="51">
        <v>0</v>
      </c>
      <c r="AB376" s="37">
        <f>Z376/$Z$376</f>
        <v>1</v>
      </c>
      <c r="AC376" s="60"/>
      <c r="AD376" s="6"/>
      <c r="AE376" s="6"/>
    </row>
    <row r="377" spans="1:31" x14ac:dyDescent="0.3">
      <c r="A377" s="64">
        <v>2</v>
      </c>
      <c r="B377" s="51">
        <v>3.532</v>
      </c>
      <c r="C377" s="51">
        <v>3159.08</v>
      </c>
      <c r="D377" s="51">
        <v>1118</v>
      </c>
      <c r="E377" s="65">
        <v>20567</v>
      </c>
      <c r="F377" s="64">
        <v>6</v>
      </c>
      <c r="G377" s="51">
        <v>3.532</v>
      </c>
      <c r="H377" s="51">
        <v>911.20299999999997</v>
      </c>
      <c r="I377" s="51">
        <v>755</v>
      </c>
      <c r="J377" s="65">
        <v>1060</v>
      </c>
      <c r="K377" s="94">
        <f t="shared" ref="K377:K379" si="67">C377-H377</f>
        <v>2247.877</v>
      </c>
      <c r="L377" s="51">
        <v>900</v>
      </c>
      <c r="M377" s="51">
        <f>K377/$K$377</f>
        <v>1</v>
      </c>
      <c r="N377" s="60"/>
      <c r="O377" s="59"/>
      <c r="P377" s="87">
        <v>6</v>
      </c>
      <c r="Q377" s="85">
        <v>3.6</v>
      </c>
      <c r="R377" s="85">
        <v>8837.9150000000009</v>
      </c>
      <c r="S377" s="85">
        <v>5003</v>
      </c>
      <c r="T377" s="86">
        <v>16718</v>
      </c>
      <c r="U377" s="87">
        <v>10</v>
      </c>
      <c r="V377" s="85">
        <v>3.6</v>
      </c>
      <c r="W377" s="85">
        <v>13593.304</v>
      </c>
      <c r="X377" s="85">
        <v>11537</v>
      </c>
      <c r="Y377" s="86">
        <v>15972</v>
      </c>
      <c r="Z377" s="105">
        <f t="shared" ref="Z377:Z379" si="68">W377-R377</f>
        <v>4755.3889999999992</v>
      </c>
      <c r="AA377" s="51">
        <v>900</v>
      </c>
      <c r="AB377" s="37">
        <f t="shared" ref="AB377:AB379" si="69">Z377/$Z$376</f>
        <v>1.161134737503684</v>
      </c>
      <c r="AC377" s="60"/>
      <c r="AD377" s="6"/>
      <c r="AE377" s="6"/>
    </row>
    <row r="378" spans="1:31" x14ac:dyDescent="0.3">
      <c r="A378" s="64">
        <v>3</v>
      </c>
      <c r="B378" s="51">
        <v>3.532</v>
      </c>
      <c r="C378" s="51">
        <v>2135.3560000000002</v>
      </c>
      <c r="D378" s="51">
        <v>951</v>
      </c>
      <c r="E378" s="65">
        <v>13236</v>
      </c>
      <c r="F378" s="64">
        <v>7</v>
      </c>
      <c r="G378" s="51">
        <v>3.532</v>
      </c>
      <c r="H378" s="51">
        <v>884.04499999999996</v>
      </c>
      <c r="I378" s="51">
        <v>766</v>
      </c>
      <c r="J378" s="65">
        <v>1024</v>
      </c>
      <c r="K378" s="94">
        <f t="shared" si="67"/>
        <v>1251.3110000000001</v>
      </c>
      <c r="L378" s="51">
        <v>1800</v>
      </c>
      <c r="M378" s="51">
        <f>K378/$K$377</f>
        <v>0.55666346512731801</v>
      </c>
      <c r="N378" s="60"/>
      <c r="O378" s="59"/>
      <c r="P378" s="87">
        <v>7</v>
      </c>
      <c r="Q378" s="85">
        <v>3.6</v>
      </c>
      <c r="R378" s="85">
        <v>8743.4979999999996</v>
      </c>
      <c r="S378" s="85">
        <v>5392</v>
      </c>
      <c r="T378" s="86">
        <v>15944</v>
      </c>
      <c r="U378" s="87">
        <v>11</v>
      </c>
      <c r="V378" s="85">
        <v>3.6</v>
      </c>
      <c r="W378" s="85">
        <v>13373.973</v>
      </c>
      <c r="X378" s="85">
        <v>11771</v>
      </c>
      <c r="Y378" s="86">
        <v>15705</v>
      </c>
      <c r="Z378" s="105">
        <f t="shared" si="68"/>
        <v>4630.4750000000004</v>
      </c>
      <c r="AA378" s="51">
        <v>1800</v>
      </c>
      <c r="AB378" s="37">
        <f t="shared" si="69"/>
        <v>1.1306341865286673</v>
      </c>
      <c r="AC378" s="60"/>
      <c r="AD378" s="6"/>
      <c r="AE378" s="6"/>
    </row>
    <row r="379" spans="1:31" x14ac:dyDescent="0.3">
      <c r="A379" s="91">
        <v>4</v>
      </c>
      <c r="B379" s="92">
        <v>3.532</v>
      </c>
      <c r="C379" s="92">
        <v>1974.575</v>
      </c>
      <c r="D379" s="92">
        <v>895</v>
      </c>
      <c r="E379" s="93">
        <v>12113</v>
      </c>
      <c r="F379" s="91">
        <v>8</v>
      </c>
      <c r="G379" s="92">
        <v>3.532</v>
      </c>
      <c r="H379" s="92">
        <v>1129.998</v>
      </c>
      <c r="I379" s="92">
        <v>936</v>
      </c>
      <c r="J379" s="93">
        <v>1341</v>
      </c>
      <c r="K379" s="94">
        <f t="shared" si="67"/>
        <v>844.577</v>
      </c>
      <c r="L379" s="51">
        <v>5400</v>
      </c>
      <c r="M379" s="51">
        <f>K379/$K$377</f>
        <v>0.37572207020223974</v>
      </c>
      <c r="N379" s="60"/>
      <c r="O379" s="59"/>
      <c r="P379" s="95">
        <v>8</v>
      </c>
      <c r="Q379" s="96">
        <v>3.6</v>
      </c>
      <c r="R379" s="96">
        <v>8293.8709999999992</v>
      </c>
      <c r="S379" s="96">
        <v>5767</v>
      </c>
      <c r="T379" s="97">
        <v>14116</v>
      </c>
      <c r="U379" s="95">
        <v>12</v>
      </c>
      <c r="V379" s="96">
        <v>3.6</v>
      </c>
      <c r="W379" s="96">
        <v>12440.501</v>
      </c>
      <c r="X379" s="96">
        <v>10464</v>
      </c>
      <c r="Y379" s="97">
        <v>14553</v>
      </c>
      <c r="Z379" s="105">
        <f t="shared" si="68"/>
        <v>4146.630000000001</v>
      </c>
      <c r="AA379" s="51">
        <v>5400</v>
      </c>
      <c r="AB379" s="37">
        <f t="shared" si="69"/>
        <v>1.0124925924198638</v>
      </c>
      <c r="AC379" s="60"/>
      <c r="AD379" s="6"/>
      <c r="AE379" s="6"/>
    </row>
    <row r="380" spans="1:31" x14ac:dyDescent="0.3">
      <c r="A380" s="64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60"/>
      <c r="O380" s="59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51"/>
      <c r="AB380" s="37"/>
      <c r="AC380" s="60"/>
      <c r="AD380" s="6"/>
      <c r="AE380" s="6"/>
    </row>
    <row r="381" spans="1:31" x14ac:dyDescent="0.3">
      <c r="A381" s="64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7"/>
      <c r="O381" s="59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51"/>
      <c r="AB381" s="37"/>
      <c r="AC381" s="57"/>
      <c r="AD381" s="6"/>
      <c r="AE381" s="6"/>
    </row>
    <row r="382" spans="1:31" x14ac:dyDescent="0.3">
      <c r="A382" s="88" t="s">
        <v>42</v>
      </c>
      <c r="B382" s="89" t="s">
        <v>35</v>
      </c>
      <c r="C382" s="89" t="s">
        <v>1</v>
      </c>
      <c r="D382" s="89" t="s">
        <v>36</v>
      </c>
      <c r="E382" s="90" t="s">
        <v>37</v>
      </c>
      <c r="F382" s="88" t="s">
        <v>43</v>
      </c>
      <c r="G382" s="89" t="s">
        <v>35</v>
      </c>
      <c r="H382" s="89" t="s">
        <v>1</v>
      </c>
      <c r="I382" s="89" t="s">
        <v>36</v>
      </c>
      <c r="J382" s="90" t="s">
        <v>37</v>
      </c>
      <c r="K382" s="52" t="s">
        <v>39</v>
      </c>
      <c r="L382" s="52" t="s">
        <v>63</v>
      </c>
      <c r="M382" s="52" t="s">
        <v>40</v>
      </c>
      <c r="N382" s="57"/>
      <c r="O382" s="56"/>
      <c r="P382" s="88" t="s">
        <v>42</v>
      </c>
      <c r="Q382" s="89" t="s">
        <v>35</v>
      </c>
      <c r="R382" s="89" t="s">
        <v>1</v>
      </c>
      <c r="S382" s="89" t="s">
        <v>36</v>
      </c>
      <c r="T382" s="90" t="s">
        <v>37</v>
      </c>
      <c r="U382" s="88" t="s">
        <v>43</v>
      </c>
      <c r="V382" s="89" t="s">
        <v>35</v>
      </c>
      <c r="W382" s="89" t="s">
        <v>1</v>
      </c>
      <c r="X382" s="89" t="s">
        <v>36</v>
      </c>
      <c r="Y382" s="90" t="s">
        <v>37</v>
      </c>
      <c r="Z382" s="52" t="s">
        <v>39</v>
      </c>
      <c r="AA382" s="52" t="s">
        <v>63</v>
      </c>
      <c r="AB382" s="52" t="s">
        <v>40</v>
      </c>
      <c r="AC382" s="57"/>
      <c r="AD382" s="6"/>
      <c r="AE382" s="6"/>
    </row>
    <row r="383" spans="1:31" x14ac:dyDescent="0.3">
      <c r="A383" s="64">
        <v>9</v>
      </c>
      <c r="B383" s="51">
        <v>1.4830000000000001</v>
      </c>
      <c r="C383" s="51">
        <v>1226.7180000000001</v>
      </c>
      <c r="D383" s="51">
        <v>883</v>
      </c>
      <c r="E383" s="65">
        <v>1858</v>
      </c>
      <c r="F383" s="64">
        <v>13</v>
      </c>
      <c r="G383" s="51">
        <v>1.4830000000000001</v>
      </c>
      <c r="H383" s="51">
        <v>706.23900000000003</v>
      </c>
      <c r="I383" s="51">
        <v>575</v>
      </c>
      <c r="J383" s="65">
        <v>877</v>
      </c>
      <c r="K383" s="94">
        <f>C383-H383</f>
        <v>520.47900000000004</v>
      </c>
      <c r="L383" s="51">
        <v>0</v>
      </c>
      <c r="M383" s="51">
        <f>K383/$K$384</f>
        <v>0.22519060850212139</v>
      </c>
      <c r="N383" s="60"/>
      <c r="O383" s="59"/>
      <c r="P383" s="87">
        <v>1</v>
      </c>
      <c r="Q383" s="85">
        <v>6.266</v>
      </c>
      <c r="R383" s="85">
        <v>8310.7849999999999</v>
      </c>
      <c r="S383" s="85">
        <v>4448</v>
      </c>
      <c r="T383" s="86">
        <v>19319</v>
      </c>
      <c r="U383" s="87">
        <v>5</v>
      </c>
      <c r="V383" s="85">
        <v>6.266</v>
      </c>
      <c r="W383" s="85">
        <v>11447.861000000001</v>
      </c>
      <c r="X383" s="85">
        <v>10923</v>
      </c>
      <c r="Y383" s="86">
        <v>12111</v>
      </c>
      <c r="Z383" s="105">
        <f>W383-R383</f>
        <v>3137.0760000000009</v>
      </c>
      <c r="AA383" s="51">
        <v>0</v>
      </c>
      <c r="AB383" s="37">
        <f>Z383/$Z$383</f>
        <v>1</v>
      </c>
      <c r="AC383" s="60"/>
      <c r="AD383" s="6"/>
      <c r="AE383" s="6"/>
    </row>
    <row r="384" spans="1:31" x14ac:dyDescent="0.3">
      <c r="A384" s="64">
        <v>10</v>
      </c>
      <c r="B384" s="51">
        <v>1.4830000000000001</v>
      </c>
      <c r="C384" s="51">
        <v>3053.1709999999998</v>
      </c>
      <c r="D384" s="51">
        <v>1776</v>
      </c>
      <c r="E384" s="65">
        <v>6835</v>
      </c>
      <c r="F384" s="64">
        <v>14</v>
      </c>
      <c r="G384" s="51">
        <v>1.4830000000000001</v>
      </c>
      <c r="H384" s="51">
        <v>741.88900000000001</v>
      </c>
      <c r="I384" s="51">
        <v>615</v>
      </c>
      <c r="J384" s="65">
        <v>947</v>
      </c>
      <c r="K384" s="94">
        <f t="shared" ref="K384:K386" si="70">C384-H384</f>
        <v>2311.2819999999997</v>
      </c>
      <c r="L384" s="51">
        <v>900</v>
      </c>
      <c r="M384" s="51">
        <f>K384/$K$384</f>
        <v>1</v>
      </c>
      <c r="N384" s="60"/>
      <c r="O384" s="59"/>
      <c r="P384" s="87">
        <v>2</v>
      </c>
      <c r="Q384" s="85">
        <v>6.266</v>
      </c>
      <c r="R384" s="85">
        <v>8915.1669999999995</v>
      </c>
      <c r="S384" s="85">
        <v>5354</v>
      </c>
      <c r="T384" s="86">
        <v>18291</v>
      </c>
      <c r="U384" s="87">
        <v>6</v>
      </c>
      <c r="V384" s="85">
        <v>6.266</v>
      </c>
      <c r="W384" s="85">
        <v>12419.561</v>
      </c>
      <c r="X384" s="85">
        <v>11805</v>
      </c>
      <c r="Y384" s="86">
        <v>13298</v>
      </c>
      <c r="Z384" s="105">
        <f t="shared" ref="Z384:Z386" si="71">W384-R384</f>
        <v>3504.3940000000002</v>
      </c>
      <c r="AA384" s="51">
        <v>900</v>
      </c>
      <c r="AB384" s="37">
        <f t="shared" ref="AB384:AB385" si="72">Z384/$Z$383</f>
        <v>1.1170892895167344</v>
      </c>
      <c r="AC384" s="60"/>
      <c r="AD384" s="6"/>
      <c r="AE384" s="6"/>
    </row>
    <row r="385" spans="1:31" x14ac:dyDescent="0.3">
      <c r="A385" s="64">
        <v>11</v>
      </c>
      <c r="B385" s="51">
        <v>1.4830000000000001</v>
      </c>
      <c r="C385" s="51">
        <v>2223.7689999999998</v>
      </c>
      <c r="D385" s="51">
        <v>952</v>
      </c>
      <c r="E385" s="65">
        <v>5131</v>
      </c>
      <c r="F385" s="64">
        <v>15</v>
      </c>
      <c r="G385" s="51">
        <v>1.4830000000000001</v>
      </c>
      <c r="H385" s="51">
        <v>724.17700000000002</v>
      </c>
      <c r="I385" s="51">
        <v>615</v>
      </c>
      <c r="J385" s="65">
        <v>971</v>
      </c>
      <c r="K385" s="94">
        <f t="shared" si="70"/>
        <v>1499.5919999999996</v>
      </c>
      <c r="L385" s="51">
        <v>1800</v>
      </c>
      <c r="M385" s="51">
        <f>K385/$K$384</f>
        <v>0.64881394827632455</v>
      </c>
      <c r="N385" s="60"/>
      <c r="O385" s="59"/>
      <c r="P385" s="87">
        <v>3</v>
      </c>
      <c r="Q385" s="85">
        <v>6.266</v>
      </c>
      <c r="R385" s="85">
        <v>9334.14</v>
      </c>
      <c r="S385" s="85">
        <v>5717</v>
      </c>
      <c r="T385" s="86">
        <v>17285</v>
      </c>
      <c r="U385" s="87">
        <v>7</v>
      </c>
      <c r="V385" s="85">
        <v>6.266</v>
      </c>
      <c r="W385" s="85">
        <v>12302.334999999999</v>
      </c>
      <c r="X385" s="85">
        <v>11648</v>
      </c>
      <c r="Y385" s="86">
        <v>13300</v>
      </c>
      <c r="Z385" s="105">
        <f t="shared" si="71"/>
        <v>2968.1949999999997</v>
      </c>
      <c r="AA385" s="51">
        <v>1800</v>
      </c>
      <c r="AB385" s="37">
        <f t="shared" si="72"/>
        <v>0.94616611137250062</v>
      </c>
      <c r="AC385" s="60"/>
      <c r="AD385" s="6"/>
      <c r="AE385" s="6"/>
    </row>
    <row r="386" spans="1:31" x14ac:dyDescent="0.3">
      <c r="A386" s="91">
        <v>12</v>
      </c>
      <c r="B386" s="92">
        <v>1.4830000000000001</v>
      </c>
      <c r="C386" s="92">
        <v>2159.7489999999998</v>
      </c>
      <c r="D386" s="92">
        <v>893</v>
      </c>
      <c r="E386" s="93">
        <v>5272</v>
      </c>
      <c r="F386" s="91">
        <v>16</v>
      </c>
      <c r="G386" s="92">
        <v>1.4830000000000001</v>
      </c>
      <c r="H386" s="92">
        <v>741.13400000000001</v>
      </c>
      <c r="I386" s="92">
        <v>587</v>
      </c>
      <c r="J386" s="93">
        <v>878</v>
      </c>
      <c r="K386" s="94">
        <f t="shared" si="70"/>
        <v>1418.6149999999998</v>
      </c>
      <c r="L386" s="51">
        <v>5400</v>
      </c>
      <c r="M386" s="51">
        <f>K386/$K$384</f>
        <v>0.61377841388458876</v>
      </c>
      <c r="N386" s="60"/>
      <c r="O386" s="59"/>
      <c r="P386" s="95">
        <v>4</v>
      </c>
      <c r="Q386" s="96">
        <v>6.266</v>
      </c>
      <c r="R386" s="96">
        <v>9069.32</v>
      </c>
      <c r="S386" s="96">
        <v>6250</v>
      </c>
      <c r="T386" s="97">
        <v>14529</v>
      </c>
      <c r="U386" s="95">
        <v>8</v>
      </c>
      <c r="V386" s="96">
        <v>6.266</v>
      </c>
      <c r="W386" s="96">
        <v>11448.949000000001</v>
      </c>
      <c r="X386" s="96">
        <v>10630</v>
      </c>
      <c r="Y386" s="97">
        <v>12447</v>
      </c>
      <c r="Z386" s="105">
        <f t="shared" si="71"/>
        <v>2379.6290000000008</v>
      </c>
      <c r="AA386" s="51">
        <v>5400</v>
      </c>
      <c r="AB386" s="37">
        <f>Z386/$Z$383</f>
        <v>0.75855000006375362</v>
      </c>
      <c r="AC386" s="60"/>
      <c r="AD386" s="6"/>
      <c r="AE386" s="6"/>
    </row>
    <row r="387" spans="1:31" x14ac:dyDescent="0.3">
      <c r="A387" s="64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60"/>
      <c r="O387" s="59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51"/>
      <c r="AB387" s="37"/>
      <c r="AC387" s="60"/>
      <c r="AD387" s="6"/>
      <c r="AE387" s="6"/>
    </row>
    <row r="388" spans="1:31" x14ac:dyDescent="0.3">
      <c r="A388" s="88" t="s">
        <v>44</v>
      </c>
      <c r="B388" s="89" t="s">
        <v>35</v>
      </c>
      <c r="C388" s="89" t="s">
        <v>1</v>
      </c>
      <c r="D388" s="89" t="s">
        <v>36</v>
      </c>
      <c r="E388" s="90" t="s">
        <v>37</v>
      </c>
      <c r="F388" s="88" t="s">
        <v>45</v>
      </c>
      <c r="G388" s="89" t="s">
        <v>35</v>
      </c>
      <c r="H388" s="89" t="s">
        <v>1</v>
      </c>
      <c r="I388" s="89" t="s">
        <v>36</v>
      </c>
      <c r="J388" s="90" t="s">
        <v>37</v>
      </c>
      <c r="K388" s="52" t="s">
        <v>39</v>
      </c>
      <c r="L388" s="52" t="s">
        <v>63</v>
      </c>
      <c r="M388" s="52" t="s">
        <v>40</v>
      </c>
      <c r="N388" s="60"/>
      <c r="O388" s="59"/>
      <c r="P388" s="88" t="s">
        <v>44</v>
      </c>
      <c r="Q388" s="89" t="s">
        <v>35</v>
      </c>
      <c r="R388" s="89" t="s">
        <v>1</v>
      </c>
      <c r="S388" s="89" t="s">
        <v>36</v>
      </c>
      <c r="T388" s="90" t="s">
        <v>37</v>
      </c>
      <c r="U388" s="88" t="s">
        <v>45</v>
      </c>
      <c r="V388" s="89" t="s">
        <v>35</v>
      </c>
      <c r="W388" s="89" t="s">
        <v>1</v>
      </c>
      <c r="X388" s="89" t="s">
        <v>36</v>
      </c>
      <c r="Y388" s="90" t="s">
        <v>37</v>
      </c>
      <c r="Z388" s="52" t="s">
        <v>39</v>
      </c>
      <c r="AA388" s="52" t="s">
        <v>63</v>
      </c>
      <c r="AB388" s="52" t="s">
        <v>40</v>
      </c>
      <c r="AC388" s="60"/>
      <c r="AD388" s="6"/>
      <c r="AE388" s="6"/>
    </row>
    <row r="389" spans="1:31" x14ac:dyDescent="0.3">
      <c r="A389" s="64">
        <v>1</v>
      </c>
      <c r="B389" s="51">
        <v>1.39</v>
      </c>
      <c r="C389" s="51">
        <v>1451.182</v>
      </c>
      <c r="D389" s="51">
        <v>856</v>
      </c>
      <c r="E389" s="65">
        <v>2307</v>
      </c>
      <c r="F389" s="64">
        <v>5</v>
      </c>
      <c r="G389" s="51">
        <v>1.39</v>
      </c>
      <c r="H389" s="51">
        <v>766.75099999999998</v>
      </c>
      <c r="I389" s="51">
        <v>659</v>
      </c>
      <c r="J389" s="65">
        <v>894</v>
      </c>
      <c r="K389" s="94">
        <f>C389-H389</f>
        <v>684.43100000000004</v>
      </c>
      <c r="L389" s="51">
        <v>0</v>
      </c>
      <c r="M389" s="51">
        <f>K389/$K$392</f>
        <v>0.17750562979096313</v>
      </c>
      <c r="N389" s="57"/>
      <c r="O389" s="56"/>
      <c r="P389" s="87">
        <v>1</v>
      </c>
      <c r="Q389" s="85">
        <v>4.9009999999999998</v>
      </c>
      <c r="R389" s="85">
        <v>9754.9089999999997</v>
      </c>
      <c r="S389" s="85">
        <v>4610</v>
      </c>
      <c r="T389" s="86">
        <v>25193</v>
      </c>
      <c r="U389" s="87">
        <v>5</v>
      </c>
      <c r="V389" s="85">
        <v>4.9009999999999998</v>
      </c>
      <c r="W389" s="85">
        <v>15353.384</v>
      </c>
      <c r="X389" s="85">
        <v>13215</v>
      </c>
      <c r="Y389" s="86">
        <v>17617</v>
      </c>
      <c r="Z389" s="105">
        <f>W389-R389</f>
        <v>5598.4750000000004</v>
      </c>
      <c r="AA389" s="51">
        <v>0</v>
      </c>
      <c r="AB389" s="37">
        <f>Z389/$Z$389</f>
        <v>1</v>
      </c>
      <c r="AC389" s="60"/>
      <c r="AD389" s="6"/>
      <c r="AE389" s="6"/>
    </row>
    <row r="390" spans="1:31" x14ac:dyDescent="0.3">
      <c r="A390" s="64">
        <v>2</v>
      </c>
      <c r="B390" s="51">
        <v>1.39</v>
      </c>
      <c r="C390" s="51">
        <v>4214.2430000000004</v>
      </c>
      <c r="D390" s="51">
        <v>1485</v>
      </c>
      <c r="E390" s="65">
        <v>8518</v>
      </c>
      <c r="F390" s="64">
        <v>6</v>
      </c>
      <c r="G390" s="51">
        <v>1.39</v>
      </c>
      <c r="H390" s="51">
        <v>884.25199999999995</v>
      </c>
      <c r="I390" s="51">
        <v>695</v>
      </c>
      <c r="J390" s="65">
        <v>1041</v>
      </c>
      <c r="K390" s="94">
        <f t="shared" ref="K390:K392" si="73">C390-H390</f>
        <v>3329.9910000000004</v>
      </c>
      <c r="L390" s="51">
        <v>900</v>
      </c>
      <c r="M390" s="51">
        <f>K390/$K$392</f>
        <v>0.86362562428241729</v>
      </c>
      <c r="N390" s="60"/>
      <c r="O390" s="59"/>
      <c r="P390" s="87">
        <v>2</v>
      </c>
      <c r="Q390" s="85">
        <v>4.9009999999999998</v>
      </c>
      <c r="R390" s="85">
        <v>9947.2099999999991</v>
      </c>
      <c r="S390" s="85">
        <v>6087</v>
      </c>
      <c r="T390" s="86">
        <v>23666</v>
      </c>
      <c r="U390" s="87">
        <v>6</v>
      </c>
      <c r="V390" s="85">
        <v>4.9009999999999998</v>
      </c>
      <c r="W390" s="85">
        <v>16867.300999999999</v>
      </c>
      <c r="X390" s="85">
        <v>14820</v>
      </c>
      <c r="Y390" s="86">
        <v>18940</v>
      </c>
      <c r="Z390" s="105">
        <f t="shared" ref="Z390:Z392" si="74">W390-R390</f>
        <v>6920.0910000000003</v>
      </c>
      <c r="AA390" s="51">
        <v>900</v>
      </c>
      <c r="AB390" s="37">
        <f t="shared" ref="AB390:AB392" si="75">Z390/$Z$389</f>
        <v>1.2360671432845551</v>
      </c>
      <c r="AC390" s="60"/>
      <c r="AD390" s="6"/>
      <c r="AE390" s="6"/>
    </row>
    <row r="391" spans="1:31" x14ac:dyDescent="0.3">
      <c r="A391" s="64">
        <v>3</v>
      </c>
      <c r="B391" s="51">
        <v>1.39</v>
      </c>
      <c r="C391" s="51">
        <v>4434.3100000000004</v>
      </c>
      <c r="D391" s="51">
        <v>1370</v>
      </c>
      <c r="E391" s="65">
        <v>8663</v>
      </c>
      <c r="F391" s="64">
        <v>7</v>
      </c>
      <c r="G391" s="51">
        <v>1.39</v>
      </c>
      <c r="H391" s="51">
        <v>841.18499999999995</v>
      </c>
      <c r="I391" s="51">
        <v>690</v>
      </c>
      <c r="J391" s="65">
        <v>1000</v>
      </c>
      <c r="K391" s="94">
        <f t="shared" si="73"/>
        <v>3593.1250000000005</v>
      </c>
      <c r="L391" s="51">
        <v>1800</v>
      </c>
      <c r="M391" s="51">
        <f>K391/$K$392</f>
        <v>0.93186883125202458</v>
      </c>
      <c r="N391" s="60"/>
      <c r="O391" s="59"/>
      <c r="P391" s="87">
        <v>3</v>
      </c>
      <c r="Q391" s="85">
        <v>4.9009999999999998</v>
      </c>
      <c r="R391" s="85">
        <v>10097.734</v>
      </c>
      <c r="S391" s="85">
        <v>6463</v>
      </c>
      <c r="T391" s="86">
        <v>24756</v>
      </c>
      <c r="U391" s="87">
        <v>7</v>
      </c>
      <c r="V391" s="85">
        <v>4.9009999999999998</v>
      </c>
      <c r="W391" s="85">
        <v>16702.416000000001</v>
      </c>
      <c r="X391" s="85">
        <v>14431</v>
      </c>
      <c r="Y391" s="86">
        <v>18651</v>
      </c>
      <c r="Z391" s="105">
        <f t="shared" si="74"/>
        <v>6604.6820000000007</v>
      </c>
      <c r="AA391" s="51">
        <v>1800</v>
      </c>
      <c r="AB391" s="37">
        <f t="shared" si="75"/>
        <v>1.1797287654227269</v>
      </c>
      <c r="AC391" s="60"/>
      <c r="AD391" s="6"/>
      <c r="AE391" s="6"/>
    </row>
    <row r="392" spans="1:31" x14ac:dyDescent="0.3">
      <c r="A392" s="91">
        <v>4</v>
      </c>
      <c r="B392" s="92">
        <v>1.39</v>
      </c>
      <c r="C392" s="92">
        <v>5003.0940000000001</v>
      </c>
      <c r="D392" s="92">
        <v>1762</v>
      </c>
      <c r="E392" s="93">
        <v>9265</v>
      </c>
      <c r="F392" s="91">
        <v>8</v>
      </c>
      <c r="G392" s="92">
        <v>1.39</v>
      </c>
      <c r="H392" s="92">
        <v>1147.2670000000001</v>
      </c>
      <c r="I392" s="92">
        <v>790</v>
      </c>
      <c r="J392" s="93">
        <v>1562</v>
      </c>
      <c r="K392" s="94">
        <f t="shared" si="73"/>
        <v>3855.8270000000002</v>
      </c>
      <c r="L392" s="51">
        <v>5400</v>
      </c>
      <c r="M392" s="51">
        <f>K392/$K$392</f>
        <v>1</v>
      </c>
      <c r="N392" s="60"/>
      <c r="O392" s="59"/>
      <c r="P392" s="95">
        <v>4</v>
      </c>
      <c r="Q392" s="96">
        <v>4.9009999999999998</v>
      </c>
      <c r="R392" s="96">
        <v>9322.9850000000006</v>
      </c>
      <c r="S392" s="96">
        <v>6843</v>
      </c>
      <c r="T392" s="97">
        <v>17489</v>
      </c>
      <c r="U392" s="95">
        <v>8</v>
      </c>
      <c r="V392" s="96">
        <v>4.9009999999999998</v>
      </c>
      <c r="W392" s="96">
        <v>15248.314</v>
      </c>
      <c r="X392" s="96">
        <v>13340</v>
      </c>
      <c r="Y392" s="97">
        <v>17049</v>
      </c>
      <c r="Z392" s="105">
        <f t="shared" si="74"/>
        <v>5925.3289999999997</v>
      </c>
      <c r="AA392" s="51">
        <v>5400</v>
      </c>
      <c r="AB392" s="37">
        <f t="shared" si="75"/>
        <v>1.0583826845703517</v>
      </c>
      <c r="AC392" s="60"/>
      <c r="AD392" s="6"/>
      <c r="AE392" s="6"/>
    </row>
    <row r="393" spans="1:31" ht="15" thickBot="1" x14ac:dyDescent="0.35">
      <c r="A393" s="5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0"/>
      <c r="O393" s="59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0"/>
      <c r="AD393" s="6"/>
      <c r="AE393" s="6"/>
    </row>
    <row r="394" spans="1:31" x14ac:dyDescent="0.3">
      <c r="A394" s="69" t="s">
        <v>62</v>
      </c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30"/>
      <c r="N394" s="60"/>
      <c r="O394" s="59"/>
      <c r="P394" s="28" t="s">
        <v>62</v>
      </c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30"/>
      <c r="AC394" s="60"/>
      <c r="AD394" s="6"/>
      <c r="AE394" s="6"/>
    </row>
    <row r="395" spans="1:31" s="1" customFormat="1" x14ac:dyDescent="0.3">
      <c r="A395" s="7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41" t="s">
        <v>56</v>
      </c>
      <c r="M395" s="42" t="s">
        <v>57</v>
      </c>
      <c r="N395" s="57"/>
      <c r="O395" s="59"/>
      <c r="P395" s="31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41" t="s">
        <v>56</v>
      </c>
      <c r="AB395" s="42" t="s">
        <v>57</v>
      </c>
      <c r="AC395" s="60"/>
      <c r="AD395" s="6"/>
      <c r="AE395" s="37"/>
    </row>
    <row r="396" spans="1:31" x14ac:dyDescent="0.3">
      <c r="A396" s="71">
        <v>5.1474368982741242E-2</v>
      </c>
      <c r="B396" s="32">
        <v>3.3181127000166677E-2</v>
      </c>
      <c r="C396" s="32">
        <v>1.0328672611133018E-2</v>
      </c>
      <c r="D396" s="32">
        <v>8.4313748497729712E-2</v>
      </c>
      <c r="E396" s="32">
        <v>5.4958675565148114E-2</v>
      </c>
      <c r="F396" s="32">
        <v>0.22359645066704353</v>
      </c>
      <c r="G396" s="32">
        <v>0.30048669126075239</v>
      </c>
      <c r="H396" s="32">
        <v>3.2417081138350151E-2</v>
      </c>
      <c r="I396" s="32">
        <v>0.25415403066982761</v>
      </c>
      <c r="J396" s="32">
        <v>0.22519060850212139</v>
      </c>
      <c r="K396" s="32">
        <v>0.17750562979096313</v>
      </c>
      <c r="L396" s="43">
        <v>0.13160064406236155</v>
      </c>
      <c r="M396" s="44">
        <v>3.1856544987120657E-2</v>
      </c>
      <c r="N396" s="60"/>
      <c r="O396" s="56"/>
      <c r="P396" s="31">
        <v>1</v>
      </c>
      <c r="Q396" s="32">
        <v>1</v>
      </c>
      <c r="R396" s="32">
        <v>1</v>
      </c>
      <c r="S396" s="32">
        <v>1</v>
      </c>
      <c r="T396" s="32">
        <v>1</v>
      </c>
      <c r="U396" s="32">
        <v>1</v>
      </c>
      <c r="V396" s="32">
        <v>1</v>
      </c>
      <c r="W396" s="32">
        <v>1</v>
      </c>
      <c r="X396" s="32">
        <v>1</v>
      </c>
      <c r="Y396" s="32">
        <v>1</v>
      </c>
      <c r="Z396" s="32">
        <v>1</v>
      </c>
      <c r="AA396" s="43">
        <v>1</v>
      </c>
      <c r="AB396" s="44">
        <v>0</v>
      </c>
      <c r="AC396" s="57"/>
      <c r="AD396" s="6"/>
      <c r="AE396" s="6"/>
    </row>
    <row r="397" spans="1:31" x14ac:dyDescent="0.3">
      <c r="A397" s="71">
        <v>0.6013083951928927</v>
      </c>
      <c r="B397" s="32">
        <v>0.83011241935250746</v>
      </c>
      <c r="C397" s="32">
        <v>0.99985152439667546</v>
      </c>
      <c r="D397" s="32">
        <v>0.12248208671038575</v>
      </c>
      <c r="E397" s="32">
        <v>0.86095574974791755</v>
      </c>
      <c r="F397" s="32">
        <v>0.7439837104991267</v>
      </c>
      <c r="G397" s="32">
        <v>1</v>
      </c>
      <c r="H397" s="32">
        <v>1</v>
      </c>
      <c r="I397" s="32">
        <v>1</v>
      </c>
      <c r="J397" s="32">
        <v>1</v>
      </c>
      <c r="K397" s="32">
        <v>0.86362562428241729</v>
      </c>
      <c r="L397" s="43">
        <v>0.82021086456199299</v>
      </c>
      <c r="M397" s="44">
        <v>8.0100201164450643E-2</v>
      </c>
      <c r="N397" s="60"/>
      <c r="O397" s="59"/>
      <c r="P397" s="31">
        <v>1.0642166641836357</v>
      </c>
      <c r="Q397" s="32">
        <v>0.90580098573340406</v>
      </c>
      <c r="R397" s="32">
        <v>0.86825741826663783</v>
      </c>
      <c r="S397" s="32">
        <v>1.2158901067104848</v>
      </c>
      <c r="T397" s="32">
        <v>0.57883972107376169</v>
      </c>
      <c r="U397" s="32">
        <v>0.98375374847160446</v>
      </c>
      <c r="V397" s="32">
        <v>0.4403603419135641</v>
      </c>
      <c r="W397" s="32">
        <v>0.41678440754721646</v>
      </c>
      <c r="X397" s="32">
        <v>1.161134737503684</v>
      </c>
      <c r="Y397" s="32">
        <v>1.1170892895167344</v>
      </c>
      <c r="Z397" s="32">
        <v>1.2360671432845551</v>
      </c>
      <c r="AA397" s="43">
        <v>0.90801768765502577</v>
      </c>
      <c r="AB397" s="44">
        <v>9.096815494460625E-2</v>
      </c>
      <c r="AC397" s="60"/>
      <c r="AD397" s="37"/>
      <c r="AE397" s="6"/>
    </row>
    <row r="398" spans="1:31" x14ac:dyDescent="0.3">
      <c r="A398" s="71">
        <v>1</v>
      </c>
      <c r="B398" s="32">
        <v>1</v>
      </c>
      <c r="C398" s="32">
        <v>1</v>
      </c>
      <c r="D398" s="32">
        <v>0.72213025196620828</v>
      </c>
      <c r="E398" s="32">
        <v>1</v>
      </c>
      <c r="F398" s="32">
        <v>1</v>
      </c>
      <c r="G398" s="32">
        <v>0.84272288202292933</v>
      </c>
      <c r="H398" s="32">
        <v>0.69885076076400121</v>
      </c>
      <c r="I398" s="32">
        <v>0.55666346512731801</v>
      </c>
      <c r="J398" s="32">
        <v>0.64881394827632455</v>
      </c>
      <c r="K398" s="32">
        <v>0.93186883125202458</v>
      </c>
      <c r="L398" s="43">
        <v>0.85464092176443696</v>
      </c>
      <c r="M398" s="44">
        <v>5.0877522931115832E-2</v>
      </c>
      <c r="N398" s="60"/>
      <c r="O398" s="59"/>
      <c r="P398" s="31">
        <v>0.85576522531320887</v>
      </c>
      <c r="Q398" s="32">
        <v>0.7721200213233933</v>
      </c>
      <c r="R398" s="32">
        <v>0.76915062468843642</v>
      </c>
      <c r="S398" s="32">
        <v>0.67897384004985128</v>
      </c>
      <c r="T398" s="32">
        <v>0.21684694274888744</v>
      </c>
      <c r="U398" s="32">
        <v>0.89425739424242789</v>
      </c>
      <c r="V398" s="32">
        <v>0.33001929597456825</v>
      </c>
      <c r="W398" s="32">
        <v>0.17970747367232567</v>
      </c>
      <c r="X398" s="32">
        <v>1.1306341865286673</v>
      </c>
      <c r="Y398" s="32">
        <v>0.94616611137250062</v>
      </c>
      <c r="Z398" s="32">
        <v>1.1797287654227269</v>
      </c>
      <c r="AA398" s="43">
        <v>0.7230336255760903</v>
      </c>
      <c r="AB398" s="44">
        <v>0.10373909913522388</v>
      </c>
      <c r="AC398" s="60"/>
      <c r="AD398" s="6"/>
      <c r="AE398" s="6"/>
    </row>
    <row r="399" spans="1:31" ht="15" thickBot="1" x14ac:dyDescent="0.35">
      <c r="A399" s="79">
        <v>0.80259008414069399</v>
      </c>
      <c r="B399" s="34">
        <v>0.75046943550826095</v>
      </c>
      <c r="C399" s="34">
        <v>0.70680990588489556</v>
      </c>
      <c r="D399" s="34">
        <v>1</v>
      </c>
      <c r="E399" s="40">
        <v>0.83314920128173375</v>
      </c>
      <c r="F399" s="40">
        <v>0.13016576268535282</v>
      </c>
      <c r="G399" s="34">
        <v>1.7049181893397967E-2</v>
      </c>
      <c r="H399" s="34">
        <v>3.2236209619667042E-2</v>
      </c>
      <c r="I399" s="34">
        <v>0.37572207020223974</v>
      </c>
      <c r="J399" s="34">
        <v>0.61377841388458876</v>
      </c>
      <c r="K399" s="34">
        <v>1</v>
      </c>
      <c r="L399" s="45">
        <v>0.56927002410007554</v>
      </c>
      <c r="M399" s="46">
        <v>0.11170110590710085</v>
      </c>
      <c r="N399" s="60"/>
      <c r="O399" s="59"/>
      <c r="P399" s="33">
        <v>0.92645177302924597</v>
      </c>
      <c r="Q399" s="34">
        <v>0.69139418413503362</v>
      </c>
      <c r="R399" s="34">
        <v>1.0134727253039053</v>
      </c>
      <c r="S399" s="34">
        <v>0.27757819010032608</v>
      </c>
      <c r="T399" s="34">
        <v>0</v>
      </c>
      <c r="U399" s="34">
        <v>0.28445536371756014</v>
      </c>
      <c r="V399" s="34">
        <v>0</v>
      </c>
      <c r="W399" s="34">
        <v>0</v>
      </c>
      <c r="X399" s="34">
        <v>1.0124925924198638</v>
      </c>
      <c r="Y399" s="34">
        <v>0.75855000006375362</v>
      </c>
      <c r="Z399" s="34">
        <v>1.0583826845703517</v>
      </c>
      <c r="AA399" s="45">
        <v>0.54752522848545826</v>
      </c>
      <c r="AB399" s="46">
        <v>0.13295661976402628</v>
      </c>
      <c r="AC399" s="60"/>
      <c r="AD399" s="6"/>
      <c r="AE399" s="6"/>
    </row>
    <row r="400" spans="1:31" x14ac:dyDescent="0.3">
      <c r="A400" s="5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0"/>
      <c r="O400" s="59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0"/>
      <c r="AD400" s="6"/>
      <c r="AE400" s="6"/>
    </row>
    <row r="401" spans="1:31" x14ac:dyDescent="0.3">
      <c r="A401" s="80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2"/>
      <c r="O401" s="80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2"/>
      <c r="AD401" s="6"/>
      <c r="AE401" s="6"/>
    </row>
    <row r="402" spans="1:31" s="1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 s="6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 s="6"/>
      <c r="AE402" s="37"/>
    </row>
    <row r="403" spans="1:31" x14ac:dyDescent="0.3">
      <c r="N403" s="6"/>
      <c r="AC403" s="1"/>
      <c r="AD403" s="6"/>
      <c r="AE403" s="6"/>
    </row>
    <row r="404" spans="1:31" x14ac:dyDescent="0.3">
      <c r="N404" s="6"/>
      <c r="AD404" s="37"/>
      <c r="AE404" s="6"/>
    </row>
    <row r="405" spans="1:31" x14ac:dyDescent="0.3">
      <c r="N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D405" s="6"/>
      <c r="AE405" s="6"/>
    </row>
    <row r="406" spans="1:31" x14ac:dyDescent="0.3">
      <c r="N406" s="6"/>
      <c r="AD406" s="6"/>
      <c r="AE406" s="6"/>
    </row>
    <row r="409" spans="1:31" s="1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1" x14ac:dyDescent="0.3"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31" x14ac:dyDescent="0.3">
      <c r="O411" s="1"/>
      <c r="AD411" s="1"/>
    </row>
    <row r="415" spans="1:31" x14ac:dyDescent="0.3">
      <c r="AC415" s="1"/>
    </row>
    <row r="416" spans="1:31" s="1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</row>
    <row r="417" spans="1:29" x14ac:dyDescent="0.3"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9" x14ac:dyDescent="0.3">
      <c r="O418" s="1"/>
    </row>
    <row r="422" spans="1:29" x14ac:dyDescent="0.3">
      <c r="AC422" s="1"/>
    </row>
    <row r="423" spans="1:29" s="1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</row>
    <row r="424" spans="1:29" x14ac:dyDescent="0.3"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9" spans="1:29" x14ac:dyDescent="0.3">
      <c r="AC429" s="1"/>
    </row>
    <row r="430" spans="1:29" s="1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</row>
    <row r="431" spans="1:29" x14ac:dyDescent="0.3"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s="1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</row>
    <row r="433" spans="1:29" x14ac:dyDescent="0.3"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9" x14ac:dyDescent="0.3">
      <c r="O434" s="1"/>
    </row>
    <row r="438" spans="1:29" x14ac:dyDescent="0.3">
      <c r="AC438" s="1"/>
    </row>
    <row r="439" spans="1:29" s="1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 s="19"/>
    </row>
    <row r="440" spans="1:29" x14ac:dyDescent="0.3"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9"/>
    </row>
    <row r="441" spans="1:29" x14ac:dyDescent="0.3">
      <c r="O441" s="1"/>
      <c r="AB441" s="19"/>
      <c r="AC441" s="19"/>
    </row>
    <row r="442" spans="1:29" x14ac:dyDescent="0.3">
      <c r="Q442" s="19"/>
      <c r="R442" s="19"/>
      <c r="S442" s="19"/>
      <c r="T442" s="19"/>
      <c r="AB442" s="19"/>
      <c r="AC442" s="19"/>
    </row>
    <row r="443" spans="1:29" x14ac:dyDescent="0.3">
      <c r="Q443" s="19"/>
      <c r="R443" s="19"/>
      <c r="S443" s="19"/>
      <c r="T443" s="19"/>
      <c r="AB443" s="19"/>
    </row>
    <row r="444" spans="1:29" x14ac:dyDescent="0.3"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s="1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</row>
    <row r="447" spans="1:29" x14ac:dyDescent="0.3">
      <c r="O447" s="1"/>
    </row>
    <row r="450" spans="1:29" x14ac:dyDescent="0.3"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3" spans="1:29" x14ac:dyDescent="0.3">
      <c r="AC453" s="1"/>
    </row>
    <row r="454" spans="1:29" s="1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9" s="1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</row>
    <row r="461" spans="1:29" x14ac:dyDescent="0.3">
      <c r="AC461" s="1"/>
    </row>
    <row r="462" spans="1:29" s="1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</row>
    <row r="467" spans="1:29" x14ac:dyDescent="0.3">
      <c r="AC467" s="1"/>
    </row>
    <row r="468" spans="1:29" s="1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5"/>
  <sheetViews>
    <sheetView zoomScale="55" zoomScaleNormal="55" workbookViewId="0">
      <selection activeCell="AC45" sqref="AB45:AC45"/>
    </sheetView>
  </sheetViews>
  <sheetFormatPr defaultRowHeight="14.4" x14ac:dyDescent="0.3"/>
  <sheetData>
    <row r="45" spans="2:2" ht="21" x14ac:dyDescent="0.4">
      <c r="B45" s="159" t="s">
        <v>356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opLeftCell="M1" zoomScale="90" zoomScaleNormal="90" workbookViewId="0">
      <selection activeCell="K46" sqref="K46"/>
    </sheetView>
  </sheetViews>
  <sheetFormatPr defaultRowHeight="14.4" x14ac:dyDescent="0.3"/>
  <sheetData>
    <row r="1" spans="1:44" x14ac:dyDescent="0.3">
      <c r="B1" t="s">
        <v>91</v>
      </c>
      <c r="D1" t="s">
        <v>90</v>
      </c>
      <c r="F1" t="s">
        <v>83</v>
      </c>
      <c r="I1" t="s">
        <v>92</v>
      </c>
      <c r="M1" t="s">
        <v>89</v>
      </c>
      <c r="O1" t="s">
        <v>88</v>
      </c>
      <c r="Q1" t="s">
        <v>83</v>
      </c>
      <c r="T1" t="s">
        <v>92</v>
      </c>
      <c r="X1" t="s">
        <v>87</v>
      </c>
      <c r="Z1" t="s">
        <v>86</v>
      </c>
      <c r="AB1" t="s">
        <v>83</v>
      </c>
      <c r="AE1" t="s">
        <v>92</v>
      </c>
      <c r="AI1" t="s">
        <v>85</v>
      </c>
      <c r="AK1" t="s">
        <v>84</v>
      </c>
      <c r="AM1" t="s">
        <v>83</v>
      </c>
      <c r="AP1" t="s">
        <v>92</v>
      </c>
    </row>
    <row r="2" spans="1:44" x14ac:dyDescent="0.3">
      <c r="A2" t="s">
        <v>4</v>
      </c>
      <c r="B2">
        <v>221</v>
      </c>
      <c r="D2">
        <v>0</v>
      </c>
      <c r="F2">
        <v>423</v>
      </c>
      <c r="L2" t="s">
        <v>4</v>
      </c>
      <c r="M2">
        <v>22</v>
      </c>
      <c r="O2">
        <v>0</v>
      </c>
      <c r="Q2">
        <v>288</v>
      </c>
      <c r="W2" t="s">
        <v>4</v>
      </c>
      <c r="X2">
        <v>8</v>
      </c>
      <c r="Z2">
        <v>0</v>
      </c>
      <c r="AB2">
        <v>497</v>
      </c>
      <c r="AH2" t="s">
        <v>4</v>
      </c>
      <c r="AI2">
        <v>0</v>
      </c>
      <c r="AK2">
        <v>0</v>
      </c>
      <c r="AM2">
        <v>284</v>
      </c>
    </row>
    <row r="3" spans="1:44" x14ac:dyDescent="0.3">
      <c r="A3" t="s">
        <v>3</v>
      </c>
      <c r="B3">
        <v>194</v>
      </c>
      <c r="D3">
        <v>0</v>
      </c>
      <c r="F3">
        <v>344</v>
      </c>
      <c r="L3" t="s">
        <v>3</v>
      </c>
      <c r="M3">
        <v>30</v>
      </c>
      <c r="O3">
        <v>0</v>
      </c>
      <c r="Q3">
        <v>262</v>
      </c>
      <c r="W3" t="s">
        <v>3</v>
      </c>
      <c r="X3">
        <v>9</v>
      </c>
      <c r="Z3">
        <v>0</v>
      </c>
      <c r="AB3">
        <v>447</v>
      </c>
      <c r="AH3" t="s">
        <v>3</v>
      </c>
      <c r="AI3">
        <v>0</v>
      </c>
      <c r="AK3">
        <v>0</v>
      </c>
      <c r="AM3">
        <v>301</v>
      </c>
    </row>
    <row r="4" spans="1:44" x14ac:dyDescent="0.3">
      <c r="A4" t="s">
        <v>2</v>
      </c>
      <c r="B4">
        <v>201</v>
      </c>
      <c r="D4">
        <v>0</v>
      </c>
      <c r="F4">
        <v>508</v>
      </c>
      <c r="L4" t="s">
        <v>2</v>
      </c>
      <c r="M4">
        <v>27</v>
      </c>
      <c r="O4">
        <v>0</v>
      </c>
      <c r="Q4">
        <v>293</v>
      </c>
      <c r="W4" t="s">
        <v>2</v>
      </c>
      <c r="X4">
        <v>17</v>
      </c>
      <c r="Z4">
        <v>0</v>
      </c>
      <c r="AB4">
        <v>520</v>
      </c>
      <c r="AH4" t="s">
        <v>2</v>
      </c>
      <c r="AI4">
        <v>0</v>
      </c>
      <c r="AK4">
        <v>0</v>
      </c>
      <c r="AM4">
        <v>332</v>
      </c>
    </row>
    <row r="5" spans="1:44" ht="15" thickBot="1" x14ac:dyDescent="0.35"/>
    <row r="6" spans="1:44" x14ac:dyDescent="0.3">
      <c r="A6" s="117" t="s">
        <v>93</v>
      </c>
      <c r="B6" s="116"/>
      <c r="C6" s="116"/>
      <c r="D6" s="116"/>
      <c r="E6" s="116"/>
      <c r="F6" s="116"/>
      <c r="G6" s="116"/>
      <c r="H6" s="116"/>
      <c r="I6" s="115" t="s">
        <v>92</v>
      </c>
      <c r="J6" s="115"/>
      <c r="K6" s="114"/>
      <c r="L6" s="117" t="s">
        <v>93</v>
      </c>
      <c r="M6" s="116"/>
      <c r="N6" s="116"/>
      <c r="O6" s="116"/>
      <c r="P6" s="116"/>
      <c r="Q6" s="116"/>
      <c r="R6" s="116"/>
      <c r="S6" s="116"/>
      <c r="T6" s="115" t="s">
        <v>92</v>
      </c>
      <c r="U6" s="115"/>
      <c r="V6" s="114"/>
      <c r="W6" s="117" t="s">
        <v>93</v>
      </c>
      <c r="X6" s="116"/>
      <c r="Y6" s="116"/>
      <c r="Z6" s="116"/>
      <c r="AA6" s="116"/>
      <c r="AB6" s="116"/>
      <c r="AC6" s="116"/>
      <c r="AD6" s="116"/>
      <c r="AE6" s="115" t="s">
        <v>92</v>
      </c>
      <c r="AF6" s="115"/>
      <c r="AG6" s="114"/>
      <c r="AH6" s="117" t="s">
        <v>93</v>
      </c>
      <c r="AI6" s="116"/>
      <c r="AJ6" s="116"/>
      <c r="AK6" s="116"/>
      <c r="AL6" s="116"/>
      <c r="AM6" s="116"/>
      <c r="AN6" s="116"/>
      <c r="AO6" s="116"/>
      <c r="AP6" s="115" t="s">
        <v>92</v>
      </c>
      <c r="AQ6" s="115"/>
      <c r="AR6" s="114"/>
    </row>
    <row r="7" spans="1:44" x14ac:dyDescent="0.3">
      <c r="A7" s="113"/>
      <c r="B7" s="37" t="s">
        <v>91</v>
      </c>
      <c r="C7" s="37"/>
      <c r="D7" s="37" t="s">
        <v>90</v>
      </c>
      <c r="E7" s="37"/>
      <c r="F7" s="37" t="s">
        <v>83</v>
      </c>
      <c r="G7" s="37"/>
      <c r="H7" s="37"/>
      <c r="I7" s="37" t="s">
        <v>82</v>
      </c>
      <c r="J7" s="37" t="s">
        <v>81</v>
      </c>
      <c r="K7" s="5"/>
      <c r="L7" s="113"/>
      <c r="M7" s="37" t="s">
        <v>89</v>
      </c>
      <c r="N7" s="37"/>
      <c r="O7" s="37" t="s">
        <v>88</v>
      </c>
      <c r="P7" s="37"/>
      <c r="Q7" s="37" t="s">
        <v>83</v>
      </c>
      <c r="R7" s="37"/>
      <c r="S7" s="37"/>
      <c r="T7" s="37" t="s">
        <v>82</v>
      </c>
      <c r="U7" s="37" t="s">
        <v>81</v>
      </c>
      <c r="V7" s="5"/>
      <c r="W7" s="113"/>
      <c r="X7" s="37" t="s">
        <v>87</v>
      </c>
      <c r="Y7" s="37"/>
      <c r="Z7" s="37" t="s">
        <v>86</v>
      </c>
      <c r="AA7" s="37"/>
      <c r="AB7" s="37" t="s">
        <v>83</v>
      </c>
      <c r="AC7" s="37"/>
      <c r="AD7" s="37"/>
      <c r="AE7" s="37" t="s">
        <v>82</v>
      </c>
      <c r="AF7" s="37" t="s">
        <v>81</v>
      </c>
      <c r="AG7" s="5"/>
      <c r="AH7" s="113"/>
      <c r="AI7" s="37" t="s">
        <v>85</v>
      </c>
      <c r="AJ7" s="37"/>
      <c r="AK7" s="37" t="s">
        <v>84</v>
      </c>
      <c r="AL7" s="37"/>
      <c r="AM7" s="37" t="s">
        <v>83</v>
      </c>
      <c r="AN7" s="37"/>
      <c r="AO7" s="37"/>
      <c r="AP7" s="37" t="s">
        <v>82</v>
      </c>
      <c r="AQ7" s="37" t="s">
        <v>81</v>
      </c>
      <c r="AR7" s="5"/>
    </row>
    <row r="8" spans="1:44" x14ac:dyDescent="0.3">
      <c r="A8" s="113" t="s">
        <v>4</v>
      </c>
      <c r="B8" s="37">
        <f>B2*10</f>
        <v>2210</v>
      </c>
      <c r="C8" s="37"/>
      <c r="D8" s="37">
        <v>0</v>
      </c>
      <c r="E8" s="37"/>
      <c r="F8" s="37">
        <f>F2*100000</f>
        <v>42300000</v>
      </c>
      <c r="G8" s="37"/>
      <c r="H8" s="37"/>
      <c r="I8" s="37">
        <f>B8/(F8/100)</f>
        <v>5.2245862884160756E-3</v>
      </c>
      <c r="J8" s="37">
        <v>0</v>
      </c>
      <c r="K8" s="5"/>
      <c r="L8" s="113" t="s">
        <v>4</v>
      </c>
      <c r="M8" s="37">
        <f>M2*10</f>
        <v>220</v>
      </c>
      <c r="N8" s="37"/>
      <c r="O8" s="37">
        <v>0</v>
      </c>
      <c r="P8" s="37"/>
      <c r="Q8" s="37">
        <f>Q2*100000</f>
        <v>28800000</v>
      </c>
      <c r="R8" s="37"/>
      <c r="S8" s="37"/>
      <c r="T8" s="37">
        <f>M8/(Q8/100)</f>
        <v>7.6388888888888893E-4</v>
      </c>
      <c r="U8" s="37">
        <v>0</v>
      </c>
      <c r="V8" s="5"/>
      <c r="W8" s="113" t="s">
        <v>4</v>
      </c>
      <c r="X8" s="37">
        <f>X2*100000</f>
        <v>800000</v>
      </c>
      <c r="Y8" s="37"/>
      <c r="Z8" s="37">
        <v>0</v>
      </c>
      <c r="AA8" s="37"/>
      <c r="AB8" s="37">
        <f>AB2*100000</f>
        <v>49700000</v>
      </c>
      <c r="AC8" s="37"/>
      <c r="AD8" s="37"/>
      <c r="AE8" s="37">
        <f>X8/(AB8/100)</f>
        <v>1.6096579476861168</v>
      </c>
      <c r="AF8" s="37">
        <v>0</v>
      </c>
      <c r="AG8" s="5"/>
      <c r="AH8" s="113" t="s">
        <v>4</v>
      </c>
      <c r="AI8" s="37">
        <f>AI2*100000</f>
        <v>0</v>
      </c>
      <c r="AJ8" s="37"/>
      <c r="AK8" s="37">
        <v>0</v>
      </c>
      <c r="AL8" s="37"/>
      <c r="AM8" s="37">
        <f>AM2*100000</f>
        <v>28400000</v>
      </c>
      <c r="AN8" s="37"/>
      <c r="AO8" s="37"/>
      <c r="AP8" s="37">
        <f>AI8/(AM8/100)</f>
        <v>0</v>
      </c>
      <c r="AQ8" s="37">
        <v>0</v>
      </c>
      <c r="AR8" s="5"/>
    </row>
    <row r="9" spans="1:44" x14ac:dyDescent="0.3">
      <c r="A9" s="113" t="s">
        <v>3</v>
      </c>
      <c r="B9" s="37">
        <f>B3*10</f>
        <v>1940</v>
      </c>
      <c r="C9" s="37"/>
      <c r="D9" s="37">
        <v>0</v>
      </c>
      <c r="E9" s="37"/>
      <c r="F9" s="37">
        <f>F3*100000</f>
        <v>34400000</v>
      </c>
      <c r="G9" s="37"/>
      <c r="H9" s="37"/>
      <c r="I9" s="37">
        <f>B9/(F9/100)</f>
        <v>5.6395348837209305E-3</v>
      </c>
      <c r="J9" s="37">
        <v>0</v>
      </c>
      <c r="K9" s="5"/>
      <c r="L9" s="113" t="s">
        <v>3</v>
      </c>
      <c r="M9" s="37">
        <f>M3*10</f>
        <v>300</v>
      </c>
      <c r="N9" s="37"/>
      <c r="O9" s="37">
        <v>0</v>
      </c>
      <c r="P9" s="37"/>
      <c r="Q9" s="37">
        <f>Q3*100000</f>
        <v>26200000</v>
      </c>
      <c r="R9" s="37"/>
      <c r="S9" s="37"/>
      <c r="T9" s="37">
        <f>M9/(Q9/100)</f>
        <v>1.1450381679389313E-3</v>
      </c>
      <c r="U9" s="37">
        <v>0</v>
      </c>
      <c r="V9" s="5"/>
      <c r="W9" s="113" t="s">
        <v>3</v>
      </c>
      <c r="X9" s="37">
        <f>X3*100000</f>
        <v>900000</v>
      </c>
      <c r="Y9" s="37"/>
      <c r="Z9" s="37">
        <v>0</v>
      </c>
      <c r="AA9" s="37"/>
      <c r="AB9" s="37">
        <f>AB3*100000</f>
        <v>44700000</v>
      </c>
      <c r="AC9" s="37"/>
      <c r="AD9" s="37"/>
      <c r="AE9" s="37">
        <f>X9/(AB9/100)</f>
        <v>2.0134228187919465</v>
      </c>
      <c r="AF9" s="37">
        <v>0</v>
      </c>
      <c r="AG9" s="5"/>
      <c r="AH9" s="113" t="s">
        <v>3</v>
      </c>
      <c r="AI9" s="37">
        <f>AI3*100000</f>
        <v>0</v>
      </c>
      <c r="AJ9" s="37"/>
      <c r="AK9" s="37">
        <v>0</v>
      </c>
      <c r="AL9" s="37"/>
      <c r="AM9" s="37">
        <f>AM3*100000</f>
        <v>30100000</v>
      </c>
      <c r="AN9" s="37"/>
      <c r="AO9" s="37"/>
      <c r="AP9" s="37">
        <f>AI9/(AM9/100)</f>
        <v>0</v>
      </c>
      <c r="AQ9" s="37">
        <v>0</v>
      </c>
      <c r="AR9" s="5"/>
    </row>
    <row r="10" spans="1:44" ht="15" thickBot="1" x14ac:dyDescent="0.35">
      <c r="A10" s="112" t="s">
        <v>2</v>
      </c>
      <c r="B10" s="111">
        <f>B4*10</f>
        <v>2010</v>
      </c>
      <c r="C10" s="111"/>
      <c r="D10" s="111">
        <v>0</v>
      </c>
      <c r="E10" s="111"/>
      <c r="F10" s="111">
        <f>F4*100000</f>
        <v>50800000</v>
      </c>
      <c r="G10" s="111"/>
      <c r="H10" s="111"/>
      <c r="I10" s="111">
        <f>B10/(F10/100)</f>
        <v>3.9566929133858265E-3</v>
      </c>
      <c r="J10" s="111">
        <v>0</v>
      </c>
      <c r="K10" s="2"/>
      <c r="L10" s="112" t="s">
        <v>2</v>
      </c>
      <c r="M10" s="111">
        <f>M4*10</f>
        <v>270</v>
      </c>
      <c r="N10" s="111"/>
      <c r="O10" s="111">
        <v>0</v>
      </c>
      <c r="P10" s="111"/>
      <c r="Q10" s="111">
        <f>Q4*100000</f>
        <v>29300000</v>
      </c>
      <c r="R10" s="111"/>
      <c r="S10" s="111"/>
      <c r="T10" s="111">
        <f>M10/(Q10/100)</f>
        <v>9.2150170648464165E-4</v>
      </c>
      <c r="U10" s="111">
        <v>0</v>
      </c>
      <c r="V10" s="2"/>
      <c r="W10" s="112" t="s">
        <v>2</v>
      </c>
      <c r="X10" s="111">
        <f>X4*100000</f>
        <v>1700000</v>
      </c>
      <c r="Y10" s="111"/>
      <c r="Z10" s="111">
        <v>0</v>
      </c>
      <c r="AA10" s="111"/>
      <c r="AB10" s="111">
        <f>AB4*100000</f>
        <v>52000000</v>
      </c>
      <c r="AC10" s="111"/>
      <c r="AD10" s="111"/>
      <c r="AE10" s="111">
        <f>X10/(AB10/100)</f>
        <v>3.2692307692307692</v>
      </c>
      <c r="AF10" s="111">
        <v>0</v>
      </c>
      <c r="AG10" s="2"/>
      <c r="AH10" s="112" t="s">
        <v>2</v>
      </c>
      <c r="AI10" s="111">
        <f>AI4*100000</f>
        <v>0</v>
      </c>
      <c r="AJ10" s="111"/>
      <c r="AK10" s="111">
        <v>0</v>
      </c>
      <c r="AL10" s="111"/>
      <c r="AM10" s="111">
        <f>AM4*100000</f>
        <v>33200000</v>
      </c>
      <c r="AN10" s="111"/>
      <c r="AO10" s="111"/>
      <c r="AP10" s="111">
        <f>AI10/(AM10/100)</f>
        <v>0</v>
      </c>
      <c r="AQ10" s="111">
        <v>0</v>
      </c>
      <c r="AR10" s="2"/>
    </row>
    <row r="12" spans="1:44" x14ac:dyDescent="0.3">
      <c r="C12" t="s">
        <v>80</v>
      </c>
      <c r="D12" t="s">
        <v>79</v>
      </c>
      <c r="E12" t="s">
        <v>70</v>
      </c>
      <c r="F12" t="s">
        <v>78</v>
      </c>
      <c r="G12" t="s">
        <v>77</v>
      </c>
      <c r="H12" t="s">
        <v>76</v>
      </c>
      <c r="I12" t="s">
        <v>75</v>
      </c>
      <c r="J12" t="s">
        <v>74</v>
      </c>
    </row>
    <row r="13" spans="1:44" x14ac:dyDescent="0.3">
      <c r="C13" s="85">
        <v>5.2245862884160756E-3</v>
      </c>
      <c r="D13" s="85">
        <v>0</v>
      </c>
      <c r="E13" s="85">
        <v>7.6388888888888893E-4</v>
      </c>
      <c r="F13" s="85">
        <v>0</v>
      </c>
      <c r="G13" s="85">
        <v>1.6096579476861168</v>
      </c>
      <c r="H13" s="85">
        <v>0</v>
      </c>
      <c r="I13" s="85">
        <v>0</v>
      </c>
      <c r="J13" s="85">
        <v>0</v>
      </c>
    </row>
    <row r="14" spans="1:44" x14ac:dyDescent="0.3">
      <c r="C14" s="85">
        <v>5.6395348837209305E-3</v>
      </c>
      <c r="D14" s="85">
        <v>0</v>
      </c>
      <c r="E14" s="85">
        <v>1.1450381679389313E-3</v>
      </c>
      <c r="F14" s="85">
        <v>0</v>
      </c>
      <c r="G14" s="85">
        <v>2.0134228187919465</v>
      </c>
      <c r="H14" s="85">
        <v>0</v>
      </c>
      <c r="I14" s="85">
        <v>0</v>
      </c>
      <c r="J14" s="85">
        <v>0</v>
      </c>
    </row>
    <row r="15" spans="1:44" x14ac:dyDescent="0.3">
      <c r="C15" s="85">
        <v>3.9566929133858265E-3</v>
      </c>
      <c r="D15" s="85">
        <v>0</v>
      </c>
      <c r="E15" s="85">
        <v>9.2150170648464165E-4</v>
      </c>
      <c r="F15" s="85">
        <v>0</v>
      </c>
      <c r="G15" s="85">
        <v>3.2692307692307692</v>
      </c>
      <c r="H15" s="85">
        <v>0</v>
      </c>
      <c r="I15" s="85">
        <v>0</v>
      </c>
      <c r="J15" s="85">
        <v>0</v>
      </c>
    </row>
    <row r="16" spans="1:44" x14ac:dyDescent="0.3">
      <c r="A16" t="s">
        <v>1</v>
      </c>
      <c r="C16" s="20">
        <v>4.9402713618409448E-3</v>
      </c>
      <c r="D16" s="20">
        <v>0</v>
      </c>
      <c r="E16" s="20">
        <v>9.434762544374872E-4</v>
      </c>
      <c r="F16" s="20">
        <v>0</v>
      </c>
      <c r="G16" s="20">
        <v>2.2974371785696106</v>
      </c>
      <c r="H16" s="20">
        <v>0</v>
      </c>
      <c r="I16" s="20">
        <v>0</v>
      </c>
      <c r="J16" s="20">
        <v>0</v>
      </c>
    </row>
    <row r="17" spans="1:12" x14ac:dyDescent="0.3">
      <c r="A17" s="19" t="s">
        <v>0</v>
      </c>
      <c r="C17" s="19">
        <v>5.0616713556736058E-4</v>
      </c>
      <c r="D17" s="19">
        <v>0</v>
      </c>
      <c r="E17" s="19">
        <v>1.1057554551586095E-4</v>
      </c>
      <c r="F17" s="19">
        <v>0</v>
      </c>
      <c r="G17" s="19">
        <v>0.49968109994353971</v>
      </c>
      <c r="H17" s="19">
        <v>0</v>
      </c>
      <c r="I17" s="19">
        <v>0</v>
      </c>
      <c r="J17" s="19">
        <v>0</v>
      </c>
    </row>
    <row r="26" spans="1:12" x14ac:dyDescent="0.3">
      <c r="J26" s="110"/>
      <c r="L26" s="110"/>
    </row>
    <row r="27" spans="1:12" x14ac:dyDescent="0.3">
      <c r="J27" s="110"/>
      <c r="L27" s="110"/>
    </row>
    <row r="33" spans="6:7" x14ac:dyDescent="0.3">
      <c r="F33" s="110"/>
      <c r="G33" s="110"/>
    </row>
    <row r="35" spans="6:7" x14ac:dyDescent="0.3">
      <c r="F35" s="110"/>
      <c r="G35" s="1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25" sqref="G25"/>
    </sheetView>
  </sheetViews>
  <sheetFormatPr defaultRowHeight="14.4" x14ac:dyDescent="0.3"/>
  <sheetData>
    <row r="1" spans="1:16" x14ac:dyDescent="0.3">
      <c r="A1" s="26" t="s">
        <v>101</v>
      </c>
      <c r="B1" s="26"/>
      <c r="C1" s="123"/>
      <c r="D1" s="123" t="s">
        <v>73</v>
      </c>
      <c r="E1" s="123" t="s">
        <v>100</v>
      </c>
      <c r="F1" s="123" t="s">
        <v>99</v>
      </c>
      <c r="G1" s="123" t="s">
        <v>98</v>
      </c>
    </row>
    <row r="2" spans="1:16" x14ac:dyDescent="0.3">
      <c r="A2" t="s">
        <v>97</v>
      </c>
      <c r="C2" s="119" t="s">
        <v>3</v>
      </c>
      <c r="D2" s="121">
        <v>100</v>
      </c>
      <c r="E2" s="122">
        <v>45.800053758496716</v>
      </c>
      <c r="F2" s="121">
        <v>5192.6167975439912</v>
      </c>
      <c r="G2" s="121">
        <v>5.2208734262937088E-2</v>
      </c>
    </row>
    <row r="3" spans="1:16" x14ac:dyDescent="0.3">
      <c r="A3" t="s">
        <v>96</v>
      </c>
      <c r="C3" s="119" t="s">
        <v>2</v>
      </c>
      <c r="D3" s="120">
        <v>100</v>
      </c>
      <c r="E3" s="120">
        <v>27.72002726196942</v>
      </c>
      <c r="F3" s="120">
        <v>10724.951041406006</v>
      </c>
      <c r="G3" s="120">
        <v>0.257284093853129</v>
      </c>
    </row>
    <row r="4" spans="1:16" x14ac:dyDescent="0.3">
      <c r="C4" s="119" t="s">
        <v>95</v>
      </c>
      <c r="D4" s="118">
        <v>100</v>
      </c>
      <c r="E4" s="118">
        <v>46.77205</v>
      </c>
      <c r="F4" s="118">
        <v>9488.9429999999993</v>
      </c>
      <c r="G4" s="118">
        <v>1.3089999999999999E-2</v>
      </c>
    </row>
    <row r="5" spans="1:16" x14ac:dyDescent="0.3">
      <c r="C5" s="47" t="s">
        <v>56</v>
      </c>
      <c r="D5" s="19">
        <v>100</v>
      </c>
      <c r="E5" s="19">
        <v>40.09737700682205</v>
      </c>
      <c r="F5" s="19">
        <v>8468.8369463166655</v>
      </c>
      <c r="G5" s="19">
        <v>0.10752760937202203</v>
      </c>
    </row>
    <row r="6" spans="1:16" x14ac:dyDescent="0.3">
      <c r="C6" s="47" t="s">
        <v>94</v>
      </c>
      <c r="D6" s="19">
        <v>0</v>
      </c>
      <c r="E6" s="19">
        <v>6.1950325316115462</v>
      </c>
      <c r="F6" s="19">
        <v>1676.5184974646234</v>
      </c>
      <c r="G6" s="19">
        <v>7.5724989987208752E-2</v>
      </c>
    </row>
    <row r="14" spans="1:16" x14ac:dyDescent="0.3">
      <c r="O14" s="19"/>
      <c r="P14" s="19"/>
    </row>
    <row r="15" spans="1:16" x14ac:dyDescent="0.3">
      <c r="O15" s="19"/>
      <c r="P15" s="19"/>
    </row>
    <row r="16" spans="1:16" x14ac:dyDescent="0.3">
      <c r="O16" s="19"/>
      <c r="P16" s="19"/>
    </row>
    <row r="17" spans="15:16" x14ac:dyDescent="0.3">
      <c r="O17" s="19"/>
      <c r="P17" s="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"/>
  <sheetViews>
    <sheetView workbookViewId="0">
      <selection activeCell="F24" sqref="F24"/>
    </sheetView>
  </sheetViews>
  <sheetFormatPr defaultRowHeight="14.4" x14ac:dyDescent="0.3"/>
  <sheetData>
    <row r="1" spans="1:46" x14ac:dyDescent="0.3">
      <c r="A1" s="53" t="s">
        <v>115</v>
      </c>
      <c r="B1" s="54" t="s">
        <v>326</v>
      </c>
      <c r="C1" s="83"/>
      <c r="D1" s="83"/>
      <c r="E1" s="83"/>
      <c r="F1" s="83"/>
      <c r="G1" s="83"/>
      <c r="H1" s="83"/>
      <c r="I1" s="83"/>
      <c r="J1" s="83" t="s">
        <v>117</v>
      </c>
      <c r="K1" s="84" t="s">
        <v>69</v>
      </c>
      <c r="M1" s="53" t="s">
        <v>116</v>
      </c>
      <c r="N1" s="54" t="s">
        <v>326</v>
      </c>
      <c r="P1" s="83"/>
      <c r="Q1" s="83"/>
      <c r="R1" s="83"/>
      <c r="S1" s="83" t="s">
        <v>117</v>
      </c>
      <c r="T1" s="84" t="s">
        <v>69</v>
      </c>
      <c r="V1" s="53" t="s">
        <v>126</v>
      </c>
      <c r="W1" s="54" t="s">
        <v>326</v>
      </c>
      <c r="X1" s="83"/>
      <c r="Y1" s="83"/>
      <c r="Z1" s="83"/>
      <c r="AA1" s="83"/>
      <c r="AB1" s="83" t="s">
        <v>117</v>
      </c>
      <c r="AC1" s="84" t="s">
        <v>69</v>
      </c>
      <c r="AE1" s="53" t="s">
        <v>143</v>
      </c>
      <c r="AF1" s="54" t="s">
        <v>326</v>
      </c>
      <c r="AG1" s="83"/>
      <c r="AH1" s="83"/>
      <c r="AI1" s="83"/>
      <c r="AJ1" s="83"/>
      <c r="AK1" s="83" t="s">
        <v>117</v>
      </c>
      <c r="AL1" s="84" t="s">
        <v>69</v>
      </c>
      <c r="AN1" s="53" t="s">
        <v>58</v>
      </c>
      <c r="AO1" s="54" t="s">
        <v>326</v>
      </c>
      <c r="AP1" s="83"/>
      <c r="AQ1" s="83"/>
      <c r="AR1" s="83"/>
      <c r="AS1" s="83" t="s">
        <v>117</v>
      </c>
      <c r="AT1" s="84" t="s">
        <v>69</v>
      </c>
    </row>
    <row r="2" spans="1:46" x14ac:dyDescent="0.3">
      <c r="A2" s="59" t="s">
        <v>4</v>
      </c>
      <c r="B2" s="6" t="s">
        <v>102</v>
      </c>
      <c r="C2" s="6"/>
      <c r="D2" s="6"/>
      <c r="E2" s="6"/>
      <c r="F2" s="6"/>
      <c r="G2" s="6"/>
      <c r="H2" s="6"/>
      <c r="I2" s="6"/>
      <c r="J2" s="6">
        <v>108</v>
      </c>
      <c r="K2" s="60">
        <v>0</v>
      </c>
      <c r="M2" s="59" t="s">
        <v>4</v>
      </c>
      <c r="N2" s="6" t="s">
        <v>118</v>
      </c>
      <c r="O2" s="6"/>
      <c r="P2" s="6"/>
      <c r="Q2" s="6"/>
      <c r="R2" s="6"/>
      <c r="S2" s="6">
        <v>110</v>
      </c>
      <c r="T2" s="60">
        <v>0</v>
      </c>
      <c r="V2" s="59" t="s">
        <v>4</v>
      </c>
      <c r="W2" s="6" t="s">
        <v>127</v>
      </c>
      <c r="X2" s="6"/>
      <c r="Y2" s="6"/>
      <c r="Z2" s="6"/>
      <c r="AA2" s="6"/>
      <c r="AB2" s="6">
        <v>49</v>
      </c>
      <c r="AC2" s="60">
        <v>0</v>
      </c>
      <c r="AE2" s="59" t="s">
        <v>4</v>
      </c>
      <c r="AF2" s="6" t="s">
        <v>137</v>
      </c>
      <c r="AG2" s="6"/>
      <c r="AH2" s="6"/>
      <c r="AI2" s="6"/>
      <c r="AJ2" s="6"/>
      <c r="AK2" s="6">
        <v>17</v>
      </c>
      <c r="AL2" s="60">
        <v>0</v>
      </c>
      <c r="AN2" s="59" t="s">
        <v>4</v>
      </c>
      <c r="AO2" s="6" t="s">
        <v>144</v>
      </c>
      <c r="AP2" s="6"/>
      <c r="AQ2" s="6"/>
      <c r="AR2" s="6"/>
      <c r="AS2" s="6">
        <v>130</v>
      </c>
      <c r="AT2" s="60">
        <v>0</v>
      </c>
    </row>
    <row r="3" spans="1:46" x14ac:dyDescent="0.3">
      <c r="A3" s="59"/>
      <c r="B3" s="6" t="s">
        <v>103</v>
      </c>
      <c r="C3" s="6"/>
      <c r="D3" s="6"/>
      <c r="E3" s="6"/>
      <c r="F3" s="6"/>
      <c r="G3" s="6"/>
      <c r="H3" s="6"/>
      <c r="I3" s="6"/>
      <c r="J3" s="6">
        <v>150</v>
      </c>
      <c r="K3" s="60">
        <v>0</v>
      </c>
      <c r="M3" s="59"/>
      <c r="N3" s="6" t="s">
        <v>119</v>
      </c>
      <c r="O3" s="6"/>
      <c r="P3" s="6"/>
      <c r="Q3" s="6"/>
      <c r="R3" s="6"/>
      <c r="S3" s="6">
        <v>118</v>
      </c>
      <c r="T3" s="60">
        <v>1</v>
      </c>
      <c r="V3" s="59"/>
      <c r="W3" s="6" t="s">
        <v>128</v>
      </c>
      <c r="X3" s="6"/>
      <c r="Y3" s="6"/>
      <c r="Z3" s="6"/>
      <c r="AA3" s="6"/>
      <c r="AB3" s="6">
        <v>54</v>
      </c>
      <c r="AC3" s="60">
        <v>0</v>
      </c>
      <c r="AE3" s="59"/>
      <c r="AF3" s="6" t="s">
        <v>138</v>
      </c>
      <c r="AG3" s="6"/>
      <c r="AH3" s="6"/>
      <c r="AI3" s="6"/>
      <c r="AJ3" s="6"/>
      <c r="AK3" s="6">
        <v>245</v>
      </c>
      <c r="AL3" s="60">
        <v>0</v>
      </c>
      <c r="AN3" s="59"/>
      <c r="AO3" s="6" t="s">
        <v>145</v>
      </c>
      <c r="AP3" s="6"/>
      <c r="AQ3" s="6"/>
      <c r="AR3" s="6"/>
      <c r="AS3" s="6">
        <v>145</v>
      </c>
      <c r="AT3" s="60">
        <v>0</v>
      </c>
    </row>
    <row r="4" spans="1:46" x14ac:dyDescent="0.3">
      <c r="A4" s="59"/>
      <c r="B4" s="6" t="s">
        <v>104</v>
      </c>
      <c r="C4" s="6"/>
      <c r="D4" s="6"/>
      <c r="E4" s="6"/>
      <c r="F4" s="6"/>
      <c r="G4" s="6"/>
      <c r="H4" s="6"/>
      <c r="I4" s="6"/>
      <c r="J4" s="6">
        <v>127</v>
      </c>
      <c r="K4" s="60">
        <v>0</v>
      </c>
      <c r="M4" s="59"/>
      <c r="N4" s="6" t="s">
        <v>120</v>
      </c>
      <c r="O4" s="6"/>
      <c r="P4" s="6"/>
      <c r="Q4" s="6"/>
      <c r="R4" s="6"/>
      <c r="S4" s="6">
        <v>48</v>
      </c>
      <c r="T4" s="60">
        <v>0</v>
      </c>
      <c r="V4" s="59"/>
      <c r="W4" s="6" t="s">
        <v>129</v>
      </c>
      <c r="X4" s="6"/>
      <c r="Y4" s="6"/>
      <c r="Z4" s="6"/>
      <c r="AA4" s="6"/>
      <c r="AB4" s="6">
        <v>58</v>
      </c>
      <c r="AC4" s="60">
        <v>0</v>
      </c>
      <c r="AE4" s="59"/>
      <c r="AF4" s="6" t="s">
        <v>139</v>
      </c>
      <c r="AG4" s="6"/>
      <c r="AH4" s="6"/>
      <c r="AI4" s="6"/>
      <c r="AJ4" s="6"/>
      <c r="AK4" s="6">
        <v>231</v>
      </c>
      <c r="AL4" s="60">
        <v>1</v>
      </c>
      <c r="AN4" s="59"/>
      <c r="AO4" s="6" t="s">
        <v>146</v>
      </c>
      <c r="AP4" s="6"/>
      <c r="AQ4" s="6"/>
      <c r="AR4" s="6"/>
      <c r="AS4" s="6">
        <v>64</v>
      </c>
      <c r="AT4" s="60">
        <v>0</v>
      </c>
    </row>
    <row r="5" spans="1:46" x14ac:dyDescent="0.3">
      <c r="A5" s="59"/>
      <c r="B5" s="6"/>
      <c r="C5" s="6"/>
      <c r="D5" s="6"/>
      <c r="E5" s="6"/>
      <c r="F5" s="6"/>
      <c r="G5" s="6"/>
      <c r="H5" s="6"/>
      <c r="I5" s="6"/>
      <c r="J5" s="37">
        <f>J2+J3+J4</f>
        <v>385</v>
      </c>
      <c r="K5" s="57">
        <f>K2+K3+K4</f>
        <v>0</v>
      </c>
      <c r="M5" s="59"/>
      <c r="N5" s="6"/>
      <c r="O5" s="6"/>
      <c r="P5" s="6"/>
      <c r="Q5" s="6"/>
      <c r="R5" s="6"/>
      <c r="S5" s="37">
        <f>S2+S3+S4</f>
        <v>276</v>
      </c>
      <c r="T5" s="60">
        <f>T2+T3+T4</f>
        <v>1</v>
      </c>
      <c r="V5" s="59"/>
      <c r="W5" s="6"/>
      <c r="X5" s="6"/>
      <c r="Y5" s="6"/>
      <c r="Z5" s="6"/>
      <c r="AA5" s="6"/>
      <c r="AB5" s="37">
        <f>AB2+AB3+AB4</f>
        <v>161</v>
      </c>
      <c r="AC5" s="60">
        <f>AC2+AC3+AC4</f>
        <v>0</v>
      </c>
      <c r="AE5" s="59"/>
      <c r="AF5" s="6"/>
      <c r="AG5" s="6"/>
      <c r="AH5" s="6"/>
      <c r="AI5" s="6"/>
      <c r="AJ5" s="6"/>
      <c r="AK5" s="37">
        <f>AK2+AK3+AK4</f>
        <v>493</v>
      </c>
      <c r="AL5" s="60">
        <f>AL2+AL3+AL4</f>
        <v>1</v>
      </c>
      <c r="AN5" s="59"/>
      <c r="AO5" s="6"/>
      <c r="AP5" s="6"/>
      <c r="AQ5" s="6"/>
      <c r="AR5" s="6"/>
      <c r="AS5" s="37">
        <f>AS2+AS3+AS4</f>
        <v>339</v>
      </c>
      <c r="AT5" s="60">
        <f>AT2+AT3+AT4</f>
        <v>0</v>
      </c>
    </row>
    <row r="6" spans="1:46" x14ac:dyDescent="0.3">
      <c r="A6" s="59"/>
      <c r="B6" s="6"/>
      <c r="C6" s="6"/>
      <c r="D6" s="6"/>
      <c r="E6" s="6"/>
      <c r="F6" s="6"/>
      <c r="G6" s="6"/>
      <c r="H6" s="6"/>
      <c r="I6" s="6"/>
      <c r="J6" s="6"/>
      <c r="K6" s="60"/>
      <c r="M6" s="59"/>
      <c r="N6" s="6"/>
      <c r="O6" s="6"/>
      <c r="P6" s="6"/>
      <c r="Q6" s="6"/>
      <c r="R6" s="6"/>
      <c r="S6" s="6"/>
      <c r="T6" s="60"/>
      <c r="V6" s="59"/>
      <c r="W6" s="6"/>
      <c r="X6" s="6"/>
      <c r="Y6" s="6"/>
      <c r="Z6" s="6"/>
      <c r="AA6" s="6"/>
      <c r="AB6" s="6"/>
      <c r="AC6" s="60"/>
      <c r="AE6" s="59"/>
      <c r="AF6" s="6"/>
      <c r="AG6" s="6"/>
      <c r="AH6" s="6"/>
      <c r="AI6" s="6"/>
      <c r="AJ6" s="6"/>
      <c r="AK6" s="6"/>
      <c r="AL6" s="60"/>
      <c r="AN6" s="59"/>
      <c r="AO6" s="6"/>
      <c r="AP6" s="6"/>
      <c r="AQ6" s="6"/>
      <c r="AR6" s="6"/>
      <c r="AS6" s="6"/>
      <c r="AT6" s="60"/>
    </row>
    <row r="7" spans="1:46" x14ac:dyDescent="0.3">
      <c r="A7" s="59" t="s">
        <v>3</v>
      </c>
      <c r="B7" s="6" t="s">
        <v>105</v>
      </c>
      <c r="C7" s="6"/>
      <c r="D7" s="6"/>
      <c r="E7" s="6"/>
      <c r="F7" s="6"/>
      <c r="G7" s="6"/>
      <c r="H7" s="6"/>
      <c r="I7" s="6"/>
      <c r="J7" s="6"/>
      <c r="K7" s="60"/>
      <c r="M7" s="59" t="s">
        <v>3</v>
      </c>
      <c r="N7" s="129" t="s">
        <v>121</v>
      </c>
      <c r="O7" s="6"/>
      <c r="P7" s="6"/>
      <c r="Q7" s="6"/>
      <c r="R7" s="6"/>
      <c r="S7" s="6">
        <v>26</v>
      </c>
      <c r="T7" s="60">
        <v>0</v>
      </c>
      <c r="V7" s="59" t="s">
        <v>3</v>
      </c>
      <c r="W7" s="6" t="s">
        <v>130</v>
      </c>
      <c r="X7" s="6"/>
      <c r="Y7" s="6"/>
      <c r="Z7" s="6"/>
      <c r="AA7" s="6"/>
      <c r="AB7" s="6">
        <v>37</v>
      </c>
      <c r="AC7" s="60">
        <v>0</v>
      </c>
      <c r="AE7" s="59" t="s">
        <v>3</v>
      </c>
      <c r="AF7" s="6" t="s">
        <v>140</v>
      </c>
      <c r="AG7" s="6"/>
      <c r="AH7" s="6"/>
      <c r="AI7" s="6"/>
      <c r="AJ7" s="6"/>
      <c r="AK7" s="6">
        <v>198</v>
      </c>
      <c r="AL7" s="60">
        <v>1</v>
      </c>
      <c r="AN7" s="59" t="s">
        <v>3</v>
      </c>
      <c r="AO7" s="6" t="s">
        <v>147</v>
      </c>
      <c r="AP7" s="6"/>
      <c r="AQ7" s="6"/>
      <c r="AR7" s="6"/>
      <c r="AS7" s="37">
        <v>118</v>
      </c>
      <c r="AT7" s="60">
        <v>0</v>
      </c>
    </row>
    <row r="8" spans="1:46" x14ac:dyDescent="0.3">
      <c r="A8" s="59"/>
      <c r="B8" s="6" t="s">
        <v>106</v>
      </c>
      <c r="C8" s="6"/>
      <c r="D8" s="6"/>
      <c r="E8" s="6"/>
      <c r="F8" s="6"/>
      <c r="G8" s="6"/>
      <c r="H8" s="6"/>
      <c r="I8" s="6"/>
      <c r="J8" s="6">
        <v>55</v>
      </c>
      <c r="K8" s="60">
        <v>1</v>
      </c>
      <c r="M8" s="59"/>
      <c r="N8" s="6" t="s">
        <v>122</v>
      </c>
      <c r="O8" s="6"/>
      <c r="P8" s="6"/>
      <c r="Q8" s="6"/>
      <c r="R8" s="6"/>
      <c r="S8" s="6">
        <v>82</v>
      </c>
      <c r="T8" s="60">
        <v>0</v>
      </c>
      <c r="V8" s="59"/>
      <c r="W8" s="6" t="s">
        <v>131</v>
      </c>
      <c r="X8" s="6"/>
      <c r="Y8" s="6"/>
      <c r="Z8" s="6"/>
      <c r="AA8" s="6"/>
      <c r="AB8" s="6">
        <v>20</v>
      </c>
      <c r="AC8" s="60">
        <v>0</v>
      </c>
      <c r="AE8" s="59"/>
      <c r="AF8" s="6" t="s">
        <v>141</v>
      </c>
      <c r="AG8" s="6"/>
      <c r="AH8" s="6"/>
      <c r="AI8" s="6"/>
      <c r="AJ8" s="6"/>
      <c r="AK8" s="6">
        <v>364</v>
      </c>
      <c r="AL8" s="60">
        <v>1</v>
      </c>
      <c r="AN8" s="59"/>
      <c r="AO8" s="6"/>
      <c r="AP8" s="6"/>
      <c r="AQ8" s="6"/>
      <c r="AR8" s="6"/>
      <c r="AS8" s="6"/>
      <c r="AT8" s="60"/>
    </row>
    <row r="9" spans="1:46" x14ac:dyDescent="0.3">
      <c r="A9" s="59"/>
      <c r="B9" s="6" t="s">
        <v>107</v>
      </c>
      <c r="C9" s="6"/>
      <c r="D9" s="6"/>
      <c r="E9" s="6"/>
      <c r="F9" s="6"/>
      <c r="G9" s="6"/>
      <c r="H9" s="6"/>
      <c r="I9" s="6"/>
      <c r="J9" s="6">
        <v>36</v>
      </c>
      <c r="K9" s="60">
        <v>0</v>
      </c>
      <c r="M9" s="59"/>
      <c r="N9" s="6" t="s">
        <v>123</v>
      </c>
      <c r="O9" s="6"/>
      <c r="P9" s="6"/>
      <c r="Q9" s="6"/>
      <c r="R9" s="6"/>
      <c r="S9" s="6">
        <v>35</v>
      </c>
      <c r="T9" s="60">
        <v>0</v>
      </c>
      <c r="V9" s="59"/>
      <c r="W9" s="6"/>
      <c r="X9" s="6"/>
      <c r="Y9" s="6"/>
      <c r="Z9" s="6"/>
      <c r="AA9" s="6"/>
      <c r="AB9" s="37">
        <f>AB7+AB8</f>
        <v>57</v>
      </c>
      <c r="AC9" s="60">
        <f>AC7+AC8</f>
        <v>0</v>
      </c>
      <c r="AE9" s="59"/>
      <c r="AF9" s="6" t="s">
        <v>142</v>
      </c>
      <c r="AG9" s="6"/>
      <c r="AH9" s="6"/>
      <c r="AI9" s="6"/>
      <c r="AJ9" s="6"/>
      <c r="AK9" s="6">
        <v>34</v>
      </c>
      <c r="AL9" s="60">
        <v>1</v>
      </c>
      <c r="AN9" s="59" t="s">
        <v>2</v>
      </c>
      <c r="AO9" s="6" t="s">
        <v>148</v>
      </c>
      <c r="AP9" s="6"/>
      <c r="AQ9" s="6"/>
      <c r="AR9" s="6"/>
      <c r="AS9" s="37">
        <v>161</v>
      </c>
      <c r="AT9" s="60">
        <v>0</v>
      </c>
    </row>
    <row r="10" spans="1:46" x14ac:dyDescent="0.3">
      <c r="A10" s="59"/>
      <c r="B10" s="6" t="s">
        <v>108</v>
      </c>
      <c r="C10" s="6"/>
      <c r="D10" s="6"/>
      <c r="E10" s="6"/>
      <c r="F10" s="6"/>
      <c r="G10" s="6"/>
      <c r="H10" s="6"/>
      <c r="I10" s="6"/>
      <c r="J10" s="6">
        <v>38</v>
      </c>
      <c r="K10" s="60">
        <v>0</v>
      </c>
      <c r="M10" s="59"/>
      <c r="N10" s="6" t="s">
        <v>123</v>
      </c>
      <c r="O10" s="6"/>
      <c r="P10" s="6"/>
      <c r="Q10" s="6"/>
      <c r="R10" s="6"/>
      <c r="S10" s="6">
        <v>18</v>
      </c>
      <c r="T10" s="60">
        <v>0</v>
      </c>
      <c r="V10" s="59"/>
      <c r="W10" s="6"/>
      <c r="X10" s="6"/>
      <c r="Y10" s="6"/>
      <c r="Z10" s="6"/>
      <c r="AA10" s="6"/>
      <c r="AB10" s="6"/>
      <c r="AC10" s="60"/>
      <c r="AE10" s="59"/>
      <c r="AF10" s="6"/>
      <c r="AG10" s="6"/>
      <c r="AH10" s="6"/>
      <c r="AI10" s="6"/>
      <c r="AJ10" s="6"/>
      <c r="AK10" s="37">
        <f>AK7+AK8+AK9</f>
        <v>596</v>
      </c>
      <c r="AL10" s="57">
        <f>AL7+AL8+AL9</f>
        <v>3</v>
      </c>
      <c r="AN10" s="59"/>
      <c r="AO10" s="6"/>
      <c r="AP10" s="6"/>
      <c r="AQ10" s="6"/>
      <c r="AR10" s="6"/>
      <c r="AS10" s="6"/>
      <c r="AT10" s="60"/>
    </row>
    <row r="11" spans="1:46" x14ac:dyDescent="0.3">
      <c r="A11" s="59"/>
      <c r="B11" s="6" t="s">
        <v>109</v>
      </c>
      <c r="C11" s="6"/>
      <c r="D11" s="6"/>
      <c r="E11" s="6"/>
      <c r="F11" s="6"/>
      <c r="G11" s="6"/>
      <c r="H11" s="6"/>
      <c r="I11" s="6"/>
      <c r="J11" s="6">
        <v>71</v>
      </c>
      <c r="K11" s="60">
        <v>0</v>
      </c>
      <c r="M11" s="59"/>
      <c r="N11" s="6"/>
      <c r="O11" s="6"/>
      <c r="P11" s="6"/>
      <c r="Q11" s="6"/>
      <c r="R11" s="6"/>
      <c r="S11" s="37">
        <f>S7+S8+S9+S10</f>
        <v>161</v>
      </c>
      <c r="T11" s="57">
        <f>T7+T8+T9+T10</f>
        <v>0</v>
      </c>
      <c r="V11" s="59" t="s">
        <v>2</v>
      </c>
      <c r="W11" s="6" t="s">
        <v>132</v>
      </c>
      <c r="X11" s="6"/>
      <c r="Y11" s="6"/>
      <c r="Z11" s="6"/>
      <c r="AA11" s="6"/>
      <c r="AB11" s="6">
        <v>31</v>
      </c>
      <c r="AC11" s="60">
        <v>0</v>
      </c>
      <c r="AE11" s="59"/>
      <c r="AF11" s="6"/>
      <c r="AG11" s="6"/>
      <c r="AH11" s="6"/>
      <c r="AI11" s="6"/>
      <c r="AJ11" s="6"/>
      <c r="AK11" s="6"/>
      <c r="AL11" s="60"/>
      <c r="AN11" s="59" t="s">
        <v>95</v>
      </c>
      <c r="AO11" s="6" t="s">
        <v>149</v>
      </c>
      <c r="AP11" s="6"/>
      <c r="AQ11" s="6"/>
      <c r="AR11" s="6"/>
      <c r="AS11" s="6">
        <v>30</v>
      </c>
      <c r="AT11" s="60">
        <v>0</v>
      </c>
    </row>
    <row r="12" spans="1:46" ht="15" thickBot="1" x14ac:dyDescent="0.35">
      <c r="A12" s="59"/>
      <c r="B12" s="6"/>
      <c r="C12" s="6"/>
      <c r="D12" s="6"/>
      <c r="E12" s="6"/>
      <c r="F12" s="6"/>
      <c r="G12" s="6"/>
      <c r="H12" s="6"/>
      <c r="I12" s="6"/>
      <c r="J12" s="37">
        <f>J8+J9+J10+J11</f>
        <v>200</v>
      </c>
      <c r="K12" s="57">
        <f>K8+K9+K10+K11</f>
        <v>1</v>
      </c>
      <c r="M12" s="59"/>
      <c r="N12" s="6"/>
      <c r="O12" s="6"/>
      <c r="P12" s="6"/>
      <c r="Q12" s="6"/>
      <c r="R12" s="6"/>
      <c r="S12" s="6"/>
      <c r="T12" s="60"/>
      <c r="V12" s="59"/>
      <c r="W12" s="6" t="s">
        <v>133</v>
      </c>
      <c r="X12" s="6"/>
      <c r="Y12" s="6"/>
      <c r="Z12" s="6"/>
      <c r="AA12" s="6"/>
      <c r="AB12" s="6">
        <v>75</v>
      </c>
      <c r="AC12" s="60">
        <v>0</v>
      </c>
      <c r="AE12" s="59"/>
      <c r="AF12" s="6"/>
      <c r="AG12" s="6"/>
      <c r="AH12" s="6"/>
      <c r="AI12" s="6"/>
      <c r="AJ12" s="6"/>
      <c r="AK12" s="6"/>
      <c r="AL12" s="60"/>
      <c r="AN12" s="59"/>
      <c r="AO12" s="6" t="s">
        <v>150</v>
      </c>
      <c r="AP12" s="6"/>
      <c r="AQ12" s="6"/>
      <c r="AR12" s="6"/>
      <c r="AS12" s="6">
        <v>17</v>
      </c>
      <c r="AT12" s="60">
        <v>0</v>
      </c>
    </row>
    <row r="13" spans="1:46" x14ac:dyDescent="0.3">
      <c r="A13" s="59" t="s">
        <v>2</v>
      </c>
      <c r="B13" s="6" t="s">
        <v>110</v>
      </c>
      <c r="C13" s="6"/>
      <c r="D13" s="6"/>
      <c r="E13" s="6"/>
      <c r="F13" s="6"/>
      <c r="G13" s="6" t="s">
        <v>111</v>
      </c>
      <c r="H13" s="6"/>
      <c r="I13" s="6"/>
      <c r="J13" s="6"/>
      <c r="K13" s="60"/>
      <c r="M13" s="59"/>
      <c r="N13" s="6"/>
      <c r="O13" s="6"/>
      <c r="P13" s="6"/>
      <c r="Q13" s="6"/>
      <c r="R13" s="6"/>
      <c r="S13" s="6"/>
      <c r="T13" s="60"/>
      <c r="V13" s="59"/>
      <c r="W13" s="6" t="s">
        <v>134</v>
      </c>
      <c r="X13" s="6"/>
      <c r="Y13" s="6"/>
      <c r="Z13" s="6"/>
      <c r="AA13" s="6"/>
      <c r="AB13" s="6">
        <v>124</v>
      </c>
      <c r="AC13" s="60">
        <v>0</v>
      </c>
      <c r="AE13" s="59"/>
      <c r="AF13" s="18"/>
      <c r="AG13" s="17"/>
      <c r="AH13" s="23" t="s">
        <v>114</v>
      </c>
      <c r="AI13" s="124"/>
      <c r="AJ13" s="6"/>
      <c r="AK13" s="6"/>
      <c r="AL13" s="60"/>
      <c r="AN13" s="59"/>
      <c r="AO13" s="6"/>
      <c r="AP13" s="6"/>
      <c r="AQ13" s="6"/>
      <c r="AR13" s="6"/>
      <c r="AS13" s="37">
        <f>AS11+AS12</f>
        <v>47</v>
      </c>
      <c r="AT13" s="60">
        <f>AT11+AT12</f>
        <v>0</v>
      </c>
    </row>
    <row r="14" spans="1:46" ht="15" thickBot="1" x14ac:dyDescent="0.35">
      <c r="A14" s="59"/>
      <c r="B14" s="6" t="s">
        <v>112</v>
      </c>
      <c r="C14" s="6"/>
      <c r="D14" s="6"/>
      <c r="E14" s="6"/>
      <c r="F14" s="6"/>
      <c r="G14" s="6"/>
      <c r="H14" s="6"/>
      <c r="I14" s="6"/>
      <c r="J14" s="6">
        <v>173</v>
      </c>
      <c r="K14" s="60">
        <v>0</v>
      </c>
      <c r="M14" s="59" t="s">
        <v>2</v>
      </c>
      <c r="N14" s="6" t="s">
        <v>124</v>
      </c>
      <c r="O14" s="6"/>
      <c r="P14" s="6"/>
      <c r="Q14" s="6"/>
      <c r="R14" s="6"/>
      <c r="S14" s="37">
        <v>141</v>
      </c>
      <c r="T14" s="57">
        <v>1</v>
      </c>
      <c r="V14" s="59"/>
      <c r="W14" s="6"/>
      <c r="X14" s="6"/>
      <c r="Y14" s="6"/>
      <c r="Z14" s="6"/>
      <c r="AA14" s="6"/>
      <c r="AB14" s="37">
        <f>AB11+AB12+AB13</f>
        <v>230</v>
      </c>
      <c r="AC14" s="60">
        <f>AC11+AC12+AC13</f>
        <v>0</v>
      </c>
      <c r="AE14" s="59"/>
      <c r="AF14" s="10"/>
      <c r="AG14" s="6"/>
      <c r="AH14" s="37" t="s">
        <v>4</v>
      </c>
      <c r="AI14" s="38">
        <f>AL5/(AK5/100)</f>
        <v>0.20283975659229211</v>
      </c>
      <c r="AJ14" s="6"/>
      <c r="AK14" s="6"/>
      <c r="AL14" s="60"/>
      <c r="AN14" s="59"/>
      <c r="AO14" s="6"/>
      <c r="AP14" s="6"/>
      <c r="AQ14" s="6"/>
      <c r="AR14" s="6"/>
      <c r="AS14" s="6"/>
      <c r="AT14" s="60"/>
    </row>
    <row r="15" spans="1:46" x14ac:dyDescent="0.3">
      <c r="A15" s="59"/>
      <c r="B15" s="6" t="s">
        <v>113</v>
      </c>
      <c r="C15" s="6"/>
      <c r="D15" s="6"/>
      <c r="E15" s="6"/>
      <c r="F15" s="6"/>
      <c r="G15" s="6"/>
      <c r="H15" s="6"/>
      <c r="I15" s="6"/>
      <c r="J15" s="6">
        <v>284</v>
      </c>
      <c r="K15" s="60">
        <v>1</v>
      </c>
      <c r="M15" s="59"/>
      <c r="N15" s="6"/>
      <c r="O15" s="6"/>
      <c r="P15" s="6"/>
      <c r="Q15" s="6"/>
      <c r="R15" s="6"/>
      <c r="S15" s="6"/>
      <c r="T15" s="60"/>
      <c r="V15" s="59"/>
      <c r="W15" s="6"/>
      <c r="X15" s="6"/>
      <c r="Y15" s="6"/>
      <c r="Z15" s="6"/>
      <c r="AA15" s="6"/>
      <c r="AB15" s="6"/>
      <c r="AC15" s="60"/>
      <c r="AE15" s="59"/>
      <c r="AF15" s="10"/>
      <c r="AG15" s="6"/>
      <c r="AH15" s="37" t="s">
        <v>3</v>
      </c>
      <c r="AI15" s="38">
        <f>AL10/(AK10/100)</f>
        <v>0.50335570469798663</v>
      </c>
      <c r="AJ15" s="6"/>
      <c r="AK15" s="6"/>
      <c r="AL15" s="60"/>
      <c r="AN15" s="59"/>
      <c r="AO15" s="18"/>
      <c r="AP15" s="17"/>
      <c r="AQ15" s="23" t="s">
        <v>114</v>
      </c>
      <c r="AR15" s="124"/>
      <c r="AS15" s="6"/>
      <c r="AT15" s="60"/>
    </row>
    <row r="16" spans="1:46" x14ac:dyDescent="0.3">
      <c r="A16" s="59"/>
      <c r="B16" s="6"/>
      <c r="C16" s="6"/>
      <c r="D16" s="6"/>
      <c r="E16" s="6"/>
      <c r="F16" s="6"/>
      <c r="G16" s="6"/>
      <c r="H16" s="6"/>
      <c r="I16" s="6"/>
      <c r="J16" s="37">
        <f>J14+J15</f>
        <v>457</v>
      </c>
      <c r="K16" s="60">
        <f>K14+K15</f>
        <v>1</v>
      </c>
      <c r="M16" s="59"/>
      <c r="N16" s="6"/>
      <c r="O16" s="6"/>
      <c r="P16" s="6"/>
      <c r="Q16" s="6"/>
      <c r="R16" s="6"/>
      <c r="S16" s="6"/>
      <c r="T16" s="60"/>
      <c r="V16" s="59" t="s">
        <v>95</v>
      </c>
      <c r="W16" s="6" t="s">
        <v>135</v>
      </c>
      <c r="X16" s="6"/>
      <c r="Y16" s="6"/>
      <c r="Z16" s="6"/>
      <c r="AA16" s="6"/>
      <c r="AB16" s="6">
        <v>151</v>
      </c>
      <c r="AC16" s="60">
        <v>1</v>
      </c>
      <c r="AE16" s="59"/>
      <c r="AF16" s="10"/>
      <c r="AG16" s="6"/>
      <c r="AH16" s="37"/>
      <c r="AI16" s="38"/>
      <c r="AJ16" s="6"/>
      <c r="AK16" s="6"/>
      <c r="AL16" s="60"/>
      <c r="AN16" s="59"/>
      <c r="AO16" s="10"/>
      <c r="AP16" s="6"/>
      <c r="AQ16" s="37" t="s">
        <v>4</v>
      </c>
      <c r="AR16" s="38">
        <f>AT5/(AS5/100)</f>
        <v>0</v>
      </c>
      <c r="AS16" s="6"/>
      <c r="AT16" s="60"/>
    </row>
    <row r="17" spans="1:46" ht="15" thickBot="1" x14ac:dyDescent="0.35">
      <c r="A17" s="59"/>
      <c r="B17" s="6"/>
      <c r="C17" s="6"/>
      <c r="D17" s="6"/>
      <c r="E17" s="6"/>
      <c r="F17" s="6"/>
      <c r="G17" s="6"/>
      <c r="H17" s="6"/>
      <c r="I17" s="6"/>
      <c r="J17" s="6"/>
      <c r="K17" s="60"/>
      <c r="M17" s="59"/>
      <c r="N17" s="6"/>
      <c r="O17" s="6"/>
      <c r="P17" s="6"/>
      <c r="Q17" s="6"/>
      <c r="R17" s="6"/>
      <c r="S17" s="6"/>
      <c r="T17" s="60"/>
      <c r="V17" s="59"/>
      <c r="W17" s="6" t="s">
        <v>136</v>
      </c>
      <c r="X17" s="6"/>
      <c r="Y17" s="6"/>
      <c r="Z17" s="6"/>
      <c r="AA17" s="6"/>
      <c r="AB17" s="6">
        <v>108</v>
      </c>
      <c r="AC17" s="60">
        <v>2</v>
      </c>
      <c r="AE17" s="59"/>
      <c r="AF17" s="10"/>
      <c r="AG17" s="6"/>
      <c r="AH17" s="52"/>
      <c r="AI17" s="5"/>
      <c r="AJ17" s="6"/>
      <c r="AK17" s="6"/>
      <c r="AL17" s="60"/>
      <c r="AN17" s="59"/>
      <c r="AO17" s="10"/>
      <c r="AP17" s="6"/>
      <c r="AQ17" s="37" t="s">
        <v>3</v>
      </c>
      <c r="AR17" s="38">
        <f>AT7/(AS7/100)</f>
        <v>0</v>
      </c>
      <c r="AS17" s="6"/>
      <c r="AT17" s="60"/>
    </row>
    <row r="18" spans="1:46" x14ac:dyDescent="0.3">
      <c r="A18" s="59"/>
      <c r="B18" s="6"/>
      <c r="C18" s="18"/>
      <c r="D18" s="17"/>
      <c r="E18" s="23" t="s">
        <v>114</v>
      </c>
      <c r="F18" s="124"/>
      <c r="G18" s="6"/>
      <c r="H18" s="6"/>
      <c r="I18" s="6"/>
      <c r="J18" s="6"/>
      <c r="K18" s="60"/>
      <c r="M18" s="59"/>
      <c r="N18" s="18"/>
      <c r="O18" s="17"/>
      <c r="P18" s="23" t="s">
        <v>114</v>
      </c>
      <c r="Q18" s="124"/>
      <c r="R18" s="6"/>
      <c r="S18" s="6"/>
      <c r="T18" s="60"/>
      <c r="V18" s="59"/>
      <c r="W18" s="6"/>
      <c r="X18" s="6"/>
      <c r="Y18" s="6"/>
      <c r="Z18" s="6"/>
      <c r="AA18" s="6"/>
      <c r="AB18" s="37">
        <f>AB16+AB17</f>
        <v>259</v>
      </c>
      <c r="AC18" s="60">
        <f>AC16+AC17</f>
        <v>3</v>
      </c>
      <c r="AE18" s="59"/>
      <c r="AF18" s="125" t="s">
        <v>1</v>
      </c>
      <c r="AG18" s="6"/>
      <c r="AH18" s="6"/>
      <c r="AI18" s="126">
        <v>0.35309773064513938</v>
      </c>
      <c r="AJ18" s="6"/>
      <c r="AK18" s="6"/>
      <c r="AL18" s="60"/>
      <c r="AN18" s="59"/>
      <c r="AO18" s="10"/>
      <c r="AP18" s="6"/>
      <c r="AQ18" s="37" t="s">
        <v>2</v>
      </c>
      <c r="AR18" s="38">
        <f>AT9/(AS9/100)</f>
        <v>0</v>
      </c>
      <c r="AS18" s="6"/>
      <c r="AT18" s="60"/>
    </row>
    <row r="19" spans="1:46" ht="15" thickBot="1" x14ac:dyDescent="0.35">
      <c r="A19" s="59"/>
      <c r="B19" s="6"/>
      <c r="C19" s="10"/>
      <c r="D19" s="6"/>
      <c r="E19" s="37" t="s">
        <v>4</v>
      </c>
      <c r="F19" s="38">
        <f>K5/(J5/100)</f>
        <v>0</v>
      </c>
      <c r="G19" s="6"/>
      <c r="H19" s="6"/>
      <c r="I19" s="6"/>
      <c r="J19" s="6"/>
      <c r="K19" s="60"/>
      <c r="M19" s="59"/>
      <c r="N19" s="10"/>
      <c r="O19" s="6"/>
      <c r="P19" s="37" t="s">
        <v>4</v>
      </c>
      <c r="Q19" s="38">
        <f>T5/(S5/100)</f>
        <v>0.3623188405797102</v>
      </c>
      <c r="R19" s="6"/>
      <c r="S19" s="6"/>
      <c r="T19" s="60"/>
      <c r="V19" s="59"/>
      <c r="W19" s="6"/>
      <c r="X19" s="6"/>
      <c r="Y19" s="6"/>
      <c r="Z19" s="6"/>
      <c r="AA19" s="6"/>
      <c r="AB19" s="6"/>
      <c r="AC19" s="60"/>
      <c r="AE19" s="59"/>
      <c r="AF19" s="127" t="s">
        <v>125</v>
      </c>
      <c r="AG19" s="3"/>
      <c r="AH19" s="3"/>
      <c r="AI19" s="128">
        <v>0.15025797405284716</v>
      </c>
      <c r="AJ19" s="6"/>
      <c r="AK19" s="6"/>
      <c r="AL19" s="60"/>
      <c r="AN19" s="59"/>
      <c r="AO19" s="10"/>
      <c r="AP19" s="6"/>
      <c r="AQ19" s="52" t="s">
        <v>95</v>
      </c>
      <c r="AR19" s="5">
        <f>AT13/(AS13/100)</f>
        <v>0</v>
      </c>
      <c r="AS19" s="6"/>
      <c r="AT19" s="60"/>
    </row>
    <row r="20" spans="1:46" x14ac:dyDescent="0.3">
      <c r="A20" s="59"/>
      <c r="B20" s="6"/>
      <c r="C20" s="10"/>
      <c r="D20" s="6"/>
      <c r="E20" s="37" t="s">
        <v>3</v>
      </c>
      <c r="F20" s="38">
        <f>K12/(J12/100)</f>
        <v>0.5</v>
      </c>
      <c r="G20" s="6"/>
      <c r="H20" s="6"/>
      <c r="I20" s="6"/>
      <c r="J20" s="6"/>
      <c r="K20" s="60"/>
      <c r="M20" s="59"/>
      <c r="N20" s="10"/>
      <c r="O20" s="6"/>
      <c r="P20" s="37" t="s">
        <v>3</v>
      </c>
      <c r="Q20" s="38">
        <f>T11/(S11/100)</f>
        <v>0</v>
      </c>
      <c r="R20" s="6"/>
      <c r="S20" s="6"/>
      <c r="T20" s="60"/>
      <c r="V20" s="59"/>
      <c r="W20" s="18"/>
      <c r="X20" s="17"/>
      <c r="Y20" s="23" t="s">
        <v>114</v>
      </c>
      <c r="Z20" s="124"/>
      <c r="AA20" s="6"/>
      <c r="AB20" s="6"/>
      <c r="AC20" s="60"/>
      <c r="AE20" s="80"/>
      <c r="AF20" s="81"/>
      <c r="AG20" s="81"/>
      <c r="AH20" s="81"/>
      <c r="AI20" s="81"/>
      <c r="AJ20" s="81"/>
      <c r="AK20" s="81"/>
      <c r="AL20" s="82"/>
      <c r="AN20" s="59"/>
      <c r="AO20" s="125" t="s">
        <v>1</v>
      </c>
      <c r="AP20" s="6"/>
      <c r="AQ20" s="6"/>
      <c r="AR20" s="126">
        <v>0</v>
      </c>
      <c r="AS20" s="6"/>
      <c r="AT20" s="60"/>
    </row>
    <row r="21" spans="1:46" ht="15" thickBot="1" x14ac:dyDescent="0.35">
      <c r="A21" s="59"/>
      <c r="B21" s="6"/>
      <c r="C21" s="10"/>
      <c r="D21" s="6"/>
      <c r="E21" s="37" t="s">
        <v>2</v>
      </c>
      <c r="F21" s="38">
        <f>K16/(J16/100)</f>
        <v>0.21881838074398249</v>
      </c>
      <c r="G21" s="6"/>
      <c r="H21" s="6"/>
      <c r="I21" s="6"/>
      <c r="J21" s="6"/>
      <c r="K21" s="60"/>
      <c r="M21" s="59"/>
      <c r="N21" s="10"/>
      <c r="O21" s="6"/>
      <c r="P21" s="37" t="s">
        <v>2</v>
      </c>
      <c r="Q21" s="38">
        <f>T14/(S14/100)</f>
        <v>0.70921985815602839</v>
      </c>
      <c r="R21" s="6"/>
      <c r="S21" s="6"/>
      <c r="T21" s="60"/>
      <c r="V21" s="59"/>
      <c r="W21" s="10"/>
      <c r="X21" s="6"/>
      <c r="Y21" s="37" t="s">
        <v>4</v>
      </c>
      <c r="Z21" s="38">
        <f>AC5/(AB5/100)</f>
        <v>0</v>
      </c>
      <c r="AA21" s="6"/>
      <c r="AB21" s="6"/>
      <c r="AC21" s="60"/>
      <c r="AN21" s="59"/>
      <c r="AO21" s="127" t="s">
        <v>125</v>
      </c>
      <c r="AP21" s="3"/>
      <c r="AQ21" s="3"/>
      <c r="AR21" s="128">
        <v>0</v>
      </c>
      <c r="AS21" s="6"/>
      <c r="AT21" s="60"/>
    </row>
    <row r="22" spans="1:46" x14ac:dyDescent="0.3">
      <c r="A22" s="59"/>
      <c r="B22" s="6"/>
      <c r="C22" s="10"/>
      <c r="D22" s="6"/>
      <c r="E22" s="6"/>
      <c r="F22" s="5"/>
      <c r="G22" s="6"/>
      <c r="H22" s="6"/>
      <c r="I22" s="6"/>
      <c r="J22" s="6"/>
      <c r="K22" s="60"/>
      <c r="M22" s="59"/>
      <c r="N22" s="10"/>
      <c r="O22" s="6"/>
      <c r="P22" s="52"/>
      <c r="Q22" s="5"/>
      <c r="R22" s="6"/>
      <c r="S22" s="6"/>
      <c r="T22" s="60"/>
      <c r="V22" s="59"/>
      <c r="W22" s="10"/>
      <c r="X22" s="6"/>
      <c r="Y22" s="37" t="s">
        <v>3</v>
      </c>
      <c r="Z22" s="38">
        <f>AC7/(AB7/100)</f>
        <v>0</v>
      </c>
      <c r="AA22" s="6"/>
      <c r="AB22" s="6"/>
      <c r="AC22" s="60"/>
      <c r="AN22" s="80"/>
      <c r="AO22" s="81"/>
      <c r="AP22" s="81"/>
      <c r="AQ22" s="81"/>
      <c r="AR22" s="81"/>
      <c r="AS22" s="81"/>
      <c r="AT22" s="82"/>
    </row>
    <row r="23" spans="1:46" x14ac:dyDescent="0.3">
      <c r="A23" s="59"/>
      <c r="B23" s="6"/>
      <c r="C23" s="125" t="s">
        <v>1</v>
      </c>
      <c r="D23" s="6"/>
      <c r="E23" s="6"/>
      <c r="F23" s="126">
        <v>0.23960612691466085</v>
      </c>
      <c r="G23" s="6"/>
      <c r="H23" s="6"/>
      <c r="I23" s="6"/>
      <c r="J23" s="6"/>
      <c r="K23" s="60"/>
      <c r="M23" s="59"/>
      <c r="N23" s="125" t="s">
        <v>1</v>
      </c>
      <c r="O23" s="6"/>
      <c r="P23" s="6"/>
      <c r="Q23" s="126">
        <v>0.35717956624524616</v>
      </c>
      <c r="R23" s="6"/>
      <c r="S23" s="6"/>
      <c r="T23" s="60"/>
      <c r="V23" s="59"/>
      <c r="W23" s="10"/>
      <c r="X23" s="6"/>
      <c r="Y23" s="37" t="s">
        <v>2</v>
      </c>
      <c r="Z23" s="38">
        <f>AC11/(AB11/100)</f>
        <v>0</v>
      </c>
      <c r="AA23" s="6"/>
      <c r="AB23" s="6"/>
      <c r="AC23" s="60"/>
    </row>
    <row r="24" spans="1:46" ht="15" thickBot="1" x14ac:dyDescent="0.35">
      <c r="A24" s="59"/>
      <c r="B24" s="6"/>
      <c r="C24" s="127" t="s">
        <v>125</v>
      </c>
      <c r="D24" s="3"/>
      <c r="E24" s="3"/>
      <c r="F24" s="128">
        <v>0.14471131929136527</v>
      </c>
      <c r="G24" s="6"/>
      <c r="H24" s="6"/>
      <c r="I24" s="6"/>
      <c r="J24" s="6"/>
      <c r="K24" s="60"/>
      <c r="M24" s="59"/>
      <c r="N24" s="127" t="s">
        <v>125</v>
      </c>
      <c r="O24" s="3"/>
      <c r="P24" s="3"/>
      <c r="Q24" s="128">
        <v>0.20475026325276358</v>
      </c>
      <c r="R24" s="6"/>
      <c r="S24" s="6"/>
      <c r="T24" s="60"/>
      <c r="V24" s="59"/>
      <c r="W24" s="10"/>
      <c r="X24" s="6"/>
      <c r="Y24" s="52" t="s">
        <v>95</v>
      </c>
      <c r="Z24" s="38">
        <f>AC18/(AB18/100)</f>
        <v>1.1583011583011584</v>
      </c>
      <c r="AA24" s="6"/>
      <c r="AB24" s="6"/>
      <c r="AC24" s="60"/>
    </row>
    <row r="25" spans="1:46" x14ac:dyDescent="0.3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2"/>
      <c r="M25" s="80"/>
      <c r="N25" s="81"/>
      <c r="O25" s="81"/>
      <c r="P25" s="81"/>
      <c r="Q25" s="81"/>
      <c r="R25" s="81"/>
      <c r="S25" s="81"/>
      <c r="T25" s="82"/>
      <c r="V25" s="59"/>
      <c r="W25" s="125" t="s">
        <v>1</v>
      </c>
      <c r="X25" s="6"/>
      <c r="Y25" s="6"/>
      <c r="Z25" s="126">
        <v>0.28957528957528961</v>
      </c>
      <c r="AA25" s="6"/>
      <c r="AB25" s="6"/>
      <c r="AC25" s="60"/>
    </row>
    <row r="26" spans="1:46" ht="15" thickBot="1" x14ac:dyDescent="0.35">
      <c r="V26" s="59"/>
      <c r="W26" s="127" t="s">
        <v>125</v>
      </c>
      <c r="X26" s="3"/>
      <c r="Y26" s="3"/>
      <c r="Z26" s="128">
        <v>0.28957528957528961</v>
      </c>
      <c r="AA26" s="6"/>
      <c r="AB26" s="6"/>
      <c r="AC26" s="60"/>
    </row>
    <row r="27" spans="1:46" x14ac:dyDescent="0.3">
      <c r="V27" s="80"/>
      <c r="W27" s="81"/>
      <c r="X27" s="81"/>
      <c r="Y27" s="81"/>
      <c r="Z27" s="81"/>
      <c r="AA27" s="81"/>
      <c r="AB27" s="81"/>
      <c r="AC27" s="82"/>
    </row>
    <row r="34" spans="20:39" x14ac:dyDescent="0.3">
      <c r="AL34" s="1"/>
      <c r="AM34" s="1"/>
    </row>
    <row r="35" spans="20:39" x14ac:dyDescent="0.3">
      <c r="T35" s="1"/>
      <c r="AL35" s="1"/>
    </row>
    <row r="52" spans="20:20" x14ac:dyDescent="0.3">
      <c r="T5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4" workbookViewId="0">
      <selection activeCell="B15" sqref="B15"/>
    </sheetView>
  </sheetViews>
  <sheetFormatPr defaultRowHeight="14.4" x14ac:dyDescent="0.3"/>
  <cols>
    <col min="5" max="5" width="18.88671875" customWidth="1"/>
    <col min="6" max="6" width="19.88671875" customWidth="1"/>
    <col min="7" max="7" width="28.109375" customWidth="1"/>
    <col min="8" max="8" width="27.109375" customWidth="1"/>
    <col min="9" max="9" width="27.88671875" customWidth="1"/>
    <col min="10" max="10" width="29" customWidth="1"/>
  </cols>
  <sheetData>
    <row r="1" spans="1:21" x14ac:dyDescent="0.3">
      <c r="A1" t="s">
        <v>21</v>
      </c>
      <c r="C1" s="1" t="s">
        <v>26</v>
      </c>
      <c r="D1" s="1"/>
      <c r="E1" s="1"/>
      <c r="F1" s="1" t="s">
        <v>25</v>
      </c>
      <c r="G1" t="s">
        <v>156</v>
      </c>
      <c r="I1" t="s">
        <v>155</v>
      </c>
      <c r="K1" t="s">
        <v>154</v>
      </c>
      <c r="M1" t="s">
        <v>153</v>
      </c>
      <c r="O1" t="s">
        <v>162</v>
      </c>
      <c r="Q1" t="s">
        <v>161</v>
      </c>
      <c r="S1" t="s">
        <v>152</v>
      </c>
      <c r="U1" t="s">
        <v>151</v>
      </c>
    </row>
    <row r="2" spans="1:21" x14ac:dyDescent="0.3">
      <c r="A2" t="s">
        <v>160</v>
      </c>
      <c r="F2" t="s">
        <v>4</v>
      </c>
      <c r="G2">
        <v>228</v>
      </c>
      <c r="I2">
        <v>21</v>
      </c>
      <c r="K2">
        <v>0</v>
      </c>
      <c r="M2">
        <v>0</v>
      </c>
      <c r="O2">
        <v>38</v>
      </c>
      <c r="Q2">
        <v>243</v>
      </c>
      <c r="S2">
        <v>1</v>
      </c>
      <c r="U2">
        <v>18</v>
      </c>
    </row>
    <row r="3" spans="1:21" x14ac:dyDescent="0.3">
      <c r="F3" t="s">
        <v>3</v>
      </c>
      <c r="G3">
        <v>167</v>
      </c>
      <c r="I3">
        <v>32</v>
      </c>
      <c r="K3">
        <v>0</v>
      </c>
      <c r="M3">
        <v>0</v>
      </c>
      <c r="O3">
        <v>24</v>
      </c>
      <c r="Q3">
        <v>159</v>
      </c>
      <c r="S3">
        <v>0</v>
      </c>
      <c r="U3">
        <v>2</v>
      </c>
    </row>
    <row r="4" spans="1:21" x14ac:dyDescent="0.3">
      <c r="A4" t="s">
        <v>16</v>
      </c>
      <c r="F4" t="s">
        <v>2</v>
      </c>
      <c r="G4">
        <v>353</v>
      </c>
      <c r="I4">
        <v>108</v>
      </c>
      <c r="K4">
        <v>0</v>
      </c>
      <c r="M4">
        <v>0</v>
      </c>
      <c r="O4">
        <v>13</v>
      </c>
      <c r="Q4">
        <v>258</v>
      </c>
      <c r="S4">
        <v>0</v>
      </c>
      <c r="U4">
        <v>22</v>
      </c>
    </row>
    <row r="5" spans="1:21" x14ac:dyDescent="0.3">
      <c r="F5" t="s">
        <v>15</v>
      </c>
      <c r="G5">
        <f>(G2+G3+G4)</f>
        <v>748</v>
      </c>
      <c r="I5">
        <f>(I2+I3+I4)</f>
        <v>161</v>
      </c>
      <c r="K5">
        <f>(K2+K3+K4)</f>
        <v>0</v>
      </c>
      <c r="M5">
        <f>(M2+M3+M4)</f>
        <v>0</v>
      </c>
      <c r="O5">
        <f>(O2+O3+O4)</f>
        <v>75</v>
      </c>
      <c r="Q5">
        <f>(Q2+Q3+Q4)</f>
        <v>660</v>
      </c>
      <c r="S5">
        <f>(S2+S3+S4)</f>
        <v>1</v>
      </c>
      <c r="U5">
        <f>(U2+U3+U4)</f>
        <v>42</v>
      </c>
    </row>
    <row r="7" spans="1:21" x14ac:dyDescent="0.3">
      <c r="A7" s="1"/>
      <c r="B7" s="54" t="s">
        <v>326</v>
      </c>
    </row>
    <row r="8" spans="1:21" x14ac:dyDescent="0.3">
      <c r="A8" t="s">
        <v>4</v>
      </c>
      <c r="B8" t="s">
        <v>159</v>
      </c>
    </row>
    <row r="9" spans="1:21" x14ac:dyDescent="0.3">
      <c r="A9" t="s">
        <v>3</v>
      </c>
      <c r="B9" t="s">
        <v>158</v>
      </c>
    </row>
    <row r="10" spans="1:21" x14ac:dyDescent="0.3">
      <c r="A10" t="s">
        <v>2</v>
      </c>
      <c r="B10" t="s">
        <v>157</v>
      </c>
    </row>
    <row r="13" spans="1:21" ht="15" thickBot="1" x14ac:dyDescent="0.35"/>
    <row r="14" spans="1:21" x14ac:dyDescent="0.3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21" x14ac:dyDescent="0.3">
      <c r="A15" s="10"/>
      <c r="B15" s="6" t="s">
        <v>329</v>
      </c>
      <c r="C15" s="6"/>
      <c r="D15" s="6"/>
      <c r="E15" s="6"/>
      <c r="F15" s="6"/>
      <c r="G15" s="6"/>
      <c r="H15" s="6"/>
      <c r="I15" s="6"/>
      <c r="J15" s="6"/>
      <c r="K15" s="6"/>
      <c r="L15" s="5"/>
    </row>
    <row r="16" spans="1:21" x14ac:dyDescent="0.3">
      <c r="A16" s="10"/>
      <c r="B16" s="15"/>
      <c r="C16" s="15"/>
      <c r="D16" s="15"/>
      <c r="E16" s="130" t="s">
        <v>340</v>
      </c>
      <c r="F16" s="130" t="s">
        <v>341</v>
      </c>
      <c r="G16" s="130" t="s">
        <v>342</v>
      </c>
      <c r="H16" s="130" t="s">
        <v>343</v>
      </c>
      <c r="I16" s="130" t="s">
        <v>344</v>
      </c>
      <c r="J16" s="130" t="s">
        <v>345</v>
      </c>
      <c r="K16" s="6"/>
      <c r="L16" s="12"/>
    </row>
    <row r="17" spans="1:12" x14ac:dyDescent="0.3">
      <c r="A17" s="10"/>
      <c r="B17" s="15"/>
      <c r="C17" s="15"/>
      <c r="D17" s="15" t="s">
        <v>4</v>
      </c>
      <c r="E17" s="14">
        <f>G2/((G2+O2)/100)</f>
        <v>85.714285714285708</v>
      </c>
      <c r="F17" s="14">
        <f>I2/((I2+Q2)/100)</f>
        <v>7.9545454545454541</v>
      </c>
      <c r="G17" s="14">
        <f>K2/(G2/100)</f>
        <v>0</v>
      </c>
      <c r="H17" s="14">
        <f>M2/(I2/100)</f>
        <v>0</v>
      </c>
      <c r="I17" s="14">
        <f>S2/(O2/100)</f>
        <v>2.6315789473684212</v>
      </c>
      <c r="J17" s="14">
        <f>U2/(Q2/100)</f>
        <v>7.4074074074074066</v>
      </c>
      <c r="K17" s="6"/>
      <c r="L17" s="12"/>
    </row>
    <row r="18" spans="1:12" x14ac:dyDescent="0.3">
      <c r="A18" s="10"/>
      <c r="B18" s="15"/>
      <c r="C18" s="15"/>
      <c r="D18" s="15" t="s">
        <v>3</v>
      </c>
      <c r="E18" s="14">
        <f>G3/((G3+O3)/100)</f>
        <v>87.434554973821989</v>
      </c>
      <c r="F18" s="14">
        <f>I3/((I3+Q3)/100)</f>
        <v>16.753926701570681</v>
      </c>
      <c r="G18" s="14">
        <f>K3/(G3/100)</f>
        <v>0</v>
      </c>
      <c r="H18" s="14">
        <f>M3/(I3/100)</f>
        <v>0</v>
      </c>
      <c r="I18" s="14">
        <f>S3/(O3/100)</f>
        <v>0</v>
      </c>
      <c r="J18" s="14">
        <f>U3/(Q3/100)</f>
        <v>1.2578616352201257</v>
      </c>
      <c r="K18" s="6"/>
      <c r="L18" s="12"/>
    </row>
    <row r="19" spans="1:12" x14ac:dyDescent="0.3">
      <c r="A19" s="10"/>
      <c r="B19" s="15"/>
      <c r="C19" s="15"/>
      <c r="D19" s="15" t="s">
        <v>2</v>
      </c>
      <c r="E19" s="14">
        <f>G4/((G4+O4)/100)</f>
        <v>96.448087431693992</v>
      </c>
      <c r="F19" s="14">
        <f>I4/((I4+Q4)/100)</f>
        <v>29.508196721311474</v>
      </c>
      <c r="G19" s="14">
        <f>K4/(G4/100)</f>
        <v>0</v>
      </c>
      <c r="H19" s="14">
        <f>M4/(I4/100)</f>
        <v>0</v>
      </c>
      <c r="I19" s="14">
        <f>S4/(O4/100)</f>
        <v>0</v>
      </c>
      <c r="J19" s="14">
        <f>U4/(Q4/100)</f>
        <v>8.5271317829457356</v>
      </c>
      <c r="K19" s="6"/>
      <c r="L19" s="12"/>
    </row>
    <row r="20" spans="1:12" x14ac:dyDescent="0.3">
      <c r="A20" s="10"/>
      <c r="B20" s="6"/>
      <c r="C20" s="9" t="s">
        <v>1</v>
      </c>
      <c r="D20" s="8"/>
      <c r="E20" s="7">
        <v>89.865642706600568</v>
      </c>
      <c r="F20" s="7">
        <v>18.072222959142536</v>
      </c>
      <c r="G20" s="7">
        <v>0</v>
      </c>
      <c r="H20" s="7">
        <v>0</v>
      </c>
      <c r="I20" s="7">
        <v>0.87719298245614041</v>
      </c>
      <c r="J20" s="7">
        <v>5.7308002751910889</v>
      </c>
      <c r="K20" s="6"/>
      <c r="L20" s="12"/>
    </row>
    <row r="21" spans="1:12" x14ac:dyDescent="0.3">
      <c r="A21" s="10"/>
      <c r="B21" s="6"/>
      <c r="C21" s="9" t="s">
        <v>0</v>
      </c>
      <c r="D21" s="8"/>
      <c r="E21" s="7">
        <v>3.3284764032266128</v>
      </c>
      <c r="F21" s="7">
        <v>6.2568202653687486</v>
      </c>
      <c r="G21" s="7">
        <v>0</v>
      </c>
      <c r="H21" s="7">
        <v>0</v>
      </c>
      <c r="I21" s="7">
        <v>0.87719298245614052</v>
      </c>
      <c r="J21" s="7">
        <v>2.2597072617931917</v>
      </c>
      <c r="K21" s="6"/>
      <c r="L21" s="5"/>
    </row>
    <row r="22" spans="1:12" ht="15" thickBot="1" x14ac:dyDescent="0.3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Fig.1 chart c</vt:lpstr>
      <vt:lpstr>Fig.2 chart b</vt:lpstr>
      <vt:lpstr>Fig.2 chart c</vt:lpstr>
      <vt:lpstr>Fig.3 chart c</vt:lpstr>
      <vt:lpstr>Fig 4a</vt:lpstr>
      <vt:lpstr>Fig.4 chart b</vt:lpstr>
      <vt:lpstr>Fig.4 chart c</vt:lpstr>
      <vt:lpstr>Fig.S1 chart l</vt:lpstr>
      <vt:lpstr>Fig S6 chart ab</vt:lpstr>
      <vt:lpstr>Fig S6 chart de</vt:lpstr>
      <vt:lpstr>Fig. S7 chart b</vt:lpstr>
      <vt:lpstr>Fig.S7 c</vt:lpstr>
      <vt:lpstr>Fig.S8 charts bc</vt:lpstr>
      <vt:lpstr>Fig.S9 charts bc</vt:lpstr>
      <vt:lpstr>Fig.S10</vt:lpstr>
      <vt:lpstr>Fig.S11 charts bc</vt:lpstr>
      <vt:lpstr>Fig.S12 charts bc</vt:lpstr>
      <vt:lpstr>Fig.S14 chart c</vt:lpstr>
      <vt:lpstr>Fig.S16 chart d</vt:lpstr>
      <vt:lpstr>Fig.S16 chart h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2020-07-21T08:27:03Z</dcterms:created>
  <dcterms:modified xsi:type="dcterms:W3CDTF">2020-08-25T13:31:31Z</dcterms:modified>
</cp:coreProperties>
</file>