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adje\Documents\reservoirs\data\reservoirs\"/>
    </mc:Choice>
  </mc:AlternateContent>
  <xr:revisionPtr revIDLastSave="0" documentId="13_ncr:1_{05C4E787-0D79-4741-9F67-1A49960EFE52}" xr6:coauthVersionLast="36" xr6:coauthVersionMax="36" xr10:uidLastSave="{00000000-0000-0000-0000-000000000000}"/>
  <bookViews>
    <workbookView minimized="1" xWindow="0" yWindow="0" windowWidth="28800" windowHeight="14610" xr2:uid="{2F45AE40-9648-4D52-B10B-9DD94C652E9E}"/>
  </bookViews>
  <sheets>
    <sheet name="3251_Camarill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13" i="1" l="1"/>
  <c r="B35" i="1"/>
  <c r="C11" i="1"/>
  <c r="C31" i="1"/>
  <c r="C30" i="1"/>
  <c r="C20" i="1"/>
  <c r="B32" i="1" s="1"/>
  <c r="C22" i="1"/>
  <c r="B34" i="1" s="1"/>
  <c r="C19" i="1"/>
  <c r="B30" i="1" s="1"/>
  <c r="C35" i="1" l="1"/>
  <c r="C21" i="1"/>
  <c r="C34" i="1" s="1"/>
  <c r="B33" i="1"/>
  <c r="C32" i="1"/>
  <c r="B31" i="1"/>
</calcChain>
</file>

<file path=xl/sharedStrings.xml><?xml version="1.0" encoding="utf-8"?>
<sst xmlns="http://schemas.openxmlformats.org/spreadsheetml/2006/main" count="51" uniqueCount="42">
  <si>
    <t>rminq</t>
  </si>
  <si>
    <t>rnormq</t>
  </si>
  <si>
    <t>rndq</t>
  </si>
  <si>
    <t>Q [m3/s]</t>
  </si>
  <si>
    <t>rclim</t>
  </si>
  <si>
    <t>rnlim</t>
  </si>
  <si>
    <t>rflim</t>
  </si>
  <si>
    <t>rtstor</t>
  </si>
  <si>
    <t>volume [hm3]</t>
  </si>
  <si>
    <t>description</t>
  </si>
  <si>
    <t>minimum reservoir outflow</t>
  </si>
  <si>
    <t>normal outflow</t>
  </si>
  <si>
    <t>non-damaging reservoir outflow</t>
  </si>
  <si>
    <t>flood reservoir storage limit</t>
  </si>
  <si>
    <t>normal reservoir storage limit</t>
  </si>
  <si>
    <t>conservative reservoir storage</t>
  </si>
  <si>
    <t>total reservoir storage capacity</t>
  </si>
  <si>
    <t>V [hm3]</t>
  </si>
  <si>
    <t>AdjLn</t>
  </si>
  <si>
    <t>it adjusts the balance between normal and flood storage</t>
  </si>
  <si>
    <t>rnormq_adj</t>
  </si>
  <si>
    <t>adjusted normal outflow</t>
  </si>
  <si>
    <t>rnormq_mult</t>
  </si>
  <si>
    <t>it multiplies the reservoir's normal outflow</t>
  </si>
  <si>
    <t>2·rclim</t>
  </si>
  <si>
    <t>rflim_adj</t>
  </si>
  <si>
    <t>rnlim_adj</t>
  </si>
  <si>
    <t>rmaxq</t>
  </si>
  <si>
    <t>Qin</t>
  </si>
  <si>
    <t>m3/s</t>
  </si>
  <si>
    <t>hm3</t>
  </si>
  <si>
    <t>S</t>
  </si>
  <si>
    <t>variable</t>
  </si>
  <si>
    <t>value</t>
  </si>
  <si>
    <t>unit</t>
  </si>
  <si>
    <t>Boundary/initial conditions</t>
  </si>
  <si>
    <t>parameter</t>
  </si>
  <si>
    <t>value [-]</t>
  </si>
  <si>
    <t>Outflow parameters</t>
  </si>
  <si>
    <t>Storage parameters</t>
  </si>
  <si>
    <t>reservoir inflow (I use the design flood)</t>
  </si>
  <si>
    <t>reservoir storage (I use an almost full reservoir)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</si>
</sst>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164" fontId="1" fillId="2" borderId="0" xfId="0" applyNumberFormat="1" applyFont="1" applyFill="1"/>
    <xf numFmtId="2" fontId="1" fillId="0" borderId="0" xfId="0" applyNumberFormat="1" applyFont="1"/>
    <xf numFmtId="2" fontId="1" fillId="2" borderId="0" xfId="0" applyNumberFormat="1" applyFont="1" applyFill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'3251_Camarillas'!$B$29:$B$35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3.58</c:v>
                </c:pt>
                <c:pt idx="2">
                  <c:v>7.16</c:v>
                </c:pt>
                <c:pt idx="3">
                  <c:v>17.899999999999999</c:v>
                </c:pt>
                <c:pt idx="4">
                  <c:v>26.261007659999997</c:v>
                </c:pt>
                <c:pt idx="5">
                  <c:v>34.725999999999999</c:v>
                </c:pt>
                <c:pt idx="6">
                  <c:v>35.799999999999997</c:v>
                </c:pt>
              </c:numCache>
            </c:numRef>
          </c:xVal>
          <c:yVal>
            <c:numRef>
              <c:f>'3251_Camarillas'!$C$29:$C$35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0.13</c:v>
                </c:pt>
                <c:pt idx="2">
                  <c:v>0.13</c:v>
                </c:pt>
                <c:pt idx="3">
                  <c:v>3.4925469000000002</c:v>
                </c:pt>
                <c:pt idx="4">
                  <c:v>3.4925469000000002</c:v>
                </c:pt>
                <c:pt idx="5">
                  <c:v>17.010000000000002</c:v>
                </c:pt>
                <c:pt idx="6">
                  <c:v>37.239999999999931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9-456C-B371-2F1994BD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520543"/>
        <c:axId val="1637576607"/>
      </c:scatterChart>
      <c:valAx>
        <c:axId val="162852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 [hm3]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76607"/>
        <c:crosses val="autoZero"/>
        <c:crossBetween val="midCat"/>
      </c:valAx>
      <c:valAx>
        <c:axId val="16375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outflow</a:t>
                </a:r>
                <a:r>
                  <a:rPr lang="en-US" baseline="0"/>
                  <a:t> [m3/s]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2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27</xdr:row>
      <xdr:rowOff>9525</xdr:rowOff>
    </xdr:from>
    <xdr:to>
      <xdr:col>6</xdr:col>
      <xdr:colOff>590550</xdr:colOff>
      <xdr:row>44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14B40-13A8-47F4-82A2-52F07B510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8463-546B-4EAA-950D-6F8D88342A07}">
  <dimension ref="A1:F35"/>
  <sheetViews>
    <sheetView tabSelected="1" workbookViewId="0">
      <selection activeCell="G17" sqref="G17"/>
    </sheetView>
  </sheetViews>
  <sheetFormatPr defaultRowHeight="15" x14ac:dyDescent="0.25"/>
  <cols>
    <col min="1" max="1" width="12.5703125" style="1" bestFit="1" customWidth="1"/>
    <col min="2" max="2" width="9.42578125" style="1" bestFit="1" customWidth="1"/>
    <col min="3" max="3" width="13.5703125" style="1" bestFit="1" customWidth="1"/>
    <col min="4" max="4" width="52.140625" style="1" bestFit="1" customWidth="1"/>
    <col min="5" max="5" width="12.85546875" style="1" bestFit="1" customWidth="1"/>
    <col min="6" max="6" width="12.28515625" style="1" bestFit="1" customWidth="1"/>
    <col min="7" max="16384" width="9.140625" style="1"/>
  </cols>
  <sheetData>
    <row r="1" spans="1:6" ht="15.75" x14ac:dyDescent="0.25">
      <c r="A1" s="8" t="s">
        <v>35</v>
      </c>
      <c r="B1" s="8"/>
      <c r="C1" s="8"/>
      <c r="D1" s="8"/>
    </row>
    <row r="2" spans="1:6" x14ac:dyDescent="0.25">
      <c r="A2" s="3" t="s">
        <v>32</v>
      </c>
      <c r="B2" s="3" t="s">
        <v>33</v>
      </c>
      <c r="C2" s="3" t="s">
        <v>34</v>
      </c>
      <c r="D2" s="3" t="s">
        <v>9</v>
      </c>
    </row>
    <row r="3" spans="1:6" x14ac:dyDescent="0.25">
      <c r="A3" s="1" t="s">
        <v>28</v>
      </c>
      <c r="B3" s="1">
        <v>1188</v>
      </c>
      <c r="C3" s="1" t="s">
        <v>29</v>
      </c>
      <c r="D3" s="1" t="s">
        <v>40</v>
      </c>
    </row>
    <row r="4" spans="1:6" x14ac:dyDescent="0.25">
      <c r="A4" s="1" t="s">
        <v>31</v>
      </c>
      <c r="B4" s="1">
        <v>35</v>
      </c>
      <c r="C4" s="1" t="s">
        <v>30</v>
      </c>
      <c r="D4" s="1" t="s">
        <v>41</v>
      </c>
    </row>
    <row r="7" spans="1:6" ht="15.75" x14ac:dyDescent="0.25">
      <c r="A7" s="8" t="s">
        <v>38</v>
      </c>
      <c r="B7" s="8"/>
      <c r="C7" s="8"/>
      <c r="D7" s="8"/>
    </row>
    <row r="8" spans="1:6" x14ac:dyDescent="0.25">
      <c r="A8" s="3" t="s">
        <v>36</v>
      </c>
      <c r="B8" s="3" t="s">
        <v>37</v>
      </c>
      <c r="C8" s="3" t="s">
        <v>3</v>
      </c>
      <c r="D8" s="3" t="s">
        <v>9</v>
      </c>
    </row>
    <row r="9" spans="1:6" x14ac:dyDescent="0.25">
      <c r="A9" s="1" t="s">
        <v>0</v>
      </c>
      <c r="B9" s="5"/>
      <c r="C9" s="4">
        <v>0.13</v>
      </c>
      <c r="D9" s="1" t="s">
        <v>10</v>
      </c>
    </row>
    <row r="10" spans="1:6" x14ac:dyDescent="0.25">
      <c r="A10" s="1" t="s">
        <v>1</v>
      </c>
      <c r="B10" s="5"/>
      <c r="C10" s="4">
        <v>2.67</v>
      </c>
      <c r="D10" s="1" t="s">
        <v>11</v>
      </c>
    </row>
    <row r="11" spans="1:6" x14ac:dyDescent="0.25">
      <c r="A11" s="1" t="s">
        <v>20</v>
      </c>
      <c r="B11" s="5"/>
      <c r="C11" s="2">
        <f>C10*B14</f>
        <v>3.4925469000000002</v>
      </c>
      <c r="D11" s="1" t="s">
        <v>21</v>
      </c>
    </row>
    <row r="12" spans="1:6" x14ac:dyDescent="0.25">
      <c r="A12" s="1" t="s">
        <v>2</v>
      </c>
      <c r="B12" s="5"/>
      <c r="C12" s="4">
        <v>17.010000000000002</v>
      </c>
      <c r="D12" s="1" t="s">
        <v>12</v>
      </c>
    </row>
    <row r="13" spans="1:6" x14ac:dyDescent="0.25">
      <c r="A13" s="1" t="s">
        <v>27</v>
      </c>
      <c r="B13" s="5"/>
      <c r="C13" s="1">
        <f>MIN(C12, MAX(1.2*B3,C11))</f>
        <v>17.010000000000002</v>
      </c>
    </row>
    <row r="14" spans="1:6" x14ac:dyDescent="0.25">
      <c r="A14" s="1" t="s">
        <v>22</v>
      </c>
      <c r="B14" s="6">
        <v>1.3080700000000001</v>
      </c>
      <c r="D14" s="1" t="s">
        <v>23</v>
      </c>
    </row>
    <row r="15" spans="1:6" x14ac:dyDescent="0.25">
      <c r="F15" s="2"/>
    </row>
    <row r="17" spans="1:4" ht="15.75" x14ac:dyDescent="0.25">
      <c r="A17" s="8" t="s">
        <v>39</v>
      </c>
      <c r="B17" s="8"/>
      <c r="C17" s="8"/>
      <c r="D17" s="8"/>
    </row>
    <row r="18" spans="1:4" x14ac:dyDescent="0.25">
      <c r="A18" s="3" t="s">
        <v>36</v>
      </c>
      <c r="B18" s="3" t="s">
        <v>37</v>
      </c>
      <c r="C18" s="3" t="s">
        <v>8</v>
      </c>
      <c r="D18" s="3" t="s">
        <v>9</v>
      </c>
    </row>
    <row r="19" spans="1:4" x14ac:dyDescent="0.25">
      <c r="A19" s="1" t="s">
        <v>4</v>
      </c>
      <c r="B19" s="6">
        <v>0.1</v>
      </c>
      <c r="C19" s="2">
        <f>B19*$C$23</f>
        <v>3.58</v>
      </c>
      <c r="D19" s="1" t="s">
        <v>15</v>
      </c>
    </row>
    <row r="20" spans="1:4" x14ac:dyDescent="0.25">
      <c r="A20" s="1" t="s">
        <v>5</v>
      </c>
      <c r="B20" s="6">
        <v>0.5</v>
      </c>
      <c r="C20" s="2">
        <f>B20*$C$23</f>
        <v>17.899999999999999</v>
      </c>
      <c r="D20" s="1" t="s">
        <v>14</v>
      </c>
    </row>
    <row r="21" spans="1:4" x14ac:dyDescent="0.25">
      <c r="A21" s="1" t="s">
        <v>25</v>
      </c>
      <c r="B21" s="5"/>
      <c r="C21" s="2">
        <f>C20+B24*(C22-C20)</f>
        <v>26.261007659999997</v>
      </c>
    </row>
    <row r="22" spans="1:4" x14ac:dyDescent="0.25">
      <c r="A22" s="1" t="s">
        <v>6</v>
      </c>
      <c r="B22" s="6">
        <v>0.97</v>
      </c>
      <c r="C22" s="2">
        <f>B22*$C$23</f>
        <v>34.725999999999999</v>
      </c>
      <c r="D22" s="1" t="s">
        <v>13</v>
      </c>
    </row>
    <row r="23" spans="1:4" x14ac:dyDescent="0.25">
      <c r="A23" s="1" t="s">
        <v>7</v>
      </c>
      <c r="B23" s="5"/>
      <c r="C23" s="4">
        <v>35.799999999999997</v>
      </c>
      <c r="D23" s="1" t="s">
        <v>16</v>
      </c>
    </row>
    <row r="24" spans="1:4" x14ac:dyDescent="0.25">
      <c r="A24" s="1" t="s">
        <v>18</v>
      </c>
      <c r="B24" s="6">
        <v>0.49691000000000002</v>
      </c>
      <c r="D24" s="1" t="s">
        <v>19</v>
      </c>
    </row>
    <row r="28" spans="1:4" x14ac:dyDescent="0.25">
      <c r="A28" s="7" t="s">
        <v>17</v>
      </c>
      <c r="B28" s="7"/>
      <c r="C28" s="3" t="s">
        <v>3</v>
      </c>
    </row>
    <row r="29" spans="1:4" x14ac:dyDescent="0.25">
      <c r="B29" s="1">
        <v>0</v>
      </c>
      <c r="C29" s="1">
        <v>0</v>
      </c>
    </row>
    <row r="30" spans="1:4" x14ac:dyDescent="0.25">
      <c r="A30" s="1" t="s">
        <v>4</v>
      </c>
      <c r="B30" s="2">
        <f>+C19</f>
        <v>3.58</v>
      </c>
      <c r="C30" s="2">
        <f>+C9</f>
        <v>0.13</v>
      </c>
    </row>
    <row r="31" spans="1:4" x14ac:dyDescent="0.25">
      <c r="A31" s="1" t="s">
        <v>24</v>
      </c>
      <c r="B31" s="2">
        <f>+C19*2</f>
        <v>7.16</v>
      </c>
      <c r="C31" s="2">
        <f>+C9</f>
        <v>0.13</v>
      </c>
    </row>
    <row r="32" spans="1:4" x14ac:dyDescent="0.25">
      <c r="A32" s="1" t="s">
        <v>5</v>
      </c>
      <c r="B32" s="2">
        <f>+C20</f>
        <v>17.899999999999999</v>
      </c>
      <c r="C32" s="2">
        <f>C9+(C11-C9)*(C20-2*C19)/(C20-2*C19)</f>
        <v>3.4925469000000002</v>
      </c>
    </row>
    <row r="33" spans="1:3" x14ac:dyDescent="0.25">
      <c r="A33" s="1" t="s">
        <v>26</v>
      </c>
      <c r="B33" s="2">
        <f>C20+B24*(C22-C20)</f>
        <v>26.261007659999997</v>
      </c>
      <c r="C33" s="2">
        <f>+C11</f>
        <v>3.4925469000000002</v>
      </c>
    </row>
    <row r="34" spans="1:3" x14ac:dyDescent="0.25">
      <c r="A34" s="1" t="s">
        <v>6</v>
      </c>
      <c r="B34" s="2">
        <f>+C22</f>
        <v>34.725999999999999</v>
      </c>
      <c r="C34" s="2">
        <f>+C11+(C22-C21)/(C22-C21)*(C12-C11)</f>
        <v>17.010000000000002</v>
      </c>
    </row>
    <row r="35" spans="1:3" x14ac:dyDescent="0.25">
      <c r="A35" s="1" t="s">
        <v>7</v>
      </c>
      <c r="B35" s="2">
        <f>+C23</f>
        <v>35.799999999999997</v>
      </c>
      <c r="C35" s="2">
        <f>MAX((C23-C22-0.01)*B4,C13)</f>
        <v>37.239999999999931</v>
      </c>
    </row>
  </sheetData>
  <mergeCells count="4">
    <mergeCell ref="A28:B28"/>
    <mergeCell ref="A1:D1"/>
    <mergeCell ref="A7:D7"/>
    <mergeCell ref="A17:D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3251_Camarillas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Casado Rodriguez</dc:creator>
  <cp:lastModifiedBy>Jesus Casado Rodriguez</cp:lastModifiedBy>
  <dcterms:created xsi:type="dcterms:W3CDTF">2023-04-18T06:21:34Z</dcterms:created>
  <dcterms:modified xsi:type="dcterms:W3CDTF">2023-07-05T07:30:30Z</dcterms:modified>
</cp:coreProperties>
</file>